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cted.sharepoint.com/sites/IMPACTMDA/Documents partages/1800 RESEARCH UNIT/1817 AAP (ECHO)/06_Outputs/Quantitative_data_analysis/For publishing/"/>
    </mc:Choice>
  </mc:AlternateContent>
  <xr:revisionPtr revIDLastSave="460" documentId="13_ncr:1_{32249071-AFCF-4C83-BFF2-475D480D7F3E}" xr6:coauthVersionLast="47" xr6:coauthVersionMax="47" xr10:uidLastSave="{4DB0D9B6-C3E6-4B24-B14E-C8EEDD71DC9F}"/>
  <bookViews>
    <workbookView xWindow="-120" yWindow="-120" windowWidth="29040" windowHeight="15720" tabRatio="734" xr2:uid="{00000000-000D-0000-FFFF-FFFF00000000}"/>
  </bookViews>
  <sheets>
    <sheet name="READ_ME" sheetId="20" r:id="rId1"/>
    <sheet name="Table_of_contents_overall" sheetId="28" r:id="rId2"/>
    <sheet name="Data_Analysis_overall" sheetId="29" r:id="rId3"/>
    <sheet name="Table_of_contents_bnf" sheetId="32" r:id="rId4"/>
    <sheet name="Data_Analysis_bnf" sheetId="33" r:id="rId5"/>
    <sheet name="Table_of_contents_non_bnf" sheetId="34" r:id="rId6"/>
    <sheet name="Data_Analysis_non_bnf" sheetId="35" r:id="rId7"/>
    <sheet name="Analysis_variables" sheetId="26" r:id="rId8"/>
    <sheet name="R_file_directory" sheetId="25" r:id="rId9"/>
    <sheet name="Deviations_from_ToR" sheetId="21" r:id="rId10"/>
    <sheet name="Kobo_survey" sheetId="38" r:id="rId11"/>
    <sheet name="Kobo_choices" sheetId="39" r:id="rId12"/>
    <sheet name="Sampling" sheetId="27" r:id="rId13"/>
    <sheet name="Clean_data_main_overall" sheetId="23" r:id="rId14"/>
    <sheet name="Clean_data_loop1_overall" sheetId="24" r:id="rId15"/>
    <sheet name="Clean_data_loop2_overall" sheetId="31" r:id="rId16"/>
  </sheets>
  <definedNames>
    <definedName name="_xlnm._FilterDatabase" localSheetId="13" hidden="1">Clean_data_main_overall!$A$1:$VB$322</definedName>
    <definedName name="_xlnm._FilterDatabase" localSheetId="5" hidden="1">Table_of_contents_non_bnf!$A$1:$C$143</definedName>
    <definedName name="_xlnm._FilterDatabase" localSheetId="1" hidden="1">Table_of_contents_overall!$A$1:$C$192</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28" l="1"/>
  <c r="B191" i="28"/>
  <c r="B190" i="28"/>
  <c r="B189" i="28"/>
  <c r="B188" i="28"/>
  <c r="B187" i="28"/>
  <c r="B186" i="28"/>
  <c r="B185" i="28"/>
  <c r="B184" i="28"/>
  <c r="B183" i="28"/>
  <c r="B182" i="28"/>
  <c r="B181" i="28"/>
  <c r="B180" i="28"/>
  <c r="B179" i="28"/>
  <c r="B178" i="28"/>
  <c r="B177" i="28"/>
  <c r="B176" i="28"/>
  <c r="B175" i="28"/>
  <c r="B174" i="28"/>
  <c r="B173" i="28"/>
  <c r="B172" i="28"/>
  <c r="B171" i="28"/>
  <c r="B170" i="28"/>
  <c r="B169" i="28"/>
  <c r="B168" i="28"/>
  <c r="B167" i="28"/>
  <c r="B166" i="28"/>
  <c r="B165" i="28"/>
  <c r="B164" i="28"/>
  <c r="B163" i="28"/>
  <c r="B162" i="28"/>
  <c r="B161" i="28"/>
  <c r="B160" i="28"/>
  <c r="B159" i="28"/>
  <c r="B158" i="28"/>
  <c r="B157" i="28"/>
  <c r="B156" i="28"/>
  <c r="B155" i="28"/>
  <c r="B154" i="28"/>
  <c r="B153" i="28"/>
  <c r="B152" i="28"/>
  <c r="B151" i="28"/>
  <c r="B150" i="28"/>
  <c r="B149" i="28"/>
  <c r="B148" i="28"/>
  <c r="B147" i="28"/>
  <c r="B146" i="28"/>
  <c r="B145" i="28"/>
  <c r="B144" i="28"/>
  <c r="B143" i="28"/>
  <c r="B142" i="28"/>
  <c r="B141" i="28"/>
  <c r="B140" i="28"/>
  <c r="B139" i="28"/>
  <c r="B138" i="28"/>
  <c r="B137" i="28"/>
  <c r="B136" i="28"/>
  <c r="B135" i="28"/>
  <c r="B134" i="28"/>
  <c r="B133" i="28"/>
  <c r="B132" i="28"/>
  <c r="B131" i="28"/>
  <c r="B130" i="28"/>
  <c r="B129" i="28"/>
  <c r="B128" i="28"/>
  <c r="B127" i="28"/>
  <c r="B126" i="28"/>
  <c r="B125" i="28"/>
  <c r="B124" i="28"/>
  <c r="B123" i="28"/>
  <c r="B122" i="28"/>
  <c r="B121" i="28"/>
  <c r="B120" i="28"/>
  <c r="B119" i="28"/>
  <c r="B118" i="28"/>
  <c r="B117" i="28"/>
  <c r="B116" i="28"/>
  <c r="B115" i="28"/>
  <c r="B114" i="28"/>
  <c r="B113" i="28"/>
  <c r="B112" i="28"/>
  <c r="B111" i="28"/>
  <c r="B110" i="28"/>
  <c r="B109" i="28"/>
  <c r="B108" i="28"/>
  <c r="B107" i="28"/>
  <c r="B106" i="28"/>
  <c r="B105" i="28"/>
  <c r="B104" i="28"/>
  <c r="B103" i="28"/>
  <c r="B102" i="28"/>
  <c r="B101" i="28"/>
  <c r="B100" i="28"/>
  <c r="B99" i="28"/>
  <c r="B98" i="28"/>
  <c r="B97" i="28"/>
  <c r="B96" i="28"/>
  <c r="B95" i="28"/>
  <c r="B94" i="28"/>
  <c r="B93" i="28"/>
  <c r="B92" i="28"/>
  <c r="B91" i="28"/>
  <c r="B90" i="28"/>
  <c r="B89" i="28"/>
  <c r="B88" i="28"/>
  <c r="B87" i="28"/>
  <c r="B86" i="28"/>
  <c r="B85" i="28"/>
  <c r="B84" i="28"/>
  <c r="B83" i="28"/>
  <c r="B82" i="28"/>
  <c r="B81" i="28"/>
  <c r="B80" i="28"/>
  <c r="B79" i="28"/>
  <c r="B78" i="28"/>
  <c r="B77" i="28"/>
  <c r="B76" i="28"/>
  <c r="B75" i="28"/>
  <c r="B74" i="28"/>
  <c r="B73" i="28"/>
  <c r="B72" i="28"/>
  <c r="B71" i="28"/>
  <c r="B70" i="28"/>
  <c r="B69" i="28"/>
  <c r="B68" i="28"/>
  <c r="B67" i="28"/>
  <c r="B66" i="28"/>
  <c r="B65" i="28"/>
  <c r="B64" i="28"/>
  <c r="B63" i="28"/>
  <c r="B62" i="28"/>
  <c r="B61" i="28"/>
  <c r="B60" i="28"/>
  <c r="B59" i="28"/>
  <c r="B58" i="28"/>
  <c r="B57" i="28"/>
  <c r="B56" i="28"/>
  <c r="B55" i="28"/>
  <c r="B54" i="28"/>
  <c r="B53" i="28"/>
  <c r="B52" i="28"/>
  <c r="B51" i="28"/>
  <c r="B50" i="28"/>
  <c r="B49" i="28"/>
  <c r="B48" i="28"/>
  <c r="B47" i="28"/>
  <c r="B46"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7" i="28"/>
  <c r="B6" i="28"/>
  <c r="B5" i="28"/>
  <c r="B4" i="28"/>
  <c r="B3" i="28"/>
  <c r="B2" i="28"/>
  <c r="B143" i="34"/>
  <c r="B142" i="34"/>
  <c r="B141" i="34"/>
  <c r="B140" i="34"/>
  <c r="B139" i="34"/>
  <c r="B138" i="34"/>
  <c r="B137" i="34"/>
  <c r="B136" i="34"/>
  <c r="B135" i="34"/>
  <c r="B134" i="34"/>
  <c r="B133" i="34"/>
  <c r="B132" i="34"/>
  <c r="B131" i="34"/>
  <c r="B130" i="34"/>
  <c r="B129" i="34"/>
  <c r="B128" i="34"/>
  <c r="B127" i="34"/>
  <c r="B126" i="34"/>
  <c r="B125" i="34"/>
  <c r="B124" i="34"/>
  <c r="B123" i="34"/>
  <c r="B122" i="34"/>
  <c r="B121" i="34"/>
  <c r="B120" i="34"/>
  <c r="B119" i="34"/>
  <c r="B118" i="34"/>
  <c r="B117" i="34"/>
  <c r="B116" i="34"/>
  <c r="B115" i="34"/>
  <c r="B114" i="34"/>
  <c r="B113" i="34"/>
  <c r="B112" i="34"/>
  <c r="B111" i="34"/>
  <c r="B110" i="34"/>
  <c r="B109" i="34"/>
  <c r="B108" i="34"/>
  <c r="B107" i="34"/>
  <c r="B106" i="34"/>
  <c r="B105" i="34"/>
  <c r="B104" i="34"/>
  <c r="B103" i="34"/>
  <c r="B102" i="34"/>
  <c r="B101" i="34"/>
  <c r="B100" i="34"/>
  <c r="B99" i="34"/>
  <c r="B98" i="34"/>
  <c r="B97" i="34"/>
  <c r="B96" i="34"/>
  <c r="B95" i="34"/>
  <c r="B94" i="34"/>
  <c r="B93" i="34"/>
  <c r="B92" i="34"/>
  <c r="B91" i="34"/>
  <c r="B90" i="34"/>
  <c r="B89" i="34"/>
  <c r="B88" i="34"/>
  <c r="B87" i="34"/>
  <c r="B86" i="34"/>
  <c r="B85" i="34"/>
  <c r="B84" i="34"/>
  <c r="B83" i="34"/>
  <c r="B82" i="34"/>
  <c r="B81" i="34"/>
  <c r="B80" i="34"/>
  <c r="B79" i="34"/>
  <c r="B78" i="34"/>
  <c r="B77" i="34"/>
  <c r="B76" i="34"/>
  <c r="B75" i="34"/>
  <c r="B74" i="34"/>
  <c r="B73" i="34"/>
  <c r="B72" i="34"/>
  <c r="B71" i="34"/>
  <c r="B70" i="34"/>
  <c r="B69" i="34"/>
  <c r="B68" i="34"/>
  <c r="B67" i="34"/>
  <c r="B66" i="34"/>
  <c r="B65" i="34"/>
  <c r="B64" i="34"/>
  <c r="B63" i="34"/>
  <c r="B62" i="34"/>
  <c r="B61" i="34"/>
  <c r="B60" i="34"/>
  <c r="B59" i="34"/>
  <c r="B58" i="34"/>
  <c r="B57" i="34"/>
  <c r="B56" i="34"/>
  <c r="B55" i="34"/>
  <c r="B54" i="34"/>
  <c r="B53" i="34"/>
  <c r="B52" i="34"/>
  <c r="B51" i="34"/>
  <c r="B50" i="34"/>
  <c r="B49" i="34"/>
  <c r="B48" i="34"/>
  <c r="B47" i="34"/>
  <c r="B46" i="34"/>
  <c r="B45" i="34"/>
  <c r="B44" i="34"/>
  <c r="B43" i="34"/>
  <c r="B42" i="34"/>
  <c r="B41" i="34"/>
  <c r="B40" i="34"/>
  <c r="B39" i="34"/>
  <c r="B38" i="34"/>
  <c r="B37" i="34"/>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B7" i="34"/>
  <c r="B6" i="34"/>
  <c r="B5" i="34"/>
  <c r="B4" i="34"/>
  <c r="B3" i="34"/>
  <c r="B2" i="34"/>
  <c r="B184" i="32"/>
  <c r="B183" i="32"/>
  <c r="B182" i="32"/>
  <c r="B181" i="32"/>
  <c r="B180" i="32"/>
  <c r="B179" i="32"/>
  <c r="B178" i="32"/>
  <c r="B177" i="32"/>
  <c r="B176" i="32"/>
  <c r="B175" i="32"/>
  <c r="B174" i="32"/>
  <c r="B173" i="32"/>
  <c r="B172" i="32"/>
  <c r="B171" i="32"/>
  <c r="B170" i="32"/>
  <c r="B169" i="32"/>
  <c r="B168" i="32"/>
  <c r="B167" i="32"/>
  <c r="B166" i="32"/>
  <c r="B165" i="32"/>
  <c r="B164" i="32"/>
  <c r="B163" i="32"/>
  <c r="B162" i="32"/>
  <c r="B161" i="32"/>
  <c r="B160" i="32"/>
  <c r="B159" i="32"/>
  <c r="B158" i="32"/>
  <c r="B157" i="32"/>
  <c r="B156" i="32"/>
  <c r="B155" i="32"/>
  <c r="B154" i="32"/>
  <c r="B153" i="32"/>
  <c r="B152" i="32"/>
  <c r="B151" i="32"/>
  <c r="B150" i="32"/>
  <c r="B149" i="32"/>
  <c r="B148" i="32"/>
  <c r="B147" i="32"/>
  <c r="B146" i="32"/>
  <c r="B145" i="32"/>
  <c r="B144" i="32"/>
  <c r="B143" i="32"/>
  <c r="B142" i="32"/>
  <c r="B141" i="32"/>
  <c r="B140" i="32"/>
  <c r="B139" i="32"/>
  <c r="B138" i="32"/>
  <c r="B137" i="32"/>
  <c r="B136" i="32"/>
  <c r="B135" i="32"/>
  <c r="B134" i="32"/>
  <c r="B133" i="32"/>
  <c r="B132" i="32"/>
  <c r="B131" i="32"/>
  <c r="B130" i="32"/>
  <c r="B129" i="32"/>
  <c r="B128" i="32"/>
  <c r="B127" i="32"/>
  <c r="B126" i="32"/>
  <c r="B125" i="32"/>
  <c r="B124" i="32"/>
  <c r="B123" i="32"/>
  <c r="B122" i="32"/>
  <c r="B121" i="32"/>
  <c r="B120" i="32"/>
  <c r="B119" i="32"/>
  <c r="B118" i="32"/>
  <c r="B117" i="32"/>
  <c r="B116" i="32"/>
  <c r="B115" i="32"/>
  <c r="B114" i="32"/>
  <c r="B113" i="32"/>
  <c r="B112" i="32"/>
  <c r="B111" i="32"/>
  <c r="B110" i="32"/>
  <c r="B109" i="32"/>
  <c r="B108" i="32"/>
  <c r="B107" i="32"/>
  <c r="B106" i="32"/>
  <c r="B105" i="32"/>
  <c r="B104" i="32"/>
  <c r="B103" i="32"/>
  <c r="B102" i="32"/>
  <c r="B101" i="32"/>
  <c r="B100" i="32"/>
  <c r="B99" i="32"/>
  <c r="B98" i="32"/>
  <c r="B97" i="32"/>
  <c r="B96" i="32"/>
  <c r="B95" i="32"/>
  <c r="B94" i="32"/>
  <c r="B93" i="32"/>
  <c r="B92" i="32"/>
  <c r="B91" i="32"/>
  <c r="B90" i="32"/>
  <c r="B89" i="32"/>
  <c r="B88" i="32"/>
  <c r="B87" i="32"/>
  <c r="B86" i="32"/>
  <c r="B85" i="32"/>
  <c r="B84" i="32"/>
  <c r="B83" i="32"/>
  <c r="B82" i="32"/>
  <c r="B81" i="32"/>
  <c r="B80" i="32"/>
  <c r="B79" i="32"/>
  <c r="B78" i="32"/>
  <c r="B77" i="32"/>
  <c r="B76" i="32"/>
  <c r="B75" i="32"/>
  <c r="B74" i="32"/>
  <c r="B73" i="32"/>
  <c r="B72" i="32"/>
  <c r="B71" i="32"/>
  <c r="B70" i="32"/>
  <c r="B69" i="32"/>
  <c r="B68" i="32"/>
  <c r="B67" i="32"/>
  <c r="B66" i="32"/>
  <c r="B65" i="32"/>
  <c r="B64" i="32"/>
  <c r="B63" i="32"/>
  <c r="B62" i="32"/>
  <c r="B61" i="32"/>
  <c r="B60" i="32"/>
  <c r="B59" i="32"/>
  <c r="B58" i="32"/>
  <c r="B57" i="32"/>
  <c r="B56" i="32"/>
  <c r="B55" i="32"/>
  <c r="B54" i="32"/>
  <c r="B53" i="32"/>
  <c r="B52" i="32"/>
  <c r="B51" i="32"/>
  <c r="B50" i="32"/>
  <c r="B49" i="32"/>
  <c r="B48" i="32"/>
  <c r="B47" i="32"/>
  <c r="B46" i="32"/>
  <c r="B45" i="32"/>
  <c r="B44" i="32"/>
  <c r="B43" i="32"/>
  <c r="B42" i="32"/>
  <c r="B41" i="32"/>
  <c r="B40" i="32"/>
  <c r="B39" i="32"/>
  <c r="B38" i="32"/>
  <c r="B37" i="32"/>
  <c r="B36" i="32"/>
  <c r="B35" i="32"/>
  <c r="B34" i="32"/>
  <c r="B33" i="32"/>
  <c r="B32" i="32"/>
  <c r="B31" i="32"/>
  <c r="B30" i="32"/>
  <c r="B29" i="32"/>
  <c r="B28" i="32"/>
  <c r="B27" i="32"/>
  <c r="B26" i="32"/>
  <c r="B25" i="32"/>
  <c r="B24" i="32"/>
  <c r="B23" i="32"/>
  <c r="B22" i="32"/>
  <c r="B21" i="32"/>
  <c r="B20" i="32"/>
  <c r="B19" i="32"/>
  <c r="B18" i="32"/>
  <c r="B17" i="32"/>
  <c r="B16" i="32"/>
  <c r="B15" i="32"/>
  <c r="B14" i="32"/>
  <c r="B13" i="32"/>
  <c r="B12" i="32"/>
  <c r="B11" i="32"/>
  <c r="B10" i="32"/>
  <c r="B9" i="32"/>
  <c r="B8" i="32"/>
  <c r="B7" i="32"/>
  <c r="B6" i="32"/>
  <c r="B5" i="32"/>
  <c r="B4" i="32"/>
  <c r="B3" i="32"/>
  <c r="B2" i="32"/>
</calcChain>
</file>

<file path=xl/sharedStrings.xml><?xml version="1.0" encoding="utf-8"?>
<sst xmlns="http://schemas.openxmlformats.org/spreadsheetml/2006/main" count="132875" uniqueCount="7333">
  <si>
    <t>REACH MDA 2504 | Accountability to Affected Populations (AAP) Assessment | Data Analysis</t>
  </si>
  <si>
    <t>Items</t>
  </si>
  <si>
    <t>Description</t>
  </si>
  <si>
    <t>Project background &amp; rationale</t>
  </si>
  <si>
    <t xml:space="preserve">As of 2025, over three years have passed since the beginning of the military offensive in Ukraine on 24 February 2022. As the conflict persists, the humanitarian response has prompted a transition toward a more development-oriented approach based on long-term and sustainable solutions to support the integration of refugees and address their evolving needs in Moldova. Despite the evolving context, accountability to affected populations (AAP) remains an active commitment to effective programming, ensuring that interventions are transparent, inclusive and responsive to the needs and voices of the people it aims to serve.  
In reflection of this commitment, several initiatives and coordination mechanisms have been established in Moldova since 2022. AAP coordination in Moldova is facilitated through the AAP Task Force (AAPTF). Assessment and monitoring activities have likewise been implemented to align with this commitment. Since 2022, the United Nations High Commissioner for Refugees (UNHCR) has conducted annual Participatory Assessments using participatory methodologies to gather insights directly from affected populations. Laolaltă InfoUnit, established in 2022,  has supported this effort by conducting online social listening and disseminating findings through the AAP Task Force, as well as publicly available reports. The Multi-Sector Needs Assessment (MSNA) conducted in 2022 and 2023, rebranded as the Socio-Economic Insights Survey (SEIS) in 2024, carried out by REACH in collaboration with UNHCR, aimed to provide up-to-date data that accurately reflects the evolving needs and vulnerabilities of refugees displaced from Ukraine in Moldova, thereby informing the Refugee Response Plans (RRP) and other strategic planning processes. The 2023-2024 Information Ecosystem Assessment in Moldova, conducted by Internews and UNHCR, complements the findings by exploring changes to or new information needs, gaps and barriers of the refugees and host community, as well as dynamics, behaviours and barriers related to engagement in AAP mechanisms. 
Despite the range of assessments conducted on affected populations, key AAP indicators, such as perceptions of the relevance and fairness of the current service delivery, participation in decisions that impact them, and the relevance of feedback mechanisms in place, have not been comprehensively captured. Moreover, existing assessments have largely focused on the experiences and perceptions of the affected populations, while offering limited insight into the experiences, challenges, and gaps from the delivery side.  
In light of the ongoing shift toward a more development-oriented response and changes in the delivery of humanitarian assistance, there is a growing need to better understand how the affected populations perceive and experience their engagement with humanitarian actors. Equally important is to understand how these actors and service providers engage with the affected populations, and the challenges and gaps encountered by them. The AAP assessment aims to bridge this gap by employing a mixed-method approach to collect both quantitative and qualitative data on the accountability mechanisms currently in place and how these are perceived by those affected. The findings of the assessment will provide evidence to inform the humanitarian response regarding community perceptions of service delivery, helping to shape a more community-centered response that is inclusive and aligned with the needs and expectations of the people they are intended to support.  </t>
  </si>
  <si>
    <t>Research questions</t>
  </si>
  <si>
    <t xml:space="preserve">1. What are the perceptions of affected populations on the current types of humanitarian interventions and beneficiary targeting models? What are the perceptions of affected populations regarding the level of fairness in current humanitarian service delivery? 
2. What are the attitudes and lived experiences of affected populations in relation to their participation in decision-making processes and their engagement with feedback and complaint mechanisms? 
3. What mechanisms are in place to involve affected populations in planning or decision-making? What key lessons have humanitarian organisations learned from their experiences engaging with these populations?  
4. What are the needs of affected populations for integration into host communities, and what types of humanitarian aid do they perceive as most helpful in supporting the integration? </t>
  </si>
  <si>
    <t>Data collection period</t>
  </si>
  <si>
    <t>25 August to 24 September 2025 </t>
  </si>
  <si>
    <t>Methodology &amp; Sampling strategy</t>
  </si>
  <si>
    <t>The AAP Assessment employed a mixed-methods approach, combining quantitative and qualitative components to provide a deeper understanding of the accountability of humanitarian actors to affected populations residing in Moldova. It captured both community and institutional experiences and perspectives.
A non-probability stratified purposive sampling strategy was applied. For the quantitative component of the assessment, the sample was constructed using the refugee population estimates from the REACH Refugee Population Profiling Assessment (RPoP) as of June 2024. The sample was stratified by location, municipality of Chișinău and the rest of Moldova, excluding the Transnistrian region, and by refugee profile, specifically beneficiaries and non-beneficiaries of humanitarian aid. Primary data collection was planned to encompass 305 interviews across both strata: 153 in the Municipality of Chișinău (102 beneficiaries and 51 non-beneficiaries) and 152 in the rest of Moldova (excluding the Transnistrian region) (101 beneficiaries and 51 non-beneficiaries).
Quantitative data was collected through structured, individual-level surveys, conducted in person and via phone. Survey respondents were identified via the dissemination of a short consent form, in which individuals gave their express permission to be contacted and provided their contact details and preferred contact means. The consent form was distributed via social media channels, partner organisations, and the host country assistance network.
Due to the sampling approach and data limitations, results are not statistically representative but provide indicative insights into the experiences and perceptions of affected populations.
For more detailed information on the methodology, please refer to the Terms of Reference: https://repository.impact-initiatives.org/document/impact/fcc9af7f/REACH_MDA_ToR_Accountability-to-Affected-Populations-Assessment_August-2025.pdf.</t>
  </si>
  <si>
    <t>Geographic coverage &amp; Population of interest</t>
  </si>
  <si>
    <t xml:space="preserve">The geographic scope of the assessment included the municipality of Chișinău and the rest of Moldova, excluding the Transnistria region.  
The population of interest for this assessment consisted of individuals displaced from Ukraine to the Republic of Moldova following the escalation of hostilities on 24 February 2022, who were residing in the country at the time, regardless of their legal status. This population included refugees living in private housing, those hosted by Moldovan families or relatives, as well as individuals residing in accredited or non-accredited collective centres, commonly known as refugee accommodation centres (RACs). Both beneficiaries and non-beneficiaries of humanitarian aid were included, allowing for a diverse range of experiences to be captured. </t>
  </si>
  <si>
    <t>Total number of interviews &amp; Unit of analysis</t>
  </si>
  <si>
    <t>A total of 321 individual-level surveys were conducted: 157 in the Municipality of Chișinău (102 beneficiaries and 55 non-beneficiaries) and 164 in the rest of Moldova (excluding the Transnistrian region) (107 beneficiaries and 57 non-beneficiaries).</t>
  </si>
  <si>
    <t>Weights on results (if applicable)</t>
  </si>
  <si>
    <t>N/A</t>
  </si>
  <si>
    <t>Main limitations</t>
  </si>
  <si>
    <r>
      <rPr>
        <b/>
        <sz val="10"/>
        <color rgb="FF000000"/>
        <rFont val="Arial Narrow"/>
      </rPr>
      <t>Representativeness:</t>
    </r>
    <r>
      <rPr>
        <sz val="10"/>
        <color rgb="FF000000"/>
        <rFont val="Arial Narrow"/>
      </rPr>
      <t xml:space="preserve"> There is no official nationwide record of the exact number and geographic dispersion of refugees from Ukraine across the Republic of Moldova. As a result, the sampling framework was based on the RPoP estimates. The findings of this assessment are not statistically representative of the entire population and should be considered indicative only. 
</t>
    </r>
    <r>
      <rPr>
        <b/>
        <sz val="10"/>
        <color rgb="FF000000"/>
        <rFont val="Arial Narrow"/>
      </rPr>
      <t>Geographical coverage:</t>
    </r>
    <r>
      <rPr>
        <sz val="10"/>
        <color rgb="FF000000"/>
        <rFont val="Arial Narrow"/>
      </rPr>
      <t xml:space="preserve"> Transnistria is a self-declared autonomous region located between the Dniester River and the Ukrainian border. This region is not controlled by the government of the Republic of Moldova. Due to political sensitivities and access constraints, the AAP assessment does not cover the Transnistrian region. 
</t>
    </r>
    <r>
      <rPr>
        <b/>
        <sz val="10"/>
        <color rgb="FF000000"/>
        <rFont val="Arial Narrow"/>
      </rPr>
      <t>Respondent identification channel bias:</t>
    </r>
    <r>
      <rPr>
        <sz val="10"/>
        <color rgb="FF000000"/>
        <rFont val="Arial Narrow"/>
      </rPr>
      <t xml:space="preserve"> The recruitment of participants for the individual survey may impact the representativeness of the findings. Although the invitation to participate in the survey was shared on various social media channels and posters were put up in several public spaces in order to maximise its reach, it likely only reached a certain portion of the populations of interest that are active on these social media or that frequent those public spaces and interact with the advertisement. This approach may excluded individuals who are less active online, such as older individuals, people with disabilities, and other marginalised groups. Although in-person recruitment was used to mitigate this, it introduced its own biases depending on the locations visited by enumerators.
</t>
    </r>
    <r>
      <rPr>
        <b/>
        <sz val="10"/>
        <color rgb="FF000000"/>
        <rFont val="Arial Narrow"/>
      </rPr>
      <t xml:space="preserve">Respondent bias: </t>
    </r>
    <r>
      <rPr>
        <sz val="10"/>
        <color rgb="FF000000"/>
        <rFont val="Arial Narrow"/>
      </rPr>
      <t xml:space="preserve">The sample of this assessment is likely biased towards respondents who have greater unmet needs or had more negative experiences and feedback to provide on the humanitarian aid delivery, as these individuals tend to be more willing to express their concerns. To mitigate this, the assessment employed a mix of three scoping strategies (via social media, partner networks, and the social assistance network) to help diversify the participant pool, but this method carries its own limitations, specifically respondent identification channel bias.
</t>
    </r>
    <r>
      <rPr>
        <b/>
        <sz val="10"/>
        <color rgb="FF000000"/>
        <rFont val="Arial Narrow"/>
      </rPr>
      <t>Selection bias:</t>
    </r>
    <r>
      <rPr>
        <sz val="10"/>
        <color rgb="FF000000"/>
        <rFont val="Arial Narrow"/>
      </rPr>
      <t xml:space="preserve"> For in-person interviews with non-beneficiaries, enumerators applied occasionally snowball sampling, which may have led to the overrepresentation of individuals with similar background and experiences.
</t>
    </r>
    <r>
      <rPr>
        <b/>
        <sz val="10"/>
        <color rgb="FF000000"/>
        <rFont val="Arial Narrow"/>
      </rPr>
      <t>Subjectivity of self-reported perceptions:</t>
    </r>
    <r>
      <rPr>
        <sz val="10"/>
        <color rgb="FF000000"/>
        <rFont val="Arial Narrow"/>
      </rPr>
      <t xml:space="preserve"> The AAP assessment is primarily based on the perceptions and lived experiences of respondents. As such, the findings reflect subjective viewpoints that may be influenced by individual expectations, recall biases or limited awareness of available mechanisms. 
</t>
    </r>
    <r>
      <rPr>
        <b/>
        <sz val="10"/>
        <color rgb="FF000000"/>
        <rFont val="Arial Narrow"/>
      </rPr>
      <t>Data completeness:</t>
    </r>
    <r>
      <rPr>
        <sz val="10"/>
        <color rgb="FF000000"/>
        <rFont val="Arial Narrow"/>
      </rPr>
      <t xml:space="preserve"> Data discrepancies and missing values were checked with enumerators and addressed accordingly, though in some cases, these fields could not be verified. As such, there may be some missing data remaining in the dataset. Furthermore, due to modifications made during the data cleaning process, some follow up questions were not asked to the full subset of intended respondents, resulting in smaller sample sizes for these questions. Minor edits to aid related questions received were also made based on information from in-depth individual interviews with a selected subset of respondents from the quantitative survey to improve accuracy, while awareness questions were kept as reported.
</t>
    </r>
    <r>
      <rPr>
        <b/>
        <sz val="10"/>
        <color rgb="FF000000"/>
        <rFont val="Arial Narrow"/>
      </rPr>
      <t>Analysis sample size:</t>
    </r>
    <r>
      <rPr>
        <sz val="10"/>
        <color rgb="FF000000"/>
        <rFont val="Arial Narrow"/>
      </rPr>
      <t xml:space="preserve"> For certain questions, the sample size of respondents is small. The findings for these questions should be interpreted with caution, as they may not be fully indicative of the broader population. In cases where the sample size is limited, analysis tables report the number of respondents rather than percentages to provide transparency about the data's scope and reliability. Additionally, results for questions answered by only a small number of respondents (under 5 respondents) are not presented in the analysis tables. Responses for these questions can instead be found in the 'Clean_data_main' tab of this file.</t>
    </r>
  </si>
  <si>
    <t>Important things to note when using data</t>
  </si>
  <si>
    <t>There were only 18 respondents with dissabilities, therefore, caution should be taken when interpreting the data for these disaggregations. 
Additionally, some respondent subgroups, such as those under the variables ocupation_group,  date_arrive_length, and vulnerability_group, include categories with fewer than 30 respondents. Caution should also be taken when interpreting data for these subgroups.
Please note that the variable occupation_group was created to classify individuals based on their reported occupacy status at the time of data collection. Respodents were grouped as Employed if they reported working full-time, part-time, seasonally, on an ad hoc basis, or were self-employed. Those who reported as being Unemployed, Caring for family members, Retired, or Students were not regrouped under any other categories. This classification was introduced to enable a more structured analysis.</t>
  </si>
  <si>
    <t>Clean data filtering guide for targeted visualisation by profiles or strata</t>
  </si>
  <si>
    <t>Participating Partners</t>
  </si>
  <si>
    <t>Contacts (Name &amp; email address)</t>
  </si>
  <si>
    <t>Ana URSACHI, Senior Assessment Officer (ana.ursachi@reach-initiative.org) 
Olga CIMPAN, Assessment Officer (olga.cimpan@reach-initiative.org) 
Dmitri TERZINOV, Data Officer (dmitri.terzinov@reach-initiative.org)</t>
  </si>
  <si>
    <t>Sheets</t>
  </si>
  <si>
    <t>Table_of_contents_overall</t>
  </si>
  <si>
    <t>Analysis script output for both profiles (beneficiaries and non-beneficiaries of humanitarian aid): List of indicators with hyperlinks</t>
  </si>
  <si>
    <t>Data_Analysis_overall</t>
  </si>
  <si>
    <t>Analysis script output for both profiles (beneficiaries and non-beneficiaries of humanitarian aid): Analysis tables for all indicators</t>
  </si>
  <si>
    <t>Table_of_contents_bnf</t>
  </si>
  <si>
    <t>Analysis script output for beneficiaries of humanitarian aid: List of indicators with hyperlinks</t>
  </si>
  <si>
    <t>Data_Analysis_bnf</t>
  </si>
  <si>
    <t>Analysis script output for beneficiaries of humanitarian aid: Analysis tables for all indicators</t>
  </si>
  <si>
    <t>Table_of_contents_non_bnf</t>
  </si>
  <si>
    <t>Analysis script output for non-beneficiaries of humanitarian aid: List of indicators with hyperlinks</t>
  </si>
  <si>
    <t>Data_Analysis_non_bnf</t>
  </si>
  <si>
    <t>Analysis script output for non-beneficiaries of humanitarian aid: Analysis tables for all indicators</t>
  </si>
  <si>
    <t>Analysis_variables</t>
  </si>
  <si>
    <t>List of variables created in R for analysis</t>
  </si>
  <si>
    <t>R_file_directory</t>
  </si>
  <si>
    <t>Mapping of R script folders and files</t>
  </si>
  <si>
    <t>Deviations_from_ToR</t>
  </si>
  <si>
    <t>This tab is providing information regarding the deviation of the methodology from the ToR. Information about the type of deviation, the implication of this deviation for the analysis and more generaly the findings, and the mitigation measures taken are provided.</t>
  </si>
  <si>
    <t>Kobo_survey</t>
  </si>
  <si>
    <t>Kobo questionnaire</t>
  </si>
  <si>
    <t>Kobo_choices</t>
  </si>
  <si>
    <t>Kobo answer options
During the data cleaning process, two new answer choices were identified based on open-text responses provided by participants. These include: Fuel for heating (e.g., firewood, coal, gas, etc.) for the questions most_important_needs and most_important_aid; and Financial assistance for the question what_help_become_autonomous.
These additions were extracted to better reflect the respondents’ priorities and improve the accuracy of the dataset.</t>
  </si>
  <si>
    <t>Sampling</t>
  </si>
  <si>
    <t>Sampling and methodology</t>
  </si>
  <si>
    <t>Clean_data_main</t>
  </si>
  <si>
    <t>Clean_data_loop1</t>
  </si>
  <si>
    <t>Anonymised clean data collected at individual level - Loop 1 question (beneficiaries of humanitarian aid only)</t>
  </si>
  <si>
    <t>Clean_data_loop2</t>
  </si>
  <si>
    <t>Anonymised clean data collected at individual level - Loop 2 question (beneficiaries of humanitarian aid only)</t>
  </si>
  <si>
    <t>Section</t>
  </si>
  <si>
    <t>Table of Content</t>
  </si>
  <si>
    <t>Label</t>
  </si>
  <si>
    <t>Integration support – Information needs</t>
  </si>
  <si>
    <t>% of respondents by type of additional information they would like to receive about humanitarian aid, respondent age group</t>
  </si>
  <si>
    <t>% of respondents by type of additional information they would like to receive about humanitarian aid, by strata</t>
  </si>
  <si>
    <t>Demographics</t>
  </si>
  <si>
    <t>% of respondents by gender and age group, by strata</t>
  </si>
  <si>
    <t>Community engagement</t>
  </si>
  <si>
    <t>Most commonly reported differences between requested and received aid, among those who did not receive what they asked for, in numbers, by strata</t>
  </si>
  <si>
    <t>Humanitarian aid – Relevance</t>
  </si>
  <si>
    <t>% of respondents who perceive that aid programs meet the actual needs of their community, by main occupation status</t>
  </si>
  <si>
    <t>% of respondents who perceive that aid programs meet the actual needs of their community, by disability status (at least level 3 in WGSS)</t>
  </si>
  <si>
    <t>% of respondents who perceive that aid programs meet the actual needs of their community, by respondent age group</t>
  </si>
  <si>
    <t>% of respondents who perceive that aid programs meet the actual needs of their community, by strata</t>
  </si>
  <si>
    <t>Most commonly reported types of humanitarian aid that did not match what beneficiary respondents needed most, among those who reported the aid received matched their needs only neutral, poorly or not at all, in numbers, by strata</t>
  </si>
  <si>
    <t xml:space="preserve">Humanitarian aid - Access  </t>
  </si>
  <si>
    <t>Most reported perceived reason for aid application rejection in the last 3 months, among non-beneficiary respondents who have applied for humanitarian aid during the last 3 months prior data collection, in %</t>
  </si>
  <si>
    <t>Most reported perceived reason for aid application rejection in the last 3 months, among non-beneficiary respondents who have applied for humanitarian aid during the last 3 months prior data collection, in %, by strata</t>
  </si>
  <si>
    <t>% of respondents who were asked about the aid they would like to receive in the 12 months prior to data collection, by respondent age group</t>
  </si>
  <si>
    <t>% of respondents who were asked about the aid they would like to receive in the 12 months prior to data collection, by strata</t>
  </si>
  <si>
    <t>Most commonly reported types of community input activities respondents were aware of, among those not asked on aid preferences in the past 12 months, in %, by respondent age group</t>
  </si>
  <si>
    <t>Most commonly reported types of community input activities respondents were aware of, among those not asked on aid preferences in the past 12 months, in %, by strata</t>
  </si>
  <si>
    <t>Feedback and complaint mechanisms accessibility</t>
  </si>
  <si>
    <t>Most commonly reported groups perceived as unable to give feedback or complaint due to specific needs, in %, by strata</t>
  </si>
  <si>
    <t>Feedback and complaint mechanisms</t>
  </si>
  <si>
    <t>% of respondents aware of and know how to use feedback and complaints mechanisms, by respondent age group</t>
  </si>
  <si>
    <t>% of respondents aware of and know how to use feedback and complaints mechanisms, by disability status (at least level 3 in WGSS)</t>
  </si>
  <si>
    <t>% of respondents aware of and know how to use feedback and complaints mechanisms, by length of stay in Moldova</t>
  </si>
  <si>
    <t>% of respondents aware of and know how to use feedback and complaints mechanisms, by strata</t>
  </si>
  <si>
    <t>% of beneficiary respondents who feel the aid they receive helps them become autonomous, by respondent age group</t>
  </si>
  <si>
    <t>% of beneficiary respondents who feel the aid they receive helps them become autonomous, by main occupation status</t>
  </si>
  <si>
    <t>% of beneficiary respondents who feel the aid they receive helps them become autonomous, by disability status (at least level 3 in WGSS)</t>
  </si>
  <si>
    <t>% of beneficiary respondents who feel the aid they receive helps them become autonomous, by strata</t>
  </si>
  <si>
    <t>Humanitarian aid - PSEA</t>
  </si>
  <si>
    <t>% of respondents who know where to report inappropriate behaviour from an aid worker, by respondent age group</t>
  </si>
  <si>
    <t>% of respondents who know where to report inappropriate behaviour from an aid worker, by length of stay in Moldova</t>
  </si>
  <si>
    <t>% of respondents who know where to report inappropriate behaviour from an aid worker, by strata</t>
  </si>
  <si>
    <t>% of respondents who encountered challenges when trying to share views or participate in decision-making sincer arrival to host country, by respondent age group</t>
  </si>
  <si>
    <t>% of respondents who encountered challenges when trying to share views or participate in decision-making sincer arrival to host country, by strata</t>
  </si>
  <si>
    <t>Beneficiary targeting models - Selection criteria</t>
  </si>
  <si>
    <t>% of respondents who perceive the selection criteria as fair, in the last 3 months prior to data collection, by respondent age group</t>
  </si>
  <si>
    <t>% of respondents who perceive the selection criteria as fair, in the last 3 months prior to data collection, by disability status (at least level 3 in WGSS)</t>
  </si>
  <si>
    <t>% of respondents who perceive the selection criteria as fair, in the last 3 months prior to data collection, by main occupation status</t>
  </si>
  <si>
    <t>% of respondents who perceive the selection criteria as fair, in the last 3 months prior to data collection, by strata</t>
  </si>
  <si>
    <t>Humanitarian aid – Awareness</t>
  </si>
  <si>
    <t>% of beneficiary respondents who know how long their current aid will last, by respondent age group</t>
  </si>
  <si>
    <t>% of beneficiary respondents who know how long their current aid will last, by strata</t>
  </si>
  <si>
    <t>% of respondents by length of stay in Moldova since their first arrival after 24 February 2022, by strata</t>
  </si>
  <si>
    <t>% of respondents by date of first arrival in Moldova after 24 February 2022, by strata</t>
  </si>
  <si>
    <t>Integration support – Coping strategies</t>
  </si>
  <si>
    <t>Most commonly reported ways of dealing with integration challenges, among those who reported challenges, in %, by respondent age group</t>
  </si>
  <si>
    <t>Most commonly reported ways of dealing with integration challenges, among those who reported challenges, in %, by respondents with caregiving responsibilities and/or pregnancy or breastfeeding status</t>
  </si>
  <si>
    <t>Most commonly reported ways of dealing with integration challenges, among those who reported challenges, in %, by strata</t>
  </si>
  <si>
    <t>% of respondents with difficulty communicating, by strata</t>
  </si>
  <si>
    <t>% of respondents with difficulty hearing, even when using hearing aids, by strata</t>
  </si>
  <si>
    <t>% of respondents with difficulty remembering or concentrating, by strata</t>
  </si>
  <si>
    <t>% of respondents with difficulty seeing, even if wearing glasses, by strata</t>
  </si>
  <si>
    <t>% of respondents with difficulty with self-care, such as washing all over or dressing, by strata</t>
  </si>
  <si>
    <t>% of respondents with difficulty walking or climbing steps, by strata</t>
  </si>
  <si>
    <t>% of respondents with a disability type 3 or above (according to to the WGSS), by respondent age group</t>
  </si>
  <si>
    <t>% of respondents with a disability type 3 or above (according to to the WGSS), by strata</t>
  </si>
  <si>
    <t>Beneficiary targeting models - Eligibility criteria</t>
  </si>
  <si>
    <t>Most commonly reported types of humanitarian aid with perceived not clearly explained and difficult to understand eligibility criteria, among beneficiary respondents who found the criteria of the received aid only partially, not really and not at all clearly explained and easy to understand, in numbers, by strata</t>
  </si>
  <si>
    <t>% of beneficiary respondents who found the eligibility criteria of the received aid clearly explained and easy to understand, by strata</t>
  </si>
  <si>
    <t>Most commonly reported reasons for perceiving selection criteria as unfair, among those who perceived it as partially or not fair, in %, by respondent age group</t>
  </si>
  <si>
    <t>Most commonly reported reasons for perceiving selection criteria as unfair, among those who perceived it as partially or not fair, in %, by disability status (at least level 3 in WGSS)</t>
  </si>
  <si>
    <t>Most commonly reported reasons for perceiving selection criteria as unfair, among those who perceived it as partially or not fair, in %, by main occupation status</t>
  </si>
  <si>
    <t>Most commonly reported reasons for perceiving selection criteria as unfair, among those who perceived it as partially or not fair, in %, by strata</t>
  </si>
  <si>
    <t>% of respondents who feel humanitarian organisations take community's views into account when making decisions about aid, by respondent age group</t>
  </si>
  <si>
    <t>% of respondents who feel humanitarian organisations take community's views into account when making decisions about aid, by strata</t>
  </si>
  <si>
    <t>% of respondents who feel well informed about the eligibility criteria of available types of humanitarian aid, among those aware of any aid available at the time of data collection in their area, by respondent age group</t>
  </si>
  <si>
    <t>% of respondents who feel well informed about the eligibility criteria of available types of humanitarian aid, among those aware of any aid available at the time of data collection in their area, by strata</t>
  </si>
  <si>
    <t>% of respondents by gender, by strata</t>
  </si>
  <si>
    <t>Integration support – Desired support</t>
  </si>
  <si>
    <t>Most commonly reported types of support desired for integration, among those who reported challenges, in %, by respondent age group</t>
  </si>
  <si>
    <t>Most commonly reported types of support desired for integration, among those who reported challenges, in %, by main occupation status</t>
  </si>
  <si>
    <t>Most commonly reported types of support desired for integration, among those who reported challenges, in %, by accommodation type</t>
  </si>
  <si>
    <t>Most commonly reported types of support desired for integration, among those who reported challenges, in %, by respondents with caregiving responsibilities and/or pregnancy or breastfeeding status</t>
  </si>
  <si>
    <t>Most commonly reported types of support desired for integration, among those who reported challenges, in %, by strata</t>
  </si>
  <si>
    <t>Community engagement improvement</t>
  </si>
  <si>
    <t>Most commonly reported ways that would improve respondents' engagement with feedback and complaints mechanisms, in %, by respondent age group</t>
  </si>
  <si>
    <t>Most commonly reported ways that would improve respondents' engagement with feedback and complaints mechanisms, in %, by strata</t>
  </si>
  <si>
    <t>Most commonly reported ways that would improve respondents' participation in decisions that affect them, among those wanting to be involved, in %, by respondent age group</t>
  </si>
  <si>
    <t>Most commonly reported ways that would improve respondents' participation in decisions that affect them, among those wanting to be involved, in %, by main occupation status</t>
  </si>
  <si>
    <t>Most commonly reported ways that would improve respondents' participation in decisions that affect them, among those wanting to be involved, in %, by strata</t>
  </si>
  <si>
    <t>% of respondents who feel well-informed about the selection criteria for distributing aid when resources are limited, in the last 3 months prior to data collection, by respondent age group</t>
  </si>
  <si>
    <t>% of respondents who feel well-informed about the selection criteria for distributing aid when resources are limited, in the last 3 months prior to data collection, by strata</t>
  </si>
  <si>
    <t>Feedback and complaint mechanisms preferences</t>
  </si>
  <si>
    <t>Most commonly preferred channels for providing feedback or complaints, in %, by respondent age group</t>
  </si>
  <si>
    <t>Most commonly preferred channels for providing feedback or complaints, in %, by disability status (at least level 3 in WGSS)</t>
  </si>
  <si>
    <t>Most commonly preferred channels for providing feedback or complaints, in %, by main occupation status</t>
  </si>
  <si>
    <t>Most commonly preferred channels for providing feedback or complaints, in %, by strata</t>
  </si>
  <si>
    <t>Most commonly preferred methods of involvement in decision-making, in %, by respondent age group</t>
  </si>
  <si>
    <t>Most commonly preferred methods of involvement in decision-making, in %, by disability status (at least level 3 in WGSS)</t>
  </si>
  <si>
    <t>Most commonly preferred methods of involvement in decision-making, in %, by main occupation status</t>
  </si>
  <si>
    <t>Most commonly preferred methods of involvement in decision-making, in %, by strata</t>
  </si>
  <si>
    <t>Most commonly reported types of humanitarian aid known to respondents at the time of data collection, in %, by respondent age group</t>
  </si>
  <si>
    <t>Most commonly reported types of humanitarian aid known to respondents at the time of data collection, in %, by strata</t>
  </si>
  <si>
    <t>Humanitarian aid - Beneficiary</t>
  </si>
  <si>
    <t>% of respondents reportedly have received humanitarian aid in the last 3 months, prior to data collection, by respondent age group</t>
  </si>
  <si>
    <t>% of respondents reportedly have received humanitarian aid in the last 3 months, prior to data collection, by disability status (at least level 3 in WGSS)</t>
  </si>
  <si>
    <t>% of respondents reportedly have received humanitarian aid in the last 3 months, prior to data collection, by strata</t>
  </si>
  <si>
    <t>% of respondents by the most common type of aid received within the last 3 months, prior to data collection, by respondent age group</t>
  </si>
  <si>
    <t>% of respondents by the most common type of aid received within the last 3 months, prior to data collection, by main occupation status</t>
  </si>
  <si>
    <t>% of respondents by the most common type of aid received within the last 3 months, prior to data collection, by strata</t>
  </si>
  <si>
    <t>% of respondents who consider it important to be involved in decisions affecting them and their community, by respondent age group</t>
  </si>
  <si>
    <t>% of respondents who consider it important to be involved in decisions affecting them and their community, by strata</t>
  </si>
  <si>
    <t>Humanitarian aid – Trust</t>
  </si>
  <si>
    <t>Most commonly reported actions humanitarian actors can take to increase trust, among those who do not completely trust humanitarian actors to respond to complaints or feedback, in %, by respondent age group</t>
  </si>
  <si>
    <t>Most commonly reported actions humanitarian actors can take to increase trust, among those who do not completely trust humanitarian actors to respond to complaints or feedback, in %, by strata</t>
  </si>
  <si>
    <t>Most commonly preferred methods of receiving information about support types, among those who reported any type of support desired for integration, in %, by respondent age group</t>
  </si>
  <si>
    <t>Most commonly preferred methods of receiving information about support types, among those who reported any type of support desired for integration, in %, by disability status (at least level 3 in WGSS)</t>
  </si>
  <si>
    <t>Most commonly preferred methods of receiving information about support types, among those who reported any type of support desired for integration, in %, by strata</t>
  </si>
  <si>
    <t>Integration support – Challenges</t>
  </si>
  <si>
    <t>% of respondents reportedly experiencing at least one challenge to integration into the host country, by respondent age group</t>
  </si>
  <si>
    <t>% of respondents reportedly experiencing at least one challenge to integration into the host country, by disability status (at least level 3 in WGSS)</t>
  </si>
  <si>
    <t>% of respondents reportedly experiencing at least one challenge to integration into the host country, by main occupation status</t>
  </si>
  <si>
    <t>% of respondents reportedly experiencing at least one challenge to integration into the host country, by respondents with caregiving responsibilities and/or pregnancy or breastfeeding status</t>
  </si>
  <si>
    <t>% of respondents reportedly experiencing at least one challenge to integration into the host country, by strata</t>
  </si>
  <si>
    <t>Most commonly reported challenges to integration into the host country, in %, by respondent age group</t>
  </si>
  <si>
    <t>Most commonly reported challenges to integration into the host country, in %, by disability status (at least level 3 in WGSS)</t>
  </si>
  <si>
    <t>Most commonly reported challenges to integration into the host country, in %, by accommodation type</t>
  </si>
  <si>
    <t>Most commonly reported challenges to integration into the host country, in %, by respondents with caregiving responsibilities and/or pregnancy or breastfeeding status</t>
  </si>
  <si>
    <t>Most commonly reported challenges to integration into the host country, in %, by main occupation status</t>
  </si>
  <si>
    <t>Most commonly reported challenges to integration into the host country, in %, by strata</t>
  </si>
  <si>
    <t>% of respondents by legal status, by strata</t>
  </si>
  <si>
    <t>Most commonly reported challenges to participation, among those who encountered challenges when trying to share views or participate in decision-making, in numbers, by respondent age group</t>
  </si>
  <si>
    <t>Most commonly reported challenges to participation, among those who encountered challenges when trying to share views or participate in decision-making, in numbers, by strata</t>
  </si>
  <si>
    <t>Most commonly reported reasons why aid does not meet community needs, among those who perceived that the aid programs only partially or not at all meet the actual needs of their community, in %, by respondent age group</t>
  </si>
  <si>
    <t>Most commonly reported reasons why aid does not meet community needs, among those who perceived that the aid programs only partially or not at all meet the actual needs of their community, in %, by main occupation status</t>
  </si>
  <si>
    <t>Most commonly reported reasons why aid does not meet community needs, among those who perceived that the aid programs only partially or not at all meet the actual needs of their community, in %, by strata</t>
  </si>
  <si>
    <t>Most commonly reported perceived reasons for not being asked about aid preferences, among those who were not asked, in %, by respondent age group</t>
  </si>
  <si>
    <t>Most commonly reported perceived reasons for not being asked about aid preferences, among those who were not asked, in %, by strata</t>
  </si>
  <si>
    <t>Number of respondents who prefer not to be involved in decisions, by main reasons, respondent age group</t>
  </si>
  <si>
    <t>Number of respondents who prefer not to be involved in decisions, by main reasons, by strata</t>
  </si>
  <si>
    <t>Most commonly reported reasons for not using feedback and complaint mechanisms, among those who had feedback but did not use them, in numbers, by respondent age group</t>
  </si>
  <si>
    <t>Most commonly reported reasons for not using feedback and complaint mechanisms, among those who had feedback but did not use them, in numbers, by strata</t>
  </si>
  <si>
    <t>Most commonly reported reasons for hesitating to use feedback and complaint mechanisms by respondents or their community, among those who had no feedback, in %, by respondent age group</t>
  </si>
  <si>
    <t>Most commonly reported reasons for hesitating to use feedback and complaint mechanisms by respondents or their community, among those who had no feedback, in %, by strata</t>
  </si>
  <si>
    <t>Most commonly reported reasons for using feedback and complaint mechanisms, among those who used them, in numbers, by respondent age group</t>
  </si>
  <si>
    <t>Most commonly reported reasons for using feedback and complaint mechanisms, among those who used them, in numbers, by strata</t>
  </si>
  <si>
    <t>Most commonly suggested changes to improve accessibility and understanding of eligibility criteria, among those aware of any aid available at the time of data collection in their area, in %, by respondent age group</t>
  </si>
  <si>
    <t>Most commonly suggested changes to improve accessibility and understanding of eligibility criteria, among those aware of any aid available at the time of data collection in their area, in %, by disability status (at least level 3 in WGSS)</t>
  </si>
  <si>
    <t>Most commonly suggested changes to improve accessibility and understanding of eligibility criteria, among those aware of any aid available at the time of data collection in their area, in %, by strata</t>
  </si>
  <si>
    <t>Humanitarian aid</t>
  </si>
  <si>
    <t>Most commonly reported type of humanitarian aid perceived as most important for the respondent at the time of data collection, in %, by respondent age group</t>
  </si>
  <si>
    <t>Most commonly reported type of humanitarian aid perceived as most important for the respondent at the time of data collection, in %, by disability status (at least level 3 in WGSS)</t>
  </si>
  <si>
    <t>Most commonly reported type of humanitarian aid perceived as most important for the respondent at the time of data collection, in %, by main occupation status</t>
  </si>
  <si>
    <t>Most commonly reported type of humanitarian aid perceived as most important for the respondent at the time of data collection, in %, by respondents with caregiving responsibilities and/or pregnancy or breastfeeding status</t>
  </si>
  <si>
    <t>Most commonly reported type of humanitarian aid perceived as most important for the respondent at the time of data collection, in %, by strata</t>
  </si>
  <si>
    <t>Humanitarian aid – Unmet needs</t>
  </si>
  <si>
    <t>Most commonly reported unmet needs, in %, by respondent age group</t>
  </si>
  <si>
    <t>Most commonly reported unmet needs, in %, by disability status (at least level 3 in WGSS)</t>
  </si>
  <si>
    <t>Most commonly reported unmet needs, in %, by respondents with caregiving responsibilities and/or pregnancy or breastfeeding status</t>
  </si>
  <si>
    <t>Most commonly reported unmet needs, in %, by main occupation status</t>
  </si>
  <si>
    <t>Most commonly reported unmet needs, in %, by strata</t>
  </si>
  <si>
    <t>Most reported main reasons for not applying for humanitarian aid among eligible respondents,  among non-beneficiary respondents who have not applied for humanitarian aid during the last 3 months prior data collection, in %, by strata</t>
  </si>
  <si>
    <t>Most commonly reported reasons why eligibility criteria were not clearly explained and easy to understand, among beneficiary respondents who found the criteria of the received aid partially, not really or not at all clearly explained and easy to understand, in numbers, by strata</t>
  </si>
  <si>
    <t>Most commonly reported reasons for dissatisfaction with feedback handling, among those not satisfied, in numbers, by strata</t>
  </si>
  <si>
    <t>Most commonly reported reasons for lack of influence in community decisions, among those who feel they do not have a say, in %, by respondent age group</t>
  </si>
  <si>
    <t>Most commonly reported reasons for lack of influence in community decisions, among those who feel they do not have a say, in %, by strata</t>
  </si>
  <si>
    <t>% of respondents by occupation category, based on the main occupation at the time of data collection, by strata</t>
  </si>
  <si>
    <t>% of respondents by main occupation at the time of data collection, by respondent age group</t>
  </si>
  <si>
    <t>% of respondents by main occupation at the time of data collection, by disability status (at least level 3 in WGSS)</t>
  </si>
  <si>
    <t>% of respondents by main occupation at the time of data collection, by respondents with caregiving responsibilities and/or pregnancy or breastfeeding status</t>
  </si>
  <si>
    <t>% of respondents by main occupation at the time of data collection, by strata</t>
  </si>
  <si>
    <t>Most commonly preferred methods of receiving information about humanitarian aid, among those who reported any information needed, in %, by respondent age group</t>
  </si>
  <si>
    <t>Most commonly preferred methods of receiving information about humanitarian aid, among those who reported any information needed, in %, by disability status (at least level 3 in WGSS)</t>
  </si>
  <si>
    <t>Most commonly preferred methods of receiving information about humanitarian aid, among those who reported any information needed, in %, by strata</t>
  </si>
  <si>
    <t>% of respondents by raion</t>
  </si>
  <si>
    <t>Most commonly reported reasons for low awareness of eligibility criteria, among those who felt somewhat, slightly, or not informed at all, in numbers, by respondent age group</t>
  </si>
  <si>
    <t>Most commonly reported reasons for low awareness of eligibility criteria, among those who felt somewhat, slightly, or not informed at all, in %, by strata</t>
  </si>
  <si>
    <t>Integration support – Preferred provider</t>
  </si>
  <si>
    <t>Most commonly reported preferred sources of support for integration, among those who reported any type of support desired for integration, in %, by respondent age group</t>
  </si>
  <si>
    <t>Most commonly reported preferred sources of support for integration, among those who reported any type of support desired for integration, in %, by main occupation status</t>
  </si>
  <si>
    <t>Most commonly reported preferred sources of support for integration, among those who reported any type of support desired for integration, in %, by strata</t>
  </si>
  <si>
    <t>% of respondents who received the aid they asked for, among those who were consulted, by respondent age group</t>
  </si>
  <si>
    <t>Number of respondents who received the aid they asked for, among those who were consulted, by main occupation status</t>
  </si>
  <si>
    <t>% of respondents who received the aid they asked for, among those who were consulted, by strata</t>
  </si>
  <si>
    <t>% of beneficiary respondents who reported that the humanitarian aid received matched very well or well with their needs, by respondent age group</t>
  </si>
  <si>
    <t>% of beneficiary respondents who reported that the humanitarian aid received matched very well or well with their needs, by disability status (at least level 3 in WGSS)</t>
  </si>
  <si>
    <t>% of beneficiary respondents who reported that the humanitarian aid received matched very well or well with their needs, by strata</t>
  </si>
  <si>
    <t>% of respondents by age group, by strata</t>
  </si>
  <si>
    <t>Average age of respondents, by strata</t>
  </si>
  <si>
    <t>Number of respondents satisfied with how their complaint or feedback was handled, among those who used mechanisms, by strata</t>
  </si>
  <si>
    <t>% of respondents who trust humanitarian actors to respond to complaints or feedback, by respondent age group</t>
  </si>
  <si>
    <t>% of respondents who trust humanitarian actors to respond to complaints or feedback, by strata</t>
  </si>
  <si>
    <t> % of non-beneficiary respondents who attempted to apply for humanitarian aid in the last 3 months, by respondents with caregiving responsibilities and/or pregnancy or breastfeeding status</t>
  </si>
  <si>
    <t> % of non-beneficiary respondents who attempted to apply for humanitarian aid in the last 3 months, by strata</t>
  </si>
  <si>
    <t>Accommodation</t>
  </si>
  <si>
    <t>% of respondents by type of accommodation, by respondent age group</t>
  </si>
  <si>
    <t>% of respondents by type of accommodation, by disability status (at least level 3 in WGSS)</t>
  </si>
  <si>
    <t>% of respondents by type of accommodation, by strata</t>
  </si>
  <si>
    <t>% of beneficiary respondents reportedly have received humanitarian aid in the last 3 months prior to data collection, by type of organisation providing the aid, by respondent age group</t>
  </si>
  <si>
    <t>% of beneficiary respondents reportedly have received humanitarian aid in the last 3 months prior to data collection, by type of organisation providing the aid, by strata</t>
  </si>
  <si>
    <t>% of respondents who used feedback and complaint mechanisms in the 12 months before data collection, among those aware and know how to use them, by respondent age group</t>
  </si>
  <si>
    <t>% of respondents who used feedback and complaint mechanisms in the 12 months before data collection, among those aware and know how to use them, by strata</t>
  </si>
  <si>
    <t>% of respondents with caregiving responsibilities and/or pregnancy or breastfeeding status, by respondent age group</t>
  </si>
  <si>
    <t>% of respondents with caregiving responsibilities and/or pregnancy or breastfeeding status, by strata</t>
  </si>
  <si>
    <t>% of respondents by vulnerability profile, by strata</t>
  </si>
  <si>
    <t>Most commonly reported perceived uses of feedback and complaint mechanisms, among those aware, in %, by respondent age group</t>
  </si>
  <si>
    <t>Most commonly reported perceived uses of feedback and complaint mechanisms, among those aware, in %, by strata</t>
  </si>
  <si>
    <t>Most commonly reported suggestions by beneficiary respondents to improve autonomy, among respondents who reported that the aid received at the time of data collection does not completely help them become autonomous, in %, by respondent age group</t>
  </si>
  <si>
    <t>Most commonly reported suggestions by beneficiary respondents to improve autonomy, among respondents who reported that the aid received at the time of data collection does not completely help them become autonomous, in %, by disability status (at least level 3 in WGSS)</t>
  </si>
  <si>
    <t>Most commonly reported suggestions by beneficiary respondents to improve autonomy, among respondents who reported that the aid received at the time of data collection does not completely help them become autonomous, in numbers, by main occupation status</t>
  </si>
  <si>
    <t>Most commonly reported suggestions by beneficiary respondents to improve autonomy, among respondents who reported that the aid received at the time of data collection does not completely help them become autonomous, in %, by strata</t>
  </si>
  <si>
    <t>Most commonly reported methods of consultation about aid preferences, among those who were asked, in numbers, by respondent age group</t>
  </si>
  <si>
    <t>Most commonly reported methods of consultation about aid preferences, among those who were asked, in %, by strata</t>
  </si>
  <si>
    <t>Most commonly reported feedback and complaint mechanisms known, among those aware but do not know how to use them, in numbers, by respondent age group</t>
  </si>
  <si>
    <t>Most commonly reported feedback and complaint mechanisms known, among those aware but do not know how to use them, in numbers, by strata</t>
  </si>
  <si>
    <t>Most commonly reported feedback and complaint mechanisms known, among those aware and know how to use them, in %, by respondent age group</t>
  </si>
  <si>
    <t>Most commonly reported feedback and complaint mechanisms known, among those aware and know how to use them, in %, by strata</t>
  </si>
  <si>
    <t>Most commonly reported actors who asked about aid preferences, among those who were asked, in numbers, by respondent age group</t>
  </si>
  <si>
    <t>Most commonly reported actors who asked about aid preferences, among those who were asked, in %, by strata</t>
  </si>
  <si>
    <t>Most commonly reported reasons why humanitarian aid did not match what beneficiary respondents needed most, among those who reported the aid received matched their needs only neutral, poorly or not at all, in numbers, by strata</t>
  </si>
  <si>
    <t>additional_inf_of_aid_overall_D_180_by_resp_age_group</t>
  </si>
  <si>
    <t>resp_age_group</t>
  </si>
  <si>
    <t>num_samples</t>
  </si>
  <si>
    <t>Changes to aid programs</t>
  </si>
  <si>
    <t>Duration of assistance</t>
  </si>
  <si>
    <t>Eligibility and selection criteria</t>
  </si>
  <si>
    <t>How to apply or register for aid</t>
  </si>
  <si>
    <t>No</t>
  </si>
  <si>
    <t>Other (specify)</t>
  </si>
  <si>
    <t>Prefer not to answer</t>
  </si>
  <si>
    <t>Types of aid available</t>
  </si>
  <si>
    <t>18-34</t>
  </si>
  <si>
    <t>73</t>
  </si>
  <si>
    <t>20.5%</t>
  </si>
  <si>
    <t>8.2%</t>
  </si>
  <si>
    <t>6.8%</t>
  </si>
  <si>
    <t>0.0%</t>
  </si>
  <si>
    <t>60.3%</t>
  </si>
  <si>
    <t>31.5%</t>
  </si>
  <si>
    <t>35-59</t>
  </si>
  <si>
    <t>175</t>
  </si>
  <si>
    <t>12.0%</t>
  </si>
  <si>
    <t>7.4%</t>
  </si>
  <si>
    <t>4.6%</t>
  </si>
  <si>
    <t>1.1%</t>
  </si>
  <si>
    <t>60.0%</t>
  </si>
  <si>
    <t>29.7%</t>
  </si>
  <si>
    <t>60+</t>
  </si>
  <si>
    <t>9.6%</t>
  </si>
  <si>
    <t>17.8%</t>
  </si>
  <si>
    <t>2.7%</t>
  </si>
  <si>
    <t>50.7%</t>
  </si>
  <si>
    <t>37.0%</t>
  </si>
  <si>
    <t>overall</t>
  </si>
  <si>
    <t>321</t>
  </si>
  <si>
    <t>13.4%</t>
  </si>
  <si>
    <t>10.0%</t>
  </si>
  <si>
    <t>4.7%</t>
  </si>
  <si>
    <t>0.6%</t>
  </si>
  <si>
    <t>57.9%</t>
  </si>
  <si>
    <t>31.8%</t>
  </si>
  <si>
    <t>additional_inf_of_aid_strata_179</t>
  </si>
  <si>
    <t>strata</t>
  </si>
  <si>
    <t>Municipality of Chișinău</t>
  </si>
  <si>
    <t>157</t>
  </si>
  <si>
    <t>15.9%</t>
  </si>
  <si>
    <t>12.7%</t>
  </si>
  <si>
    <t>3.8%</t>
  </si>
  <si>
    <t>58.0%</t>
  </si>
  <si>
    <t>27.4%</t>
  </si>
  <si>
    <t>Rest of Moldova</t>
  </si>
  <si>
    <t>164</t>
  </si>
  <si>
    <t>11.0%</t>
  </si>
  <si>
    <t>7.3%</t>
  </si>
  <si>
    <t>5.5%</t>
  </si>
  <si>
    <t>36.0%</t>
  </si>
  <si>
    <t>age_gender_pyramid_strata_7</t>
  </si>
  <si>
    <t>Female, 18-34</t>
  </si>
  <si>
    <t>Female, 35-59</t>
  </si>
  <si>
    <t>Female, 60+</t>
  </si>
  <si>
    <t>Male, 18-34</t>
  </si>
  <si>
    <t>Male, 35-59</t>
  </si>
  <si>
    <t>Male, 60+</t>
  </si>
  <si>
    <t>21.7%</t>
  </si>
  <si>
    <t>50.3%</t>
  </si>
  <si>
    <t>12.1%</t>
  </si>
  <si>
    <t>5.7%</t>
  </si>
  <si>
    <t>6.4%</t>
  </si>
  <si>
    <t>15.2%</t>
  </si>
  <si>
    <t>47.6%</t>
  </si>
  <si>
    <t>20.7%</t>
  </si>
  <si>
    <t>4.9%</t>
  </si>
  <si>
    <t>6.1%</t>
  </si>
  <si>
    <t>18.4%</t>
  </si>
  <si>
    <t>48.9%</t>
  </si>
  <si>
    <t>16.5%</t>
  </si>
  <si>
    <t>4.4%</t>
  </si>
  <si>
    <t>5.6%</t>
  </si>
  <si>
    <t>6.2%</t>
  </si>
  <si>
    <t>aid_differ_strata_91</t>
  </si>
  <si>
    <t>Do not remember</t>
  </si>
  <si>
    <t>I have not received any aid</t>
  </si>
  <si>
    <t>It arrived later than needed</t>
  </si>
  <si>
    <t>It did not address my priority needs</t>
  </si>
  <si>
    <t>It was a different type of aid</t>
  </si>
  <si>
    <t>It was lower quality than expected</t>
  </si>
  <si>
    <t>Other (please specify)</t>
  </si>
  <si>
    <t>The quantity or amount was less than requested</t>
  </si>
  <si>
    <t>14</t>
  </si>
  <si>
    <t>1</t>
  </si>
  <si>
    <t>10</t>
  </si>
  <si>
    <t>0</t>
  </si>
  <si>
    <t>21</t>
  </si>
  <si>
    <t>17</t>
  </si>
  <si>
    <t>3</t>
  </si>
  <si>
    <t>35</t>
  </si>
  <si>
    <t>27</t>
  </si>
  <si>
    <t>2</t>
  </si>
  <si>
    <t>4</t>
  </si>
  <si>
    <t>aid_meet_actual_needs_overall_D_71_by_occupation_group</t>
  </si>
  <si>
    <t>occupation_group</t>
  </si>
  <si>
    <t>Do not know</t>
  </si>
  <si>
    <t>Partially</t>
  </si>
  <si>
    <t>Yes</t>
  </si>
  <si>
    <t>Caring for family members</t>
  </si>
  <si>
    <t>22</t>
  </si>
  <si>
    <t>4.5%</t>
  </si>
  <si>
    <t>18.2%</t>
  </si>
  <si>
    <t>77.3%</t>
  </si>
  <si>
    <t>Employed</t>
  </si>
  <si>
    <t>136</t>
  </si>
  <si>
    <t>2.2%</t>
  </si>
  <si>
    <t>5.1%</t>
  </si>
  <si>
    <t>27.9%</t>
  </si>
  <si>
    <t>64.7%</t>
  </si>
  <si>
    <t>Retired</t>
  </si>
  <si>
    <t>59</t>
  </si>
  <si>
    <t>8.5%</t>
  </si>
  <si>
    <t>86.4%</t>
  </si>
  <si>
    <t>students</t>
  </si>
  <si>
    <t>100.0%</t>
  </si>
  <si>
    <t>Unemployed</t>
  </si>
  <si>
    <t>102</t>
  </si>
  <si>
    <t>3.9%</t>
  </si>
  <si>
    <t>2.9%</t>
  </si>
  <si>
    <t>13.7%</t>
  </si>
  <si>
    <t>79.4%</t>
  </si>
  <si>
    <t>19.0%</t>
  </si>
  <si>
    <t>74.5%</t>
  </si>
  <si>
    <t>aid_meet_actual_needs_overall_D_72_by_disability_wgss</t>
  </si>
  <si>
    <t>disability_wgss</t>
  </si>
  <si>
    <t>With disability</t>
  </si>
  <si>
    <t>18</t>
  </si>
  <si>
    <t>33.3%</t>
  </si>
  <si>
    <t>61.1%</t>
  </si>
  <si>
    <t>Without disability</t>
  </si>
  <si>
    <t>303</t>
  </si>
  <si>
    <t>2.3%</t>
  </si>
  <si>
    <t>4.3%</t>
  </si>
  <si>
    <t>75.2%</t>
  </si>
  <si>
    <t>aid_meet_actual_needs_overall_D_73_by_resp_age_group</t>
  </si>
  <si>
    <t>69.9%</t>
  </si>
  <si>
    <t>4.0%</t>
  </si>
  <si>
    <t>20.0%</t>
  </si>
  <si>
    <t>70.9%</t>
  </si>
  <si>
    <t>4.1%</t>
  </si>
  <si>
    <t>87.7%</t>
  </si>
  <si>
    <t>aid_meet_actual_needs_strata_70</t>
  </si>
  <si>
    <t>2.5%</t>
  </si>
  <si>
    <t>19.1%</t>
  </si>
  <si>
    <t>77.7%</t>
  </si>
  <si>
    <t>1.8%</t>
  </si>
  <si>
    <t>7.9%</t>
  </si>
  <si>
    <t>18.9%</t>
  </si>
  <si>
    <t>71.3%</t>
  </si>
  <si>
    <t>aid_type_not_match_strata_41</t>
  </si>
  <si>
    <t>Accommodation support (placement in RACs, rental assistance, cash for rent)</t>
  </si>
  <si>
    <t>Cash assistance (one-off or regular cash transfers)</t>
  </si>
  <si>
    <t>Educational or livelihood support (language courses, support for enrollment)</t>
  </si>
  <si>
    <t>Employment support (vocational training, entrepreneurship support, job placement, language courses)</t>
  </si>
  <si>
    <t>Food assistance / food distributions</t>
  </si>
  <si>
    <t>Health services (free medical devices, specialised consultations)</t>
  </si>
  <si>
    <t>Humanitarian protection services (legal aid, documentation support, GBV protection services)</t>
  </si>
  <si>
    <t>Information and referral services (help desks, information hotlines)</t>
  </si>
  <si>
    <t>Mental health and psychosocial support (counselling, community psychosocial activities)</t>
  </si>
  <si>
    <t>Non-food item (NFI) distributions (clothing, blankets, hygiene kits)</t>
  </si>
  <si>
    <t>Vouchers (for food, shops, targeted purchases)</t>
  </si>
  <si>
    <t>8</t>
  </si>
  <si>
    <t>6</t>
  </si>
  <si>
    <t>application_rejected_why_overall_50</t>
  </si>
  <si>
    <t>Did not meet eligibility criteria (such as gender, age, income/need threshold)</t>
  </si>
  <si>
    <t>Lack of required documents</t>
  </si>
  <si>
    <t>No, I do not know</t>
  </si>
  <si>
    <t>Program reached quota and closed</t>
  </si>
  <si>
    <t>43</t>
  </si>
  <si>
    <t>79.1%</t>
  </si>
  <si>
    <t>20.9%</t>
  </si>
  <si>
    <t>application_rejected_why_strata_51</t>
  </si>
  <si>
    <t>16</t>
  </si>
  <si>
    <t>20</t>
  </si>
  <si>
    <t>7</t>
  </si>
  <si>
    <t>34</t>
  </si>
  <si>
    <t>9</t>
  </si>
  <si>
    <t>asked_about_aid_overall_D_83_by_resp_age_group</t>
  </si>
  <si>
    <t>75.3%</t>
  </si>
  <si>
    <t>24.7%</t>
  </si>
  <si>
    <t>1.7%</t>
  </si>
  <si>
    <t>66.3%</t>
  </si>
  <si>
    <t>32.0%</t>
  </si>
  <si>
    <t>1.4%</t>
  </si>
  <si>
    <t>61.6%</t>
  </si>
  <si>
    <t>1.2%</t>
  </si>
  <si>
    <t>67.3%</t>
  </si>
  <si>
    <t>asked_about_aid_strata_82</t>
  </si>
  <si>
    <t>72.0%</t>
  </si>
  <si>
    <t>28.0%</t>
  </si>
  <si>
    <t>2.4%</t>
  </si>
  <si>
    <t>62.8%</t>
  </si>
  <si>
    <t>34.8%</t>
  </si>
  <si>
    <t>aware_activities_overall_D_95_by_resp_age_group</t>
  </si>
  <si>
    <t>No, not aware of any</t>
  </si>
  <si>
    <t>Yes, meeting or discussions in person</t>
  </si>
  <si>
    <t>Yes, online consultations or surveys</t>
  </si>
  <si>
    <t>Yes, through community representatives</t>
  </si>
  <si>
    <t>55</t>
  </si>
  <si>
    <t>94.5%</t>
  </si>
  <si>
    <t>116</t>
  </si>
  <si>
    <t>86.2%</t>
  </si>
  <si>
    <t>7.8%</t>
  </si>
  <si>
    <t>45</t>
  </si>
  <si>
    <t>86.7%</t>
  </si>
  <si>
    <t>13.3%</t>
  </si>
  <si>
    <t>216</t>
  </si>
  <si>
    <t>88.4%</t>
  </si>
  <si>
    <t>aware_activities_strata_94</t>
  </si>
  <si>
    <t>113</t>
  </si>
  <si>
    <t>90.3%</t>
  </si>
  <si>
    <t>5.3%</t>
  </si>
  <si>
    <t>7.1%</t>
  </si>
  <si>
    <t>103</t>
  </si>
  <si>
    <t>9.7%</t>
  </si>
  <si>
    <t>1.0%</t>
  </si>
  <si>
    <t>aware_people_unable_give_feedback_strata_138</t>
  </si>
  <si>
    <t>No, I am not aware</t>
  </si>
  <si>
    <t>Older persons</t>
  </si>
  <si>
    <t>People who can not read</t>
  </si>
  <si>
    <t>People who do not speak or write in the language feedback can be given in</t>
  </si>
  <si>
    <t>People with mental health problems</t>
  </si>
  <si>
    <t>People with serious health conditions</t>
  </si>
  <si>
    <t>Persons with a diverse sexual orientation or gender identity</t>
  </si>
  <si>
    <t>Persons with disabilities</t>
  </si>
  <si>
    <t>Persons with special legal or physical protection needs</t>
  </si>
  <si>
    <t>Single women</t>
  </si>
  <si>
    <t>Unaccompanied and separated children</t>
  </si>
  <si>
    <t>Women-headed households</t>
  </si>
  <si>
    <t>94.9%</t>
  </si>
  <si>
    <t>97.0%</t>
  </si>
  <si>
    <t>96.0%</t>
  </si>
  <si>
    <t>0.3%</t>
  </si>
  <si>
    <t>aware_share_feedback_overall_D_116_by_resp_age_group</t>
  </si>
  <si>
    <t>I am aware of and know how to use</t>
  </si>
  <si>
    <t>I am aware of but do not know how to use</t>
  </si>
  <si>
    <t>93.2%</t>
  </si>
  <si>
    <t>92.0%</t>
  </si>
  <si>
    <t>86.3%</t>
  </si>
  <si>
    <t>91.0%</t>
  </si>
  <si>
    <t>6.5%</t>
  </si>
  <si>
    <t>aware_share_feedback_overall_D_117_by_disability_wgss</t>
  </si>
  <si>
    <t>66.7%</t>
  </si>
  <si>
    <t>92.4%</t>
  </si>
  <si>
    <t>2.6%</t>
  </si>
  <si>
    <t>5.0%</t>
  </si>
  <si>
    <t>aware_share_feedback_overall_D_118_by_date_arrive_length</t>
  </si>
  <si>
    <t>date_arrive_length</t>
  </si>
  <si>
    <t>1–2 years (12–23 months)</t>
  </si>
  <si>
    <t>11.1%</t>
  </si>
  <si>
    <t>2–3 years (24–35 months)</t>
  </si>
  <si>
    <t>79</t>
  </si>
  <si>
    <t>Less than 1 year (&lt; 12 months)</t>
  </si>
  <si>
    <t>44.4%</t>
  </si>
  <si>
    <t>22.2%</t>
  </si>
  <si>
    <t>More than 3 years (≥ 36 months)</t>
  </si>
  <si>
    <t>188</t>
  </si>
  <si>
    <t>92.6%</t>
  </si>
  <si>
    <t>1.6%</t>
  </si>
  <si>
    <t>5.9%</t>
  </si>
  <si>
    <t>aware_share_feedback_strata_115</t>
  </si>
  <si>
    <t>93.0%</t>
  </si>
  <si>
    <t>1.9%</t>
  </si>
  <si>
    <t>89.0%</t>
  </si>
  <si>
    <t>3.0%</t>
  </si>
  <si>
    <t>become_autonomous_overall_D_185_by_resp_age_group</t>
  </si>
  <si>
    <t>Mostly yes</t>
  </si>
  <si>
    <t>Not at all</t>
  </si>
  <si>
    <t>Not very much</t>
  </si>
  <si>
    <t>Somewhat</t>
  </si>
  <si>
    <t>Yes, completely</t>
  </si>
  <si>
    <t>31</t>
  </si>
  <si>
    <t>12.9%</t>
  </si>
  <si>
    <t>3.2%</t>
  </si>
  <si>
    <t>16.1%</t>
  </si>
  <si>
    <t>67.7%</t>
  </si>
  <si>
    <t>105</t>
  </si>
  <si>
    <t>11.4%</t>
  </si>
  <si>
    <t>22.9%</t>
  </si>
  <si>
    <t>59.0%</t>
  </si>
  <si>
    <t>72</t>
  </si>
  <si>
    <t>20.8%</t>
  </si>
  <si>
    <t>6.9%</t>
  </si>
  <si>
    <t>15.3%</t>
  </si>
  <si>
    <t>54.2%</t>
  </si>
  <si>
    <t>208</t>
  </si>
  <si>
    <t>14.9%</t>
  </si>
  <si>
    <t>4.8%</t>
  </si>
  <si>
    <t>19.2%</t>
  </si>
  <si>
    <t>58.7%</t>
  </si>
  <si>
    <t>become_autonomous_overall_D_186_by_occupation_group</t>
  </si>
  <si>
    <t>19</t>
  </si>
  <si>
    <t>15.8%</t>
  </si>
  <si>
    <t>10.5%</t>
  </si>
  <si>
    <t>21.1%</t>
  </si>
  <si>
    <t>52.6%</t>
  </si>
  <si>
    <t>49</t>
  </si>
  <si>
    <t>2.0%</t>
  </si>
  <si>
    <t>14.3%</t>
  </si>
  <si>
    <t>63.3%</t>
  </si>
  <si>
    <t>58</t>
  </si>
  <si>
    <t>24.1%</t>
  </si>
  <si>
    <t>8.6%</t>
  </si>
  <si>
    <t>15.5%</t>
  </si>
  <si>
    <t>50.0%</t>
  </si>
  <si>
    <t>82</t>
  </si>
  <si>
    <t>24.4%</t>
  </si>
  <si>
    <t>63.4%</t>
  </si>
  <si>
    <t>become_autonomous_overall_D_187_by_disability_wgss</t>
  </si>
  <si>
    <t>17.6%</t>
  </si>
  <si>
    <t>11.8%</t>
  </si>
  <si>
    <t>23.5%</t>
  </si>
  <si>
    <t>41.2%</t>
  </si>
  <si>
    <t>191</t>
  </si>
  <si>
    <t>14.7%</t>
  </si>
  <si>
    <t>4.2%</t>
  </si>
  <si>
    <t>18.8%</t>
  </si>
  <si>
    <t>60.2%</t>
  </si>
  <si>
    <t>become_autonomous_strata_184</t>
  </si>
  <si>
    <t>19.6%</t>
  </si>
  <si>
    <t>58.8%</t>
  </si>
  <si>
    <t>106</t>
  </si>
  <si>
    <t>0.9%</t>
  </si>
  <si>
    <t>10.4%</t>
  </si>
  <si>
    <t>7.5%</t>
  </si>
  <si>
    <t>58.5%</t>
  </si>
  <si>
    <t>behaviour_aid_worker_overall_D_126_by_resp_age_group</t>
  </si>
  <si>
    <t>16.4%</t>
  </si>
  <si>
    <t>83.6%</t>
  </si>
  <si>
    <t>85.7%</t>
  </si>
  <si>
    <t>28.8%</t>
  </si>
  <si>
    <t>71.2%</t>
  </si>
  <si>
    <t>18.1%</t>
  </si>
  <si>
    <t>81.9%</t>
  </si>
  <si>
    <t>behaviour_aid_worker_overall_D_127_by_date_arrive_length</t>
  </si>
  <si>
    <t>80.0%</t>
  </si>
  <si>
    <t>83.5%</t>
  </si>
  <si>
    <t>55.6%</t>
  </si>
  <si>
    <t>17.0%</t>
  </si>
  <si>
    <t>83.0%</t>
  </si>
  <si>
    <t>behaviour_aid_worker_strata_125</t>
  </si>
  <si>
    <t>86.6%</t>
  </si>
  <si>
    <t>22.6%</t>
  </si>
  <si>
    <t>77.4%</t>
  </si>
  <si>
    <t>challenges_to_share_views_overall_D_109_by_resp_age_group</t>
  </si>
  <si>
    <t>I have not tried to share my views</t>
  </si>
  <si>
    <t>45.2%</t>
  </si>
  <si>
    <t>52.1%</t>
  </si>
  <si>
    <t>3.4%</t>
  </si>
  <si>
    <t>26.8%</t>
  </si>
  <si>
    <t>67.6%</t>
  </si>
  <si>
    <t>challenges_to_share_views_strata_108</t>
  </si>
  <si>
    <t>1.3%</t>
  </si>
  <si>
    <t>34.4%</t>
  </si>
  <si>
    <t>63.1%</t>
  </si>
  <si>
    <t>19.5%</t>
  </si>
  <si>
    <t>criteria_fair_overall_D_63_by_resp_age_group</t>
  </si>
  <si>
    <t>34.2%</t>
  </si>
  <si>
    <t>38.4%</t>
  </si>
  <si>
    <t>8.0%</t>
  </si>
  <si>
    <t>22.3%</t>
  </si>
  <si>
    <t>42.3%</t>
  </si>
  <si>
    <t>12.3%</t>
  </si>
  <si>
    <t>19.3%</t>
  </si>
  <si>
    <t>25.2%</t>
  </si>
  <si>
    <t>48.0%</t>
  </si>
  <si>
    <t>criteria_fair_overall_D_64_by_disability_wgss</t>
  </si>
  <si>
    <t>26.4%</t>
  </si>
  <si>
    <t>47.2%</t>
  </si>
  <si>
    <t>criteria_fair_overall_D_65_by_occupation_group</t>
  </si>
  <si>
    <t>59.1%</t>
  </si>
  <si>
    <t>8.1%</t>
  </si>
  <si>
    <t>22.8%</t>
  </si>
  <si>
    <t>39.7%</t>
  </si>
  <si>
    <t>29.4%</t>
  </si>
  <si>
    <t>10.2%</t>
  </si>
  <si>
    <t>11.9%</t>
  </si>
  <si>
    <t>72.9%</t>
  </si>
  <si>
    <t>20.6%</t>
  </si>
  <si>
    <t>15.7%</t>
  </si>
  <si>
    <t>55.9%</t>
  </si>
  <si>
    <t>criteria_fair_strata_62</t>
  </si>
  <si>
    <t>54.1%</t>
  </si>
  <si>
    <t>25.0%</t>
  </si>
  <si>
    <t>42.1%</t>
  </si>
  <si>
    <t>currently_aid_overall_D_47_by_resp_age_group</t>
  </si>
  <si>
    <t>38.7%</t>
  </si>
  <si>
    <t>40.0%</t>
  </si>
  <si>
    <t>24.8%</t>
  </si>
  <si>
    <t>17.1%</t>
  </si>
  <si>
    <t>23.6%</t>
  </si>
  <si>
    <t>currently_aid_strata_46</t>
  </si>
  <si>
    <t>16.7%</t>
  </si>
  <si>
    <t>27.5%</t>
  </si>
  <si>
    <t>31.4%</t>
  </si>
  <si>
    <t>18.6%</t>
  </si>
  <si>
    <t>13.2%</t>
  </si>
  <si>
    <t>56.6%</t>
  </si>
  <si>
    <t>16.0%</t>
  </si>
  <si>
    <t>date_arrive_length_strata_4</t>
  </si>
  <si>
    <t>56.1%</t>
  </si>
  <si>
    <t>12.2%</t>
  </si>
  <si>
    <t>22.0%</t>
  </si>
  <si>
    <t>61.0%</t>
  </si>
  <si>
    <t>14.0%</t>
  </si>
  <si>
    <t>24.6%</t>
  </si>
  <si>
    <t>2.8%</t>
  </si>
  <si>
    <t>58.6%</t>
  </si>
  <si>
    <t>date_arrive_ranges_strata_3</t>
  </si>
  <si>
    <t>Quarter 1: Feb 24 – Mar 31, 2022</t>
  </si>
  <si>
    <t>Quarter 1: Jan 1 – Mar 31, 2023</t>
  </si>
  <si>
    <t>Quarter 1: Jan 1 – Mar 31, 2024</t>
  </si>
  <si>
    <t>Quarter 1: Jan 1 – Mar 31, 2025</t>
  </si>
  <si>
    <t>Quarter 2: Apr 1 – Jun 30, 2022</t>
  </si>
  <si>
    <t>Quarter 2: Apr 1 – Jun 30, 2023</t>
  </si>
  <si>
    <t>Quarter 2: Apr 1 – Jun 30, 2024</t>
  </si>
  <si>
    <t>Quarter 2: Apr 1 – Jun 30, 2025</t>
  </si>
  <si>
    <t>Quarter 3: Jul 1 – Sep 30, 2022</t>
  </si>
  <si>
    <t>Quarter 3: Jul 1 – Sep 30, 2023</t>
  </si>
  <si>
    <t>Quarter 3: Jul 1 – Sep 30, 2024</t>
  </si>
  <si>
    <t>Quarter 4: Oct 1 – Dec 31, 2022</t>
  </si>
  <si>
    <t>Quarter 4: Oct 1 – Dec 31, 2023</t>
  </si>
  <si>
    <t>Quarter 4: Oct 1 – Dec 31, 2024</t>
  </si>
  <si>
    <t>29.9%</t>
  </si>
  <si>
    <t>8.9%</t>
  </si>
  <si>
    <t>17.2%</t>
  </si>
  <si>
    <t>35.4%</t>
  </si>
  <si>
    <t>6.7%</t>
  </si>
  <si>
    <t>32.7%</t>
  </si>
  <si>
    <t>deal_challenges_overall_D_166_by_resp_age_group</t>
  </si>
  <si>
    <t>Acessing psychological or social counseling services</t>
  </si>
  <si>
    <t>Engaging with local community events or networks</t>
  </si>
  <si>
    <t>Looking for alternative job opportunities</t>
  </si>
  <si>
    <t>Participating in language courses or skills training</t>
  </si>
  <si>
    <t>Relyong on friends or family for support</t>
  </si>
  <si>
    <t>Seeking help from humanitarian organisation</t>
  </si>
  <si>
    <t>Seeking support from local authorities</t>
  </si>
  <si>
    <t>Self-reliance / trying to manage on my own</t>
  </si>
  <si>
    <t>Using online resources or social media for information</t>
  </si>
  <si>
    <t>58.1%</t>
  </si>
  <si>
    <t>64.5%</t>
  </si>
  <si>
    <t>83</t>
  </si>
  <si>
    <t>7.2%</t>
  </si>
  <si>
    <t>48.2%</t>
  </si>
  <si>
    <t>38.6%</t>
  </si>
  <si>
    <t>10.8%</t>
  </si>
  <si>
    <t>72.3%</t>
  </si>
  <si>
    <t>26.5%</t>
  </si>
  <si>
    <t>40</t>
  </si>
  <si>
    <t>57.5%</t>
  </si>
  <si>
    <t>65.0%</t>
  </si>
  <si>
    <t>17.5%</t>
  </si>
  <si>
    <t>77.5%</t>
  </si>
  <si>
    <t>154</t>
  </si>
  <si>
    <t>5.2%</t>
  </si>
  <si>
    <t>42.2%</t>
  </si>
  <si>
    <t>13.0%</t>
  </si>
  <si>
    <t>72.1%</t>
  </si>
  <si>
    <t>deal_challenges_overall_D_167_by_vulnerability_group</t>
  </si>
  <si>
    <t>vulnerability_group</t>
  </si>
  <si>
    <t>Caregivers of children, older persons, or persons with disabilities/chronic illnesses</t>
  </si>
  <si>
    <t>41.5%</t>
  </si>
  <si>
    <t>15.1%</t>
  </si>
  <si>
    <t>76.4%</t>
  </si>
  <si>
    <t>Pregnant or breastfeeding respondents caring for children, older persons, or persons with disabilities/chronic illnesses</t>
  </si>
  <si>
    <t>Respondents without caregiving responsibilities and not pregnant/breastfeeding</t>
  </si>
  <si>
    <t>42</t>
  </si>
  <si>
    <t>35.7%</t>
  </si>
  <si>
    <t>42.9%</t>
  </si>
  <si>
    <t>9.5%</t>
  </si>
  <si>
    <t>61.9%</t>
  </si>
  <si>
    <t>deal_challenges_strata_165</t>
  </si>
  <si>
    <t>74</t>
  </si>
  <si>
    <t>48.6%</t>
  </si>
  <si>
    <t>41.9%</t>
  </si>
  <si>
    <t>66.2%</t>
  </si>
  <si>
    <t>21.6%</t>
  </si>
  <si>
    <t>80</t>
  </si>
  <si>
    <t>11.2%</t>
  </si>
  <si>
    <t>56.2%</t>
  </si>
  <si>
    <t>42.5%</t>
  </si>
  <si>
    <t>15.0%</t>
  </si>
  <si>
    <t>13.8%</t>
  </si>
  <si>
    <t>diff_communication_strata_25</t>
  </si>
  <si>
    <t>No difficulty</t>
  </si>
  <si>
    <t>Yes - a lot of difficulty</t>
  </si>
  <si>
    <t>Yes - some difficulty</t>
  </si>
  <si>
    <t>98.1%</t>
  </si>
  <si>
    <t>95.7%</t>
  </si>
  <si>
    <t>3.7%</t>
  </si>
  <si>
    <t>96.9%</t>
  </si>
  <si>
    <t>diff_hearing_strata_21</t>
  </si>
  <si>
    <t>82.8%</t>
  </si>
  <si>
    <t>16.6%</t>
  </si>
  <si>
    <t>85.4%</t>
  </si>
  <si>
    <t>12.8%</t>
  </si>
  <si>
    <t>84.1%</t>
  </si>
  <si>
    <t>14.6%</t>
  </si>
  <si>
    <t>diff_remembering_strata_23</t>
  </si>
  <si>
    <t>86.0%</t>
  </si>
  <si>
    <t>84.8%</t>
  </si>
  <si>
    <t>diff_seeing_strata_20</t>
  </si>
  <si>
    <t>Cannot do at all</t>
  </si>
  <si>
    <t>59.9%</t>
  </si>
  <si>
    <t>37.6%</t>
  </si>
  <si>
    <t>59.5%</t>
  </si>
  <si>
    <t>36.8%</t>
  </si>
  <si>
    <t>diff_self_care_strata_24</t>
  </si>
  <si>
    <t>95.5%</t>
  </si>
  <si>
    <t>93.9%</t>
  </si>
  <si>
    <t>94.7%</t>
  </si>
  <si>
    <t>diff_walking_strata_22</t>
  </si>
  <si>
    <t>75.8%</t>
  </si>
  <si>
    <t>68.9%</t>
  </si>
  <si>
    <t>25.5%</t>
  </si>
  <si>
    <t>disability_wgss_overall_D_27_by_resp_age_group</t>
  </si>
  <si>
    <t>97.3%</t>
  </si>
  <si>
    <t>98.3%</t>
  </si>
  <si>
    <t>82.2%</t>
  </si>
  <si>
    <t>94.4%</t>
  </si>
  <si>
    <t>disability_wgss_strata_26</t>
  </si>
  <si>
    <t>96.2%</t>
  </si>
  <si>
    <t>92.7%</t>
  </si>
  <si>
    <t>eligibility_criteria_not_clear_strata_44</t>
  </si>
  <si>
    <t>eligibility_criteria_strata_43</t>
  </si>
  <si>
    <t>No, not at all</t>
  </si>
  <si>
    <t>No, not really</t>
  </si>
  <si>
    <t>98.0%</t>
  </si>
  <si>
    <t>0.5%</t>
  </si>
  <si>
    <t>97.1%</t>
  </si>
  <si>
    <t>explain_why_overall_D_67_by_resp_age_group</t>
  </si>
  <si>
    <t>Aid is provided to people who are not the most vulnerable</t>
  </si>
  <si>
    <t>Beneficiary targeting models exclude many people who are in great need of aid</t>
  </si>
  <si>
    <t>Information is only shared privately or with certain groups</t>
  </si>
  <si>
    <t>Physical access barriers prevent some people from applying</t>
  </si>
  <si>
    <t>The process for determining eligibility lacks transparency</t>
  </si>
  <si>
    <t>39</t>
  </si>
  <si>
    <t>84.6%</t>
  </si>
  <si>
    <t>10.3%</t>
  </si>
  <si>
    <t>17.9%</t>
  </si>
  <si>
    <t>87</t>
  </si>
  <si>
    <t>11.5%</t>
  </si>
  <si>
    <t>94.1%</t>
  </si>
  <si>
    <t>143</t>
  </si>
  <si>
    <t>28.7%</t>
  </si>
  <si>
    <t>0.7%</t>
  </si>
  <si>
    <t>16.8%</t>
  </si>
  <si>
    <t>explain_why_overall_D_68_by_disability_wgss</t>
  </si>
  <si>
    <t>5</t>
  </si>
  <si>
    <t>138</t>
  </si>
  <si>
    <t>10.1%</t>
  </si>
  <si>
    <t>17.4%</t>
  </si>
  <si>
    <t>explain_why_overall_D_69_by_occupation_group</t>
  </si>
  <si>
    <t>87.5%</t>
  </si>
  <si>
    <t>12.5%</t>
  </si>
  <si>
    <t>85</t>
  </si>
  <si>
    <t>27.1%</t>
  </si>
  <si>
    <t>81.2%</t>
  </si>
  <si>
    <t>10.6%</t>
  </si>
  <si>
    <t>13</t>
  </si>
  <si>
    <t>38.5%</t>
  </si>
  <si>
    <t>92.3%</t>
  </si>
  <si>
    <t>7.7%</t>
  </si>
  <si>
    <t>37</t>
  </si>
  <si>
    <t>24.3%</t>
  </si>
  <si>
    <t>89.2%</t>
  </si>
  <si>
    <t>explain_why_strata_66</t>
  </si>
  <si>
    <t>65</t>
  </si>
  <si>
    <t>32.3%</t>
  </si>
  <si>
    <t>78.5%</t>
  </si>
  <si>
    <t>1.5%</t>
  </si>
  <si>
    <t>78</t>
  </si>
  <si>
    <t>25.6%</t>
  </si>
  <si>
    <t>89.7%</t>
  </si>
  <si>
    <t>extent_of_taking_views_overall_D_97_by_resp_age_group</t>
  </si>
  <si>
    <t>A little</t>
  </si>
  <si>
    <t>A lot</t>
  </si>
  <si>
    <t>Completely</t>
  </si>
  <si>
    <t>10.9%</t>
  </si>
  <si>
    <t>54.3%</t>
  </si>
  <si>
    <t>68.5%</t>
  </si>
  <si>
    <t>55.5%</t>
  </si>
  <si>
    <t>extent_of_taking_views_strata_96</t>
  </si>
  <si>
    <t>56.7%</t>
  </si>
  <si>
    <t>feel_informed_overall_D_54_by_resp_age_group</t>
  </si>
  <si>
    <t>Not informed at all</t>
  </si>
  <si>
    <t>Slightly informed</t>
  </si>
  <si>
    <t>Somewhat informed</t>
  </si>
  <si>
    <t>Very well informed</t>
  </si>
  <si>
    <t>Well informed</t>
  </si>
  <si>
    <t>62</t>
  </si>
  <si>
    <t>17.7%</t>
  </si>
  <si>
    <t>66.1%</t>
  </si>
  <si>
    <t>151</t>
  </si>
  <si>
    <t>76.8%</t>
  </si>
  <si>
    <t>6.6%</t>
  </si>
  <si>
    <t>285</t>
  </si>
  <si>
    <t>3.5%</t>
  </si>
  <si>
    <t>77.2%</t>
  </si>
  <si>
    <t>feel_informed_strata_53</t>
  </si>
  <si>
    <t>139</t>
  </si>
  <si>
    <t>9.4%</t>
  </si>
  <si>
    <t>81.3%</t>
  </si>
  <si>
    <t>5.8%</t>
  </si>
  <si>
    <t>146</t>
  </si>
  <si>
    <t>73.3%</t>
  </si>
  <si>
    <t>gender_strata_6</t>
  </si>
  <si>
    <t>Female</t>
  </si>
  <si>
    <t>Male</t>
  </si>
  <si>
    <t>83.8%</t>
  </si>
  <si>
    <t>16.2%</t>
  </si>
  <si>
    <t>help_manage_challenges_overall_D_169_by_resp_age_group</t>
  </si>
  <si>
    <t>Access to affordable housing</t>
  </si>
  <si>
    <t>Access to healthcare</t>
  </si>
  <si>
    <t>Childcare services</t>
  </si>
  <si>
    <t>Financial assistance</t>
  </si>
  <si>
    <t>Help enrol children in school</t>
  </si>
  <si>
    <t>Language training</t>
  </si>
  <si>
    <t>Legal advice and assistance with documentation</t>
  </si>
  <si>
    <t>No specific need for integration</t>
  </si>
  <si>
    <t>Opportunities to meet and exchange with host communities</t>
  </si>
  <si>
    <t>Professional skills training / vocational courses</t>
  </si>
  <si>
    <t>Psychological support / counselling services</t>
  </si>
  <si>
    <t>Recognition of qualifications and diplomas</t>
  </si>
  <si>
    <t>Support finding a job</t>
  </si>
  <si>
    <t>25.8%</t>
  </si>
  <si>
    <t>23.2%</t>
  </si>
  <si>
    <t>79.3%</t>
  </si>
  <si>
    <t>47.5%</t>
  </si>
  <si>
    <t>85.0%</t>
  </si>
  <si>
    <t>153</t>
  </si>
  <si>
    <t>18.3%</t>
  </si>
  <si>
    <t>80.4%</t>
  </si>
  <si>
    <t>14.4%</t>
  </si>
  <si>
    <t>12.4%</t>
  </si>
  <si>
    <t>help_manage_challenges_overall_D_170_by_occupation_group</t>
  </si>
  <si>
    <t>15</t>
  </si>
  <si>
    <t>61</t>
  </si>
  <si>
    <t>31.1%</t>
  </si>
  <si>
    <t>77.0%</t>
  </si>
  <si>
    <t>19.7%</t>
  </si>
  <si>
    <t>3.3%</t>
  </si>
  <si>
    <t>9.8%</t>
  </si>
  <si>
    <t>33</t>
  </si>
  <si>
    <t>9.1%</t>
  </si>
  <si>
    <t>51.5%</t>
  </si>
  <si>
    <t>90.9%</t>
  </si>
  <si>
    <t>44</t>
  </si>
  <si>
    <t>13.6%</t>
  </si>
  <si>
    <t>help_manage_challenges_overall_D_171_by_type_of_accommodation</t>
  </si>
  <si>
    <t>type_of_accommodation</t>
  </si>
  <si>
    <t>Private accommodation</t>
  </si>
  <si>
    <t>86</t>
  </si>
  <si>
    <t>80.2%</t>
  </si>
  <si>
    <t>Refugee Accommodation Centre</t>
  </si>
  <si>
    <t>70.0%</t>
  </si>
  <si>
    <t>30.0%</t>
  </si>
  <si>
    <t>Shared accommodation (with other refugees, hosts)</t>
  </si>
  <si>
    <t>57</t>
  </si>
  <si>
    <t>8.8%</t>
  </si>
  <si>
    <t>82.5%</t>
  </si>
  <si>
    <t>help_manage_challenges_overall_D_172_by_vulnerability_group</t>
  </si>
  <si>
    <t>7.6%</t>
  </si>
  <si>
    <t>82.9%</t>
  </si>
  <si>
    <t>83.3%</t>
  </si>
  <si>
    <t>26.2%</t>
  </si>
  <si>
    <t>73.8%</t>
  </si>
  <si>
    <t>help_manage_challenges_strata_168</t>
  </si>
  <si>
    <t>23.0%</t>
  </si>
  <si>
    <t>5.4%</t>
  </si>
  <si>
    <t>21.5%</t>
  </si>
  <si>
    <t>6.3%</t>
  </si>
  <si>
    <t>help_to_give_feedback_overall_D_144_by_resp_age_group</t>
  </si>
  <si>
    <t>Having access to feedback or complaint channels in my preferred language</t>
  </si>
  <si>
    <t>Having clear information about how and where to give feedback or complaint</t>
  </si>
  <si>
    <t>Having community representatives who can share concerns on our behalf</t>
  </si>
  <si>
    <t>Having feedback opportunities at accessible locations and/or convinient times</t>
  </si>
  <si>
    <t>Knowing that I will not face descrimination or retaliation for speaking up</t>
  </si>
  <si>
    <t>Knowing that my feedback will be taken seriously and acted upon</t>
  </si>
  <si>
    <t>Receiving updates on the outcome of my feedback/complaint</t>
  </si>
  <si>
    <t>91.4%</t>
  </si>
  <si>
    <t>90.7%</t>
  </si>
  <si>
    <t>help_to_give_feedback_strata_143</t>
  </si>
  <si>
    <t>87.3%</t>
  </si>
  <si>
    <t>help_to_participate_overall_D_113_by_resp_age_group</t>
  </si>
  <si>
    <t>Ability to give input anonymously</t>
  </si>
  <si>
    <t>Being informed in advance about consultations and meetings</t>
  </si>
  <si>
    <t>Clearer and simpler information about the topics beeing discussed</t>
  </si>
  <si>
    <t>Inclusion of different vulnerable groups in decision-making spaces</t>
  </si>
  <si>
    <t>Seeing how community input is used in decision-making</t>
  </si>
  <si>
    <t>68</t>
  </si>
  <si>
    <t>76.5%</t>
  </si>
  <si>
    <t>44.1%</t>
  </si>
  <si>
    <t>31.2%</t>
  </si>
  <si>
    <t>75.4%</t>
  </si>
  <si>
    <t>37.7%</t>
  </si>
  <si>
    <t>286</t>
  </si>
  <si>
    <t>75.9%</t>
  </si>
  <si>
    <t>help_to_participate_overall_D_114_by_occupation_group</t>
  </si>
  <si>
    <t>81.0%</t>
  </si>
  <si>
    <t>120</t>
  </si>
  <si>
    <t>78.3%</t>
  </si>
  <si>
    <t>11.7%</t>
  </si>
  <si>
    <t>0.8%</t>
  </si>
  <si>
    <t>35.8%</t>
  </si>
  <si>
    <t>48</t>
  </si>
  <si>
    <t>41.7%</t>
  </si>
  <si>
    <t>95</t>
  </si>
  <si>
    <t>74.7%</t>
  </si>
  <si>
    <t>8.4%</t>
  </si>
  <si>
    <t>31.6%</t>
  </si>
  <si>
    <t>help_to_participate_strata_112</t>
  </si>
  <si>
    <t>76.2%</t>
  </si>
  <si>
    <t>39.9%</t>
  </si>
  <si>
    <t>75.5%</t>
  </si>
  <si>
    <t>2.1%</t>
  </si>
  <si>
    <t>how_informed_overall_D_61_by_resp_age_group</t>
  </si>
  <si>
    <t>55.4%</t>
  </si>
  <si>
    <t>59.8%</t>
  </si>
  <si>
    <t>how_informed_strata_60</t>
  </si>
  <si>
    <t>63.7%</t>
  </si>
  <si>
    <t>how_prefer_provide_feedback_overall_D_140_by_resp_age_group</t>
  </si>
  <si>
    <t>Community meetings</t>
  </si>
  <si>
    <t>Green line or Hotline or phone number</t>
  </si>
  <si>
    <t>In-person to staff/volunteers</t>
  </si>
  <si>
    <t>Online forms or email</t>
  </si>
  <si>
    <t>SMS</t>
  </si>
  <si>
    <t>Social media</t>
  </si>
  <si>
    <t>Suggestion/complaint box</t>
  </si>
  <si>
    <t>Through community representatives</t>
  </si>
  <si>
    <t>Through local authorities</t>
  </si>
  <si>
    <t>72.6%</t>
  </si>
  <si>
    <t>35.6%</t>
  </si>
  <si>
    <t>69.7%</t>
  </si>
  <si>
    <t>26.9%</t>
  </si>
  <si>
    <t>29.1%</t>
  </si>
  <si>
    <t>70.7%</t>
  </si>
  <si>
    <t>25.9%</t>
  </si>
  <si>
    <t>how_prefer_provide_feedback_overall_D_141_by_disability_wgss</t>
  </si>
  <si>
    <t>77.8%</t>
  </si>
  <si>
    <t>27.8%</t>
  </si>
  <si>
    <t>70.3%</t>
  </si>
  <si>
    <t>26.7%</t>
  </si>
  <si>
    <t>how_prefer_provide_feedback_overall_D_142_by_occupation_group</t>
  </si>
  <si>
    <t>40.9%</t>
  </si>
  <si>
    <t>27.3%</t>
  </si>
  <si>
    <t>73.5%</t>
  </si>
  <si>
    <t>30.1%</t>
  </si>
  <si>
    <t>33.8%</t>
  </si>
  <si>
    <t>39.0%</t>
  </si>
  <si>
    <t>22.5%</t>
  </si>
  <si>
    <t>how_prefer_provide_feedback_strata_139</t>
  </si>
  <si>
    <t>67.5%</t>
  </si>
  <si>
    <t>21.0%</t>
  </si>
  <si>
    <t>32.5%</t>
  </si>
  <si>
    <t>18.5%</t>
  </si>
  <si>
    <t>8.3%</t>
  </si>
  <si>
    <t>31.7%</t>
  </si>
  <si>
    <t>hum_actors_involve_overall_D_103_by_resp_age_group</t>
  </si>
  <si>
    <t>Anonymous feedback boxes</t>
  </si>
  <si>
    <t>Hotlines or phone calls</t>
  </si>
  <si>
    <t>I prefer not to be involved</t>
  </si>
  <si>
    <t>One-on-one interviews or home visits</t>
  </si>
  <si>
    <t>Online surveys</t>
  </si>
  <si>
    <t>Speaking at community meetings</t>
  </si>
  <si>
    <t>Through trusted community leaders</t>
  </si>
  <si>
    <t>43.8%</t>
  </si>
  <si>
    <t>21.9%</t>
  </si>
  <si>
    <t>174</t>
  </si>
  <si>
    <t>41.4%</t>
  </si>
  <si>
    <t>9.2%</t>
  </si>
  <si>
    <t>21.8%</t>
  </si>
  <si>
    <t>67.2%</t>
  </si>
  <si>
    <t>49.3%</t>
  </si>
  <si>
    <t>320</t>
  </si>
  <si>
    <t>15.6%</t>
  </si>
  <si>
    <t>hum_actors_involve_overall_D_104_by_disability_wgss</t>
  </si>
  <si>
    <t>302</t>
  </si>
  <si>
    <t>45.4%</t>
  </si>
  <si>
    <t>61.3%</t>
  </si>
  <si>
    <t>hum_actors_involve_overall_D_105_by_occupation_group</t>
  </si>
  <si>
    <t>63.6%</t>
  </si>
  <si>
    <t>36.4%</t>
  </si>
  <si>
    <t>72.7%</t>
  </si>
  <si>
    <t>68.4%</t>
  </si>
  <si>
    <t>50.8%</t>
  </si>
  <si>
    <t>16.9%</t>
  </si>
  <si>
    <t>101</t>
  </si>
  <si>
    <t>43.6%</t>
  </si>
  <si>
    <t>65.3%</t>
  </si>
  <si>
    <t>hum_actors_involve_strata_102</t>
  </si>
  <si>
    <t>36.3%</t>
  </si>
  <si>
    <t>66.9%</t>
  </si>
  <si>
    <t>163</t>
  </si>
  <si>
    <t>3.1%</t>
  </si>
  <si>
    <t>50.9%</t>
  </si>
  <si>
    <t>23.9%</t>
  </si>
  <si>
    <t>54.0%</t>
  </si>
  <si>
    <t>hum_aid_aware_overall_D_29_by_resp_age_group</t>
  </si>
  <si>
    <t>No, not aware</t>
  </si>
  <si>
    <t>32.6%</t>
  </si>
  <si>
    <t>28.6%</t>
  </si>
  <si>
    <t>23.4%</t>
  </si>
  <si>
    <t>34.9%</t>
  </si>
  <si>
    <t>95.9%</t>
  </si>
  <si>
    <t>46.6%</t>
  </si>
  <si>
    <t>32.9%</t>
  </si>
  <si>
    <t>65.8%</t>
  </si>
  <si>
    <t>87.2%</t>
  </si>
  <si>
    <t>30.8%</t>
  </si>
  <si>
    <t>35.2%</t>
  </si>
  <si>
    <t>32.1%</t>
  </si>
  <si>
    <t>22.4%</t>
  </si>
  <si>
    <t>51.1%</t>
  </si>
  <si>
    <t>hum_aid_aware_strata_28</t>
  </si>
  <si>
    <t>87.9%</t>
  </si>
  <si>
    <t>38.9%</t>
  </si>
  <si>
    <t>52.9%</t>
  </si>
  <si>
    <t>23.8%</t>
  </si>
  <si>
    <t>49.4%</t>
  </si>
  <si>
    <t>hum_assistance_received_beneficiaries_overall_D_34_by_resp_age_group</t>
  </si>
  <si>
    <t>Did not receive humanitarian aid</t>
  </si>
  <si>
    <t>Received humanitarian aid</t>
  </si>
  <si>
    <t>39.4%</t>
  </si>
  <si>
    <t>60.6%</t>
  </si>
  <si>
    <t>98.6%</t>
  </si>
  <si>
    <t>65.1%</t>
  </si>
  <si>
    <t>hum_assistance_received_beneficiaries_overall_D_35_by_disability_wgss</t>
  </si>
  <si>
    <t>36.6%</t>
  </si>
  <si>
    <t>hum_assistance_received_beneficiaries_strata_33</t>
  </si>
  <si>
    <t>35.0%</t>
  </si>
  <si>
    <t>65.2%</t>
  </si>
  <si>
    <t>hum_assistance_received_overall_D_31_by_resp_age_group</t>
  </si>
  <si>
    <t>Did not receive any humanitarian aid in the past 3 moths</t>
  </si>
  <si>
    <t>54.9%</t>
  </si>
  <si>
    <t>47.9%</t>
  </si>
  <si>
    <t>hum_assistance_received_overall_D_32_by_occupation_group</t>
  </si>
  <si>
    <t>33.1%</t>
  </si>
  <si>
    <t>64.0%</t>
  </si>
  <si>
    <t>70.6%</t>
  </si>
  <si>
    <t>hum_assistance_received_strata_30</t>
  </si>
  <si>
    <t>7.0%</t>
  </si>
  <si>
    <t>62.4%</t>
  </si>
  <si>
    <t>26.1%</t>
  </si>
  <si>
    <t>importance_of_involved_overall_D_101_by_resp_age_group</t>
  </si>
  <si>
    <t>Not very important</t>
  </si>
  <si>
    <t>Somewhat important</t>
  </si>
  <si>
    <t>Very important</t>
  </si>
  <si>
    <t>76.7%</t>
  </si>
  <si>
    <t>54.8%</t>
  </si>
  <si>
    <t>29.0%</t>
  </si>
  <si>
    <t>66.4%</t>
  </si>
  <si>
    <t>importance_of_involved_strata_100</t>
  </si>
  <si>
    <t>68.8%</t>
  </si>
  <si>
    <t>increase_trust_overall_D_148_by_resp_age_group</t>
  </si>
  <si>
    <t>Address complaints more quickly</t>
  </si>
  <si>
    <t>Ensure confidentiality / protect respondents from negative consequences</t>
  </si>
  <si>
    <t>Follow up with respondents to show actions taken based on feedback</t>
  </si>
  <si>
    <t>Provide regular updates on community-level changes resulting from feedback</t>
  </si>
  <si>
    <t>Train staff to be more responsive and approachable</t>
  </si>
  <si>
    <t>47.4%</t>
  </si>
  <si>
    <t>63.2%</t>
  </si>
  <si>
    <t>57.8%</t>
  </si>
  <si>
    <t>21.4%</t>
  </si>
  <si>
    <t>53.8%</t>
  </si>
  <si>
    <t>15.4%</t>
  </si>
  <si>
    <t>increase_trust_strata_147</t>
  </si>
  <si>
    <t>57.6%</t>
  </si>
  <si>
    <t>45.5%</t>
  </si>
  <si>
    <t>inf_receiving_way_overall_D_177_by_resp_age_group</t>
  </si>
  <si>
    <t>Government websites</t>
  </si>
  <si>
    <t>Leaflets or other written material</t>
  </si>
  <si>
    <t>Mass / community meetings</t>
  </si>
  <si>
    <t>NGOs' staff or outreach volunteers</t>
  </si>
  <si>
    <t>Text (SMS) message</t>
  </si>
  <si>
    <t>UN Help pages</t>
  </si>
  <si>
    <t>Via local leaders/ community representatives</t>
  </si>
  <si>
    <t>Via relatives, neighbours, friends</t>
  </si>
  <si>
    <t>When visiting the Help desk, reception, and community centers</t>
  </si>
  <si>
    <t>30</t>
  </si>
  <si>
    <t>23.3%</t>
  </si>
  <si>
    <t>81</t>
  </si>
  <si>
    <t>39.5%</t>
  </si>
  <si>
    <t>30.9%</t>
  </si>
  <si>
    <t>60.5%</t>
  </si>
  <si>
    <t>71.6%</t>
  </si>
  <si>
    <t>59.3%</t>
  </si>
  <si>
    <t>9.9%</t>
  </si>
  <si>
    <t>79.5%</t>
  </si>
  <si>
    <t>46.2%</t>
  </si>
  <si>
    <t>150</t>
  </si>
  <si>
    <t>31.3%</t>
  </si>
  <si>
    <t>57.3%</t>
  </si>
  <si>
    <t>18.7%</t>
  </si>
  <si>
    <t>inf_receiving_way_overall_D_178_by_disability_wgss</t>
  </si>
  <si>
    <t>12</t>
  </si>
  <si>
    <t>58.3%</t>
  </si>
  <si>
    <t>63.8%</t>
  </si>
  <si>
    <t>59.4%</t>
  </si>
  <si>
    <t>inf_receiving_way_strata_176</t>
  </si>
  <si>
    <t>63.0%</t>
  </si>
  <si>
    <t>67.1%</t>
  </si>
  <si>
    <t>77</t>
  </si>
  <si>
    <t>53.2%</t>
  </si>
  <si>
    <t>58.4%</t>
  </si>
  <si>
    <t>44.2%</t>
  </si>
  <si>
    <t>integration_challenges_group_overall_D_161_by_resp_age_group</t>
  </si>
  <si>
    <t>Did not experience any integration challenges</t>
  </si>
  <si>
    <t>Experienced at least one integration challenges</t>
  </si>
  <si>
    <t>52.0%</t>
  </si>
  <si>
    <t>51.4%</t>
  </si>
  <si>
    <t>integration_challenges_group_overall_D_162_by_disability_wgss</t>
  </si>
  <si>
    <t>72.2%</t>
  </si>
  <si>
    <t>53.1%</t>
  </si>
  <si>
    <t>46.5%</t>
  </si>
  <si>
    <t>integration_challenges_group_overall_D_163_by_occupation_group</t>
  </si>
  <si>
    <t>68.2%</t>
  </si>
  <si>
    <t>53.7%</t>
  </si>
  <si>
    <t>45.6%</t>
  </si>
  <si>
    <t>42.4%</t>
  </si>
  <si>
    <t>56.9%</t>
  </si>
  <si>
    <t>43.1%</t>
  </si>
  <si>
    <t>integration_challenges_group_overall_D_164_by_vulnerability_group</t>
  </si>
  <si>
    <t>207</t>
  </si>
  <si>
    <t>47.8%</t>
  </si>
  <si>
    <t>51.2%</t>
  </si>
  <si>
    <t>11</t>
  </si>
  <si>
    <t>54.5%</t>
  </si>
  <si>
    <t>Respondents with other caregiving or vulnerability situations</t>
  </si>
  <si>
    <t>41.6%</t>
  </si>
  <si>
    <t>integration_challenges_group_strata_160</t>
  </si>
  <si>
    <t>52.2%</t>
  </si>
  <si>
    <t>47.1%</t>
  </si>
  <si>
    <t>50.6%</t>
  </si>
  <si>
    <t>48.8%</t>
  </si>
  <si>
    <t>integration_challenges_overall_D_155_by_resp_age_group</t>
  </si>
  <si>
    <t>Complex legal procedures</t>
  </si>
  <si>
    <t>Difficulty building connections with the host community</t>
  </si>
  <si>
    <t>Difficulty finding affordable housing</t>
  </si>
  <si>
    <t>Discrimination</t>
  </si>
  <si>
    <t>Financial difficulties (insufficient income, high cost of living)</t>
  </si>
  <si>
    <t>Lack of childcare support</t>
  </si>
  <si>
    <t>Lack of employment opportunities</t>
  </si>
  <si>
    <t>Lack of recognition of qualifications and work experience</t>
  </si>
  <si>
    <t>Language barriers</t>
  </si>
  <si>
    <t>Limited access to education or training</t>
  </si>
  <si>
    <t>Limited access to healthcare</t>
  </si>
  <si>
    <t>None</t>
  </si>
  <si>
    <t>Unfamiliarity with laws, rights, and local services</t>
  </si>
  <si>
    <t>41.1%</t>
  </si>
  <si>
    <t>integration_challenges_overall_D_156_by_disability_wgss</t>
  </si>
  <si>
    <t>integration_challenges_overall_D_157_by_type_of_accommodation</t>
  </si>
  <si>
    <t>195</t>
  </si>
  <si>
    <t>54.4%</t>
  </si>
  <si>
    <t>114</t>
  </si>
  <si>
    <t>integration_challenges_overall_D_158_by_vulnerability_group</t>
  </si>
  <si>
    <t>40.6%</t>
  </si>
  <si>
    <t>integration_challenges_overall_D_159_by_occupation_group</t>
  </si>
  <si>
    <t>34.6%</t>
  </si>
  <si>
    <t>integration_challenges_strata_154</t>
  </si>
  <si>
    <t>40.2%</t>
  </si>
  <si>
    <t>legal_status_strata_8</t>
  </si>
  <si>
    <t>Have been granted humanitarian protection status</t>
  </si>
  <si>
    <t>Have been granted temporary protection</t>
  </si>
  <si>
    <t>Moldovan citizenship</t>
  </si>
  <si>
    <t>No legal status</t>
  </si>
  <si>
    <t>Permanent / long-term residence permit (12 months or more - unconnected to temporary protection)</t>
  </si>
  <si>
    <t>Temporary / short-term residence permit (less than 12 months - unconnected to temporary protection)</t>
  </si>
  <si>
    <t>11.6%</t>
  </si>
  <si>
    <t>84.7%</t>
  </si>
  <si>
    <t>main_challenges_overall_D_111_by_resp_age_group</t>
  </si>
  <si>
    <t>Fear of negative consequences for speaking up</t>
  </si>
  <si>
    <t>Lack of opportunities to give input</t>
  </si>
  <si>
    <t>Lack of trust in organisations</t>
  </si>
  <si>
    <t>Meetings held at inconvenient times</t>
  </si>
  <si>
    <t>Not understanding how to provide input</t>
  </si>
  <si>
    <t>main_challenges_strata_110</t>
  </si>
  <si>
    <t>main_reason_not_adequately_overall_D_75_by_resp_age_group</t>
  </si>
  <si>
    <t>Aid delivery is inconsistent or irregular</t>
  </si>
  <si>
    <t>Aid programs do not address the most urgent needs of the community</t>
  </si>
  <si>
    <t>Information about aid programs or eligibility criteria is unclear or insufficient</t>
  </si>
  <si>
    <t>Lack of involvement of the community in planning and decision-making</t>
  </si>
  <si>
    <t>Selection criteria do not adequately reflect the people in need profiles</t>
  </si>
  <si>
    <t>22.7%</t>
  </si>
  <si>
    <t>43.2%</t>
  </si>
  <si>
    <t>47.7%</t>
  </si>
  <si>
    <t>61.4%</t>
  </si>
  <si>
    <t>75</t>
  </si>
  <si>
    <t>45.3%</t>
  </si>
  <si>
    <t>54.7%</t>
  </si>
  <si>
    <t>main_reason_not_adequately_overall_D_76_by_occupation_group</t>
  </si>
  <si>
    <t>62.5%</t>
  </si>
  <si>
    <t>37.5%</t>
  </si>
  <si>
    <t>main_reason_not_adequately_strata_74</t>
  </si>
  <si>
    <t>51.6%</t>
  </si>
  <si>
    <t>56.8%</t>
  </si>
  <si>
    <t>main_reason_not_asked_overall_D_93_by_resp_age_group</t>
  </si>
  <si>
    <t>I did not have time to participate</t>
  </si>
  <si>
    <t>I do not feel my input would make a difference</t>
  </si>
  <si>
    <t>I do not trust the organisations/institutions to use my input effectively</t>
  </si>
  <si>
    <t>I was not invited</t>
  </si>
  <si>
    <t>The meeting was in a location I could not access</t>
  </si>
  <si>
    <t>The process was not in a language I understand</t>
  </si>
  <si>
    <t>3.6%</t>
  </si>
  <si>
    <t>36.2%</t>
  </si>
  <si>
    <t>6.0%</t>
  </si>
  <si>
    <t>46.7%</t>
  </si>
  <si>
    <t>56.5%</t>
  </si>
  <si>
    <t>main_reason_not_asked_strata_92</t>
  </si>
  <si>
    <t>31.0%</t>
  </si>
  <si>
    <t>43.7%</t>
  </si>
  <si>
    <t>50.5%</t>
  </si>
  <si>
    <t>main_reason_not_involved_overall_D_107_by_resp_age_group</t>
  </si>
  <si>
    <t>Do not believe it will make a difference</t>
  </si>
  <si>
    <t>Fear of negative consequences</t>
  </si>
  <si>
    <t>Lack of time or availability</t>
  </si>
  <si>
    <t>Lack of trust in humanitarian organisations</t>
  </si>
  <si>
    <t>Personal choice</t>
  </si>
  <si>
    <t>32</t>
  </si>
  <si>
    <t>main_reason_not_involved_strata_106</t>
  </si>
  <si>
    <t>main_reason_not_used_overall_D_135_by_resp_age_group</t>
  </si>
  <si>
    <t>Are concerned about negative consequences for speaking up</t>
  </si>
  <si>
    <t>Do not think their opinion would make a difference</t>
  </si>
  <si>
    <t>Do not trust the mechanism to be confidential</t>
  </si>
  <si>
    <t>Lack of time</t>
  </si>
  <si>
    <t>Past negative experiences when providing feedback or complaints</t>
  </si>
  <si>
    <t>Perceptions that will be treated unfairly</t>
  </si>
  <si>
    <t>24</t>
  </si>
  <si>
    <t>main_reason_not_used_strata_134</t>
  </si>
  <si>
    <t>main_reason_of_hesitate_overall_D_137_by_resp_age_group</t>
  </si>
  <si>
    <t>56</t>
  </si>
  <si>
    <t>121</t>
  </si>
  <si>
    <t>65.9%</t>
  </si>
  <si>
    <t>221</t>
  </si>
  <si>
    <t>21.3%</t>
  </si>
  <si>
    <t>main_reason_of_hesitate_strata_136</t>
  </si>
  <si>
    <t>118</t>
  </si>
  <si>
    <t>23.7%</t>
  </si>
  <si>
    <t>10.7%</t>
  </si>
  <si>
    <t>main_reason_used_overall_D_131_by_resp_age_group</t>
  </si>
  <si>
    <t>To give feedback or suggestions</t>
  </si>
  <si>
    <t>To make a complaint about the type, quantitiy or quality of assistance</t>
  </si>
  <si>
    <t>To report mistreatment or misconduct of the aid worker</t>
  </si>
  <si>
    <t>To request information</t>
  </si>
  <si>
    <t>main_reason_used_strata_130</t>
  </si>
  <si>
    <t>make_inf_accessible_overall_D_58_by_resp_age_group</t>
  </si>
  <si>
    <t>Allowing all applications to be submitted online without the need for in-person registration</t>
  </si>
  <si>
    <t>Improving communication about the status of the application</t>
  </si>
  <si>
    <t>Increasing community outreach through different channels</t>
  </si>
  <si>
    <t>Offering assistance in multiple languages</t>
  </si>
  <si>
    <t>Providing clearer and detailed information about eligibility criteria</t>
  </si>
  <si>
    <t>Providing more support or guidance during the application process</t>
  </si>
  <si>
    <t>Providing regular updates on eligibility and aid availability</t>
  </si>
  <si>
    <t>Using simpler, clearer language in communication materials</t>
  </si>
  <si>
    <t>21.2%</t>
  </si>
  <si>
    <t>53.0%</t>
  </si>
  <si>
    <t>36.1%</t>
  </si>
  <si>
    <t>0.4%</t>
  </si>
  <si>
    <t>50.2%</t>
  </si>
  <si>
    <t>24.2%</t>
  </si>
  <si>
    <t>make_inf_accessible_overall_D_59_by_disability_wgss</t>
  </si>
  <si>
    <t>35.3%</t>
  </si>
  <si>
    <t>268</t>
  </si>
  <si>
    <t>50.4%</t>
  </si>
  <si>
    <t>make_inf_accessible_strata_57</t>
  </si>
  <si>
    <t>46.0%</t>
  </si>
  <si>
    <t>36.7%</t>
  </si>
  <si>
    <t>25.3%</t>
  </si>
  <si>
    <t>most_important_aid_overall_D_78_by_resp_age_group</t>
  </si>
  <si>
    <t>Fuel for heating (e.g., firewood, coal, gas, etc.)</t>
  </si>
  <si>
    <t>I do not currently need any humanitarian aid</t>
  </si>
  <si>
    <t>61.5%</t>
  </si>
  <si>
    <t>53.4%</t>
  </si>
  <si>
    <t>59.7%</t>
  </si>
  <si>
    <t>most_important_aid_overall_D_79_by_disability_wgss</t>
  </si>
  <si>
    <t>12.6%</t>
  </si>
  <si>
    <t>most_important_aid_overall_D_80_by_occupation_group</t>
  </si>
  <si>
    <t>135</t>
  </si>
  <si>
    <t>45.8%</t>
  </si>
  <si>
    <t>most_important_aid_overall_D_81_by_vulnerability_group</t>
  </si>
  <si>
    <t>206</t>
  </si>
  <si>
    <t>61.2%</t>
  </si>
  <si>
    <t>56.4%</t>
  </si>
  <si>
    <t>most_important_aid_strata_77</t>
  </si>
  <si>
    <t>60.7%</t>
  </si>
  <si>
    <t>most_important_needs_overall_D_150_by_resp_age_group</t>
  </si>
  <si>
    <t>Access to clean water, electricity and heating</t>
  </si>
  <si>
    <t>Access to employment or job skills training</t>
  </si>
  <si>
    <t>Access to healthcare services and medication</t>
  </si>
  <si>
    <t>Access to hygiene products</t>
  </si>
  <si>
    <t>Access to legal support or documentation</t>
  </si>
  <si>
    <t>Access to mental health and psychosocial support</t>
  </si>
  <si>
    <t>Access to necessary technology</t>
  </si>
  <si>
    <t>Access to public transportation</t>
  </si>
  <si>
    <t>Access to sufficient and nutritious food</t>
  </si>
  <si>
    <t>Adequate housing conditions</t>
  </si>
  <si>
    <t>Appropriate clothing for different weather conditions</t>
  </si>
  <si>
    <t>Consistent income or financial resources</t>
  </si>
  <si>
    <t>Fuel for heating</t>
  </si>
  <si>
    <t>Safe and stable housing</t>
  </si>
  <si>
    <t>26.0%</t>
  </si>
  <si>
    <t>26.3%</t>
  </si>
  <si>
    <t>58.9%</t>
  </si>
  <si>
    <t>13.1%</t>
  </si>
  <si>
    <t>55.8%</t>
  </si>
  <si>
    <t>most_important_needs_overall_D_151_by_disability_wgss</t>
  </si>
  <si>
    <t>most_important_needs_overall_D_152_by_vulnerability_group</t>
  </si>
  <si>
    <t>13.9%</t>
  </si>
  <si>
    <t>19.8%</t>
  </si>
  <si>
    <t>52.5%</t>
  </si>
  <si>
    <t>most_important_needs_overall_D_153_by_occupation_group</t>
  </si>
  <si>
    <t>48.5%</t>
  </si>
  <si>
    <t>62.7%</t>
  </si>
  <si>
    <t>25.4%</t>
  </si>
  <si>
    <t>28.4%</t>
  </si>
  <si>
    <t>24.5%</t>
  </si>
  <si>
    <t>most_important_needs_strata_149</t>
  </si>
  <si>
    <t>not_applied_aid_strata_52</t>
  </si>
  <si>
    <t>Aid is no longer available in my area</t>
  </si>
  <si>
    <t>Did not have the required documents</t>
  </si>
  <si>
    <t>Did not know where or how to apply</t>
  </si>
  <si>
    <t>Did not meet eligibility criteria</t>
  </si>
  <si>
    <t>Missed the registration period</t>
  </si>
  <si>
    <t>Personal choice, did not want to apply and receive humanitarian aid</t>
  </si>
  <si>
    <t>36</t>
  </si>
  <si>
    <t>70.4%</t>
  </si>
  <si>
    <t>63</t>
  </si>
  <si>
    <t>not_clear_why_strata_45</t>
  </si>
  <si>
    <t>Different channels were given different explanations</t>
  </si>
  <si>
    <t>Information was not communicated in a language I understand</t>
  </si>
  <si>
    <t>Information was not publicly given</t>
  </si>
  <si>
    <t>Information was too technical / hard to understand</t>
  </si>
  <si>
    <t>not_satisfied_why_strata_133</t>
  </si>
  <si>
    <t>No response received</t>
  </si>
  <si>
    <t>Problem not resolved</t>
  </si>
  <si>
    <t>Took too long</t>
  </si>
  <si>
    <t>Was treated disrespectfully</t>
  </si>
  <si>
    <t>not_say_in_decision_affect_comm_overall_D_99_by_resp_age_group</t>
  </si>
  <si>
    <t>Decisions are already taken by humanitarian organisations or other actors</t>
  </si>
  <si>
    <t>They ask but do not take our views into account</t>
  </si>
  <si>
    <t>They do not ask for our opinions</t>
  </si>
  <si>
    <t>They only consult certain people/groups, not the whole community</t>
  </si>
  <si>
    <t>29</t>
  </si>
  <si>
    <t>55.2%</t>
  </si>
  <si>
    <t>51.7%</t>
  </si>
  <si>
    <t>76</t>
  </si>
  <si>
    <t>14.5%</t>
  </si>
  <si>
    <t>126</t>
  </si>
  <si>
    <t>not_say_in_decision_affect_comm_strata_98</t>
  </si>
  <si>
    <t>11.3%</t>
  </si>
  <si>
    <t>64</t>
  </si>
  <si>
    <t>14.1%</t>
  </si>
  <si>
    <t>occupation_group_strata_16</t>
  </si>
  <si>
    <t>48.4%</t>
  </si>
  <si>
    <t>occupation_overall_D_13_by_resp_age_group</t>
  </si>
  <si>
    <t>Employed full-time</t>
  </si>
  <si>
    <t>Employed part-time</t>
  </si>
  <si>
    <t>Employed seasonally</t>
  </si>
  <si>
    <t>Self-employed or entrepreneur</t>
  </si>
  <si>
    <t>Student</t>
  </si>
  <si>
    <t>Undertaking ad hoc job tasks</t>
  </si>
  <si>
    <t>38.3%</t>
  </si>
  <si>
    <t>80.8%</t>
  </si>
  <si>
    <t>27.7%</t>
  </si>
  <si>
    <t>occupation_overall_D_14_by_disability_wgss</t>
  </si>
  <si>
    <t>occupation_overall_D_15_by_vulnerability_group</t>
  </si>
  <si>
    <t>31.9%</t>
  </si>
  <si>
    <t>34.3%</t>
  </si>
  <si>
    <t>33.7%</t>
  </si>
  <si>
    <t>occupation_strata_12</t>
  </si>
  <si>
    <t>29.3%</t>
  </si>
  <si>
    <t>preferred_way_receiving_inf_overall_D_182_by_resp_age_group</t>
  </si>
  <si>
    <t>70</t>
  </si>
  <si>
    <t>75.7%</t>
  </si>
  <si>
    <t>30.6%</t>
  </si>
  <si>
    <t>43.0%</t>
  </si>
  <si>
    <t>62.2%</t>
  </si>
  <si>
    <t>preferred_way_receiving_inf_overall_D_183_by_disability_wgss</t>
  </si>
  <si>
    <t>90.0%</t>
  </si>
  <si>
    <t>125</t>
  </si>
  <si>
    <t>44.8%</t>
  </si>
  <si>
    <t>49.6%</t>
  </si>
  <si>
    <t>preferred_way_receiving_inf_strata_181</t>
  </si>
  <si>
    <t>66</t>
  </si>
  <si>
    <t>62.1%</t>
  </si>
  <si>
    <t>69</t>
  </si>
  <si>
    <t>62.3%</t>
  </si>
  <si>
    <t>raion_overall_5</t>
  </si>
  <si>
    <t>anenii_noi</t>
  </si>
  <si>
    <t>balti</t>
  </si>
  <si>
    <t>basarabeasca</t>
  </si>
  <si>
    <t>cahul</t>
  </si>
  <si>
    <t>calarasi</t>
  </si>
  <si>
    <t>causeni</t>
  </si>
  <si>
    <t>chisinau</t>
  </si>
  <si>
    <t>cimislia</t>
  </si>
  <si>
    <t>donduseni</t>
  </si>
  <si>
    <t>drochia</t>
  </si>
  <si>
    <t>dubasari</t>
  </si>
  <si>
    <t>edinet</t>
  </si>
  <si>
    <t>glodeni</t>
  </si>
  <si>
    <t>ocnita</t>
  </si>
  <si>
    <t>orhei</t>
  </si>
  <si>
    <t>rezina</t>
  </si>
  <si>
    <t>singerei</t>
  </si>
  <si>
    <t>soroca</t>
  </si>
  <si>
    <t>stefan_voda</t>
  </si>
  <si>
    <t>straseni</t>
  </si>
  <si>
    <t>ungheni</t>
  </si>
  <si>
    <t>uta_gagauzia</t>
  </si>
  <si>
    <t>reason_not_informed_overall_D_56_by_resp_age_group</t>
  </si>
  <si>
    <t>I have not sought out information about the criteria</t>
  </si>
  <si>
    <t>Information is shared with a restricted group</t>
  </si>
  <si>
    <t>Lack of clear information from humanitarian organisations</t>
  </si>
  <si>
    <t>Limited access to communication channels</t>
  </si>
  <si>
    <t>Misinformation or rumours about who is eligible</t>
  </si>
  <si>
    <t>The targeting criteria are complex or difficult to understand</t>
  </si>
  <si>
    <t>41</t>
  </si>
  <si>
    <t>reason_not_informed_strata_55</t>
  </si>
  <si>
    <t>26</t>
  </si>
  <si>
    <t>73.1%</t>
  </si>
  <si>
    <t>23.1%</t>
  </si>
  <si>
    <t>28.2%</t>
  </si>
  <si>
    <t>receive_support_from_overall_D_174_by_resp_age_group</t>
  </si>
  <si>
    <t>Friends or relatives</t>
  </si>
  <si>
    <t>Government institutions or local authorities</t>
  </si>
  <si>
    <t>International NGOs</t>
  </si>
  <si>
    <t>Local community groups</t>
  </si>
  <si>
    <t>Local NGOs</t>
  </si>
  <si>
    <t>Private sector / employers</t>
  </si>
  <si>
    <t>Religious organisations</t>
  </si>
  <si>
    <t>UN agencies</t>
  </si>
  <si>
    <t>43.3%</t>
  </si>
  <si>
    <t>96.3%</t>
  </si>
  <si>
    <t>88.9%</t>
  </si>
  <si>
    <t>74.4%</t>
  </si>
  <si>
    <t>64.1%</t>
  </si>
  <si>
    <t>69.3%</t>
  </si>
  <si>
    <t>96.7%</t>
  </si>
  <si>
    <t>88.0%</t>
  </si>
  <si>
    <t>55.3%</t>
  </si>
  <si>
    <t>88.7%</t>
  </si>
  <si>
    <t>receive_support_from_overall_D_175_by_occupation_group</t>
  </si>
  <si>
    <t>64.3%</t>
  </si>
  <si>
    <t>78.6%</t>
  </si>
  <si>
    <t>57.1%</t>
  </si>
  <si>
    <t>92.9%</t>
  </si>
  <si>
    <t>63.9%</t>
  </si>
  <si>
    <t>86.9%</t>
  </si>
  <si>
    <t>41.0%</t>
  </si>
  <si>
    <t>88.5%</t>
  </si>
  <si>
    <t>95.2%</t>
  </si>
  <si>
    <t>90.5%</t>
  </si>
  <si>
    <t>receive_support_from_strata_173</t>
  </si>
  <si>
    <t>96.1%</t>
  </si>
  <si>
    <t>88.3%</t>
  </si>
  <si>
    <t>35.1%</t>
  </si>
  <si>
    <t>receive_what_asked_overall_D_89_by_resp_age_group</t>
  </si>
  <si>
    <t>74.1%</t>
  </si>
  <si>
    <t>receive_what_asked_overall_D_90_by_occupation_group</t>
  </si>
  <si>
    <t>28</t>
  </si>
  <si>
    <t>38</t>
  </si>
  <si>
    <t>60</t>
  </si>
  <si>
    <t>receive_what_asked_strata_88</t>
  </si>
  <si>
    <t>received_aid_match_overall_D_39_by_resp_age_group</t>
  </si>
  <si>
    <t>Neutral - neither well nor poorly</t>
  </si>
  <si>
    <t>Very well - it matched my needs completely</t>
  </si>
  <si>
    <t>Well - it matched my needs for the most part</t>
  </si>
  <si>
    <t>93.3%</t>
  </si>
  <si>
    <t>received_aid_match_overall_D_40_by_disability_wgss</t>
  </si>
  <si>
    <t>82.4%</t>
  </si>
  <si>
    <t>94.2%</t>
  </si>
  <si>
    <t>received_aid_match_strata_38</t>
  </si>
  <si>
    <t>92.2%</t>
  </si>
  <si>
    <t>94.3%</t>
  </si>
  <si>
    <t>resp_age_group_strata_2</t>
  </si>
  <si>
    <t>20.1%</t>
  </si>
  <si>
    <t>resp_age_strata_1</t>
  </si>
  <si>
    <t>mean</t>
  </si>
  <si>
    <t>median</t>
  </si>
  <si>
    <t>min</t>
  </si>
  <si>
    <t>max</t>
  </si>
  <si>
    <t>44.38</t>
  </si>
  <si>
    <t>47.46</t>
  </si>
  <si>
    <t>45.96</t>
  </si>
  <si>
    <t>satisfied_complaint_strata_132</t>
  </si>
  <si>
    <t>No, not satisfied</t>
  </si>
  <si>
    <t>Yes, fully satisfied</t>
  </si>
  <si>
    <t>Yes, somewhat satisfied</t>
  </si>
  <si>
    <t>trust_hum_actors_overall_D_146_by_resp_age_group</t>
  </si>
  <si>
    <t>trust_hum_actors_strata_145</t>
  </si>
  <si>
    <t>try_to_apply_overall_D_49_by_vulnerability_group</t>
  </si>
  <si>
    <t>No, I did not apply</t>
  </si>
  <si>
    <t>Yes, I applied and I am still waiting for a decision</t>
  </si>
  <si>
    <t>Yes, I applied and was rejected</t>
  </si>
  <si>
    <t>45.9%</t>
  </si>
  <si>
    <t>47.3%</t>
  </si>
  <si>
    <t>78.4%</t>
  </si>
  <si>
    <t>111</t>
  </si>
  <si>
    <t>try_to_apply_strata_48</t>
  </si>
  <si>
    <t>65.5%</t>
  </si>
  <si>
    <t>type_of_accommodation_overall_D_10_by_resp_age_group</t>
  </si>
  <si>
    <t>68.6%</t>
  </si>
  <si>
    <t>35.5%</t>
  </si>
  <si>
    <t>type_of_accommodation_overall_D_11_by_disability_wgss</t>
  </si>
  <si>
    <t>61.7%</t>
  </si>
  <si>
    <t>type_of_accommodation_strata_9</t>
  </si>
  <si>
    <t>43.9%</t>
  </si>
  <si>
    <t>type_of_hum_org_overall_D_37_by_resp_age_group</t>
  </si>
  <si>
    <t>Private sector</t>
  </si>
  <si>
    <t>83.9%</t>
  </si>
  <si>
    <t>89.6%</t>
  </si>
  <si>
    <t>95.8%</t>
  </si>
  <si>
    <t>209</t>
  </si>
  <si>
    <t>type_of_hum_org_strata_36</t>
  </si>
  <si>
    <t>95.1%</t>
  </si>
  <si>
    <t>107</t>
  </si>
  <si>
    <t>used_ways_to_give_feedback_overall_D_129_by_resp_age_group</t>
  </si>
  <si>
    <t>No, I have feedback or complaint to provide but I haven't tried using any feedback and complaint mechanisms</t>
  </si>
  <si>
    <t>No, I have NO feedback or complaint to provide so I haven't tried using any feedback and complaint mechanisms</t>
  </si>
  <si>
    <t>161</t>
  </si>
  <si>
    <t>9.3%</t>
  </si>
  <si>
    <t>69.8%</t>
  </si>
  <si>
    <t>292</t>
  </si>
  <si>
    <t>used_ways_to_give_feedback_strata_128</t>
  </si>
  <si>
    <t>70.5%</t>
  </si>
  <si>
    <t>vulnerability_group_overall_D_19_by_resp_age_group</t>
  </si>
  <si>
    <t>74.9%</t>
  </si>
  <si>
    <t>vulnerability_group_strata_18</t>
  </si>
  <si>
    <t>65.6%</t>
  </si>
  <si>
    <t>vulnerability_strata_17</t>
  </si>
  <si>
    <t>Caring for children (0-17 y.o.)</t>
  </si>
  <si>
    <t>Caring for older persons (60+ y.o.)</t>
  </si>
  <si>
    <t>Caring for people with severe disabilities or chronic illness</t>
  </si>
  <si>
    <t>Other vulnerability (please specify)</t>
  </si>
  <si>
    <t>Pregnant or breastfeeding</t>
  </si>
  <si>
    <t>ways_feedback_used_for_overall_D_124_by_resp_age_group</t>
  </si>
  <si>
    <t>To give suggestions for improvement</t>
  </si>
  <si>
    <t>To make complaints about aid</t>
  </si>
  <si>
    <t>To report mistreatment or misconduct of aid workers</t>
  </si>
  <si>
    <t>79.7%</t>
  </si>
  <si>
    <t>42.0%</t>
  </si>
  <si>
    <t>166</t>
  </si>
  <si>
    <t>60.8%</t>
  </si>
  <si>
    <t>83.1%</t>
  </si>
  <si>
    <t>300</t>
  </si>
  <si>
    <t>ways_feedback_used_for_strata_123</t>
  </si>
  <si>
    <t>149</t>
  </si>
  <si>
    <t>57.0%</t>
  </si>
  <si>
    <t>64.9%</t>
  </si>
  <si>
    <t>55.0%</t>
  </si>
  <si>
    <t>what_help_become_autonomous_overall_D_189_by_resp_age_group</t>
  </si>
  <si>
    <t>Access to childcare</t>
  </si>
  <si>
    <t>Access to long-term job opportunities</t>
  </si>
  <si>
    <t>Better information about services and rights in the host country</t>
  </si>
  <si>
    <t>Skills training / education</t>
  </si>
  <si>
    <t>Social integration opportunities (such as networking events)</t>
  </si>
  <si>
    <t>84</t>
  </si>
  <si>
    <t>29.8%</t>
  </si>
  <si>
    <t>20.2%</t>
  </si>
  <si>
    <t>what_help_become_autonomous_overall_D_190_by_disability_wgss</t>
  </si>
  <si>
    <t>what_help_become_autonomous_overall_D_191_by_occupation_group</t>
  </si>
  <si>
    <t>25</t>
  </si>
  <si>
    <t>what_help_become_autonomous_strata_188</t>
  </si>
  <si>
    <t>30.2%</t>
  </si>
  <si>
    <t>what_way_asked_overall_D_85_by_resp_age_group</t>
  </si>
  <si>
    <t>Attended a community meeting or focus group discussion</t>
  </si>
  <si>
    <t>Participated in an individual interview or survey</t>
  </si>
  <si>
    <t>Provided input through a local leader or community representative</t>
  </si>
  <si>
    <t>Shared views through an online form or survey (filled in by me)</t>
  </si>
  <si>
    <t>what_way_asked_strata_84</t>
  </si>
  <si>
    <t>78.9%</t>
  </si>
  <si>
    <t>which_aware_2_overall_D_122_by_resp_age_group</t>
  </si>
  <si>
    <t>which_aware_2_strata_121</t>
  </si>
  <si>
    <t>which_aware_overall_D_120_by_resp_age_group</t>
  </si>
  <si>
    <t>32.4%</t>
  </si>
  <si>
    <t>90.1%</t>
  </si>
  <si>
    <t>30.4%</t>
  </si>
  <si>
    <t>39.1%</t>
  </si>
  <si>
    <t>8.7%</t>
  </si>
  <si>
    <t>89.4%</t>
  </si>
  <si>
    <t>which_aware_strata_119</t>
  </si>
  <si>
    <t>32.2%</t>
  </si>
  <si>
    <t>33.6%</t>
  </si>
  <si>
    <t>91.1%</t>
  </si>
  <si>
    <t>who_asked_overall_D_87_by_resp_age_group</t>
  </si>
  <si>
    <t>International NGO staff</t>
  </si>
  <si>
    <t>Local community leader</t>
  </si>
  <si>
    <t>Local government officials</t>
  </si>
  <si>
    <t>Local NGO or humanitarian organisation staff</t>
  </si>
  <si>
    <t>UN agency staff</t>
  </si>
  <si>
    <t>who_asked_strata_86</t>
  </si>
  <si>
    <t>59.6%</t>
  </si>
  <si>
    <t>57.4%</t>
  </si>
  <si>
    <t>why_not_match_strata_42</t>
  </si>
  <si>
    <t>I already had that type of aid or item</t>
  </si>
  <si>
    <t>I was not consulted on what I need</t>
  </si>
  <si>
    <t>The aid provided was not the type of support I needed</t>
  </si>
  <si>
    <t>The assistance arrived too late to be useful</t>
  </si>
  <si>
    <t>The assistance did not cover the full extent of my urgent needs</t>
  </si>
  <si>
    <t>The delivery process limited my ability to benefit fully (inconvenient timing, location)</t>
  </si>
  <si>
    <t>The quantity or amount was insufficient to meet my needs</t>
  </si>
  <si>
    <t>% of beneficiary respondents by type of additional information they would like to receive about humanitarian aid, respondent age group</t>
  </si>
  <si>
    <t>% of beneficiary respondents by type of additional information they would like to receive about humanitarian aid, by strata</t>
  </si>
  <si>
    <t>% of beneficiary respondents by gender and age group, by strata</t>
  </si>
  <si>
    <t>% of beneficiary respondents who perceive that aid programs meet the actual needs of their community, by main occupation status</t>
  </si>
  <si>
    <t>% of beneficiary respondents who perceive that aid programs meet the actual needs of their community, by disability status (at least level 3 in WGSS)</t>
  </si>
  <si>
    <t>% of beneficiary respondents who perceive that aid programs meet the actual needs of their community, by respondent age group</t>
  </si>
  <si>
    <t>% of beneficiary respondents who perceive that aid programs meet the actual needs of their community, by strata</t>
  </si>
  <si>
    <t>% of beneficiary respondents who were asked about the aid they would like to receive in the 12 months prior to data collection, by respondent age group</t>
  </si>
  <si>
    <t>% of beneficiary respondents who were asked about the aid they would like to receive in the 12 months prior to data collection, by strata</t>
  </si>
  <si>
    <t>Most commonly reported types of community input activities beneficiary respondents were aware of, among those not asked on aid preferences in the past 12 months, in %, by respondent age group</t>
  </si>
  <si>
    <t>Most commonly reported types of community input activities beneficiary respondents were aware of, among those not asked on aid preferences in the past 12 months, in %, by strata</t>
  </si>
  <si>
    <t>% of beneficiary respondents aware of and know how to use feedback and complaints mechanisms, by respondent age group</t>
  </si>
  <si>
    <t>% of beneficiary respondents aware of and know how to use feedback and complaints mechanisms, by disability status (at least level 3 in WGSS)</t>
  </si>
  <si>
    <t>% of beneficiary respondents aware of and know how to use feedback and complaints mechanisms, by length of stay in Moldova</t>
  </si>
  <si>
    <t>% of beneficiary respondents aware of and know how to use feedback and complaints mechanisms, by strata</t>
  </si>
  <si>
    <t>% of beneficiary respondents who know where to report inappropriate behaviour from an aid worker, by respondent age group</t>
  </si>
  <si>
    <t>% of beneficiary respondents who know where to report inappropriate behaviour from an aid worker, by length of stay in Moldova</t>
  </si>
  <si>
    <t>% of beneficiary respondents who know where to report inappropriate behaviour from an aid worker, by strata</t>
  </si>
  <si>
    <t>% of beneficiary respondents who encountered challenges when trying to share views or participate in decision-making sincer arrival to host country, by respondent age group</t>
  </si>
  <si>
    <t>% of beneficiary respondents who encountered challenges when trying to share views or participate in decision-making sincer arrival to host country, by strata</t>
  </si>
  <si>
    <t>% of beneficiary respondents who perceive the selection criteria as fair, in the last 3 months prior to data collection, by respondent age group</t>
  </si>
  <si>
    <t>% of beneficiary respondents who perceive the selection criteria as fair, in the last 3 months prior to data collection, by disability status (at least level 3 in WGSS)</t>
  </si>
  <si>
    <t>% of beneficiary respondents who perceive the selection criteria as fair, in the last 3 months prior to data collection, by main occupation status</t>
  </si>
  <si>
    <t>% of beneficiary respondents who perceive the selection criteria as fair, in the last 3 months prior to data collection, by strata</t>
  </si>
  <si>
    <t>% of beneficiary respondents by length of stay in Moldova since their first arrival after 24 February 2022, by strata</t>
  </si>
  <si>
    <t>% of beneficiary respondents by date of first arrival in Moldova after 24 February 2022, by strata</t>
  </si>
  <si>
    <t>% of beneficiary respondents with difficulty communicating, by strata</t>
  </si>
  <si>
    <t>% of beneficiary respondents with difficulty hearing, even when using hearing aids, by strata</t>
  </si>
  <si>
    <t>% of beneficiary respondents with difficulty remembering or concentrating, by strata</t>
  </si>
  <si>
    <t>% of beneficiary respondents with difficulty seeing, even if wearing glasses, by strata</t>
  </si>
  <si>
    <t>% of beneficiary respondents with difficulty with self-care, such as washing all over or dressing, by strata</t>
  </si>
  <si>
    <t>% of beneficiary respondents with difficulty walking or climbing steps, by strata</t>
  </si>
  <si>
    <t>% of beneficiary respondents with a disability type 3 or above (according to to the WGSS), by respondent age group</t>
  </si>
  <si>
    <t>% of beneficiary respondents with a disability type 3 or above (according to to the WGSS), by strata</t>
  </si>
  <si>
    <t>Most commonly reported reasons for perceiving selection criteria as unfair, among those who perceived it as partially or not fair, in numbers, by respondent age group</t>
  </si>
  <si>
    <t>Most commonly reported reasons for perceiving selection criteria as unfair, among those who perceived it as partially or not fair, in numbers, by main occupation status</t>
  </si>
  <si>
    <t>% of beneficiary respondents who feel humanitarian organisations take community's views into account when making decisions about aid, by respondent age group</t>
  </si>
  <si>
    <t>% of beneficiary respondents who feel humanitarian organisations take community's views into account when making decisions about aid, by strata</t>
  </si>
  <si>
    <t>% of beneficiary respondents who feel well informed about the eligibility criteria of available types of humanitarian aid, among those aware of any aid available at the time of data collection in their area, by respondent age group</t>
  </si>
  <si>
    <t>% of beneficiary respondents who feel well informed about the eligibility criteria of available types of humanitarian aid, among those aware of any aid available at the time of data collection in their area, by strata</t>
  </si>
  <si>
    <t>% of beneficiary respondents by gender, by strata</t>
  </si>
  <si>
    <t>Most commonly reported ways that would improve beneficiary respondents' engagement with feedback and complaints mechanisms, in %, by strata</t>
  </si>
  <si>
    <t>Most commonly reported ways that would improve beneficiary respondents' participation in decisions that affect them, among those wanting to be involved, in %, by main occupation status</t>
  </si>
  <si>
    <t>Most commonly reported ways that would improve beneficiary respondents' participation in decisions that affect them, among those wanting to be involved, in %, by strata</t>
  </si>
  <si>
    <t>% of beneficiary respondents who feel well-informed about the selection criteria for distributing aid when resources are limited, in the last 3 months prior to data collection, by respondent age group</t>
  </si>
  <si>
    <t>% of beneficiary respondents who feel well-informed about the selection criteria for distributing aid when resources are limited, in the last 3 months prior to data collection, by strata</t>
  </si>
  <si>
    <t>Most commonly reported types of humanitarian aid known to beneficiary respondents at the time of data collection, in %, by respondent age group</t>
  </si>
  <si>
    <t>Most commonly reported types of humanitarian aid known to beneficiary respondents at the time of data collection, in %, by strata</t>
  </si>
  <si>
    <t>% of beneficiary respondents by the most common type of aid received within the last 3 months, prior to data collection, by respondent age group</t>
  </si>
  <si>
    <t>% of beneficiary respondents by the most common type of aid received within the last 3 months, prior to data collection, by main occupation status</t>
  </si>
  <si>
    <t>% of beneficiary respondents by the most common type of aid received within the last 3 months, prior to data collection, by strata</t>
  </si>
  <si>
    <t>% of beneficiary respondents who consider it important to be involved in decisions affecting them and their community, by respondent age group</t>
  </si>
  <si>
    <t>% of beneficiary respondents who consider it important to be involved in decisions affecting them and their community, by strata</t>
  </si>
  <si>
    <t>Most commonly reported actions humanitarian actors can take to increase trust, among those who do not completely trust humanitarian actors to respond to complaints or feedback, in numbers, by respondent age group</t>
  </si>
  <si>
    <t>Most commonly reported actions humanitarian actors can take to increase trust, among those who do not completely trust humanitarian actors to respond to complaints or feedback, in numbers, by strata</t>
  </si>
  <si>
    <t>% of beneficiary respondents reportedly experiencing at least one challenge to integration into the host country, by respondent age group</t>
  </si>
  <si>
    <t>% of beneficiary respondents reportedly experiencing at least one challenge to integration into the host country, by disability status (at least level 3 in WGSS)</t>
  </si>
  <si>
    <t>% of beneficiary respondents reportedly experiencing at least one challenge to integration into the host country, by main occupation status</t>
  </si>
  <si>
    <t>% of beneficiary respondents reportedly experiencing at least one challenge to integration into the host country, by respondents with caregiving responsibilities and/or pregnancy or breastfeeding status</t>
  </si>
  <si>
    <t>% of beneficiary respondents reportedly experiencing at least one challenge to integration into the host country, by strata</t>
  </si>
  <si>
    <t>% of beneficiary respondents by legal status, by strata</t>
  </si>
  <si>
    <t>Most commonly reported reasons why aid does not meet community needs, among those who perceived that the aid programs only partially or not at all meet the actual needs of their community, in numbers, by respondent age group</t>
  </si>
  <si>
    <t>Most commonly reported reasons why aid does not meet community needs, among those who perceived that the aid programs only partially or not at all meet the actual needs of their community, in numbers, by main occupation status</t>
  </si>
  <si>
    <t>Most commonly reported reasons why aid does not meet community needs, among those who perceived that the aid programs only partially or not at all meet the actual needs of their community, in numbers, by strata</t>
  </si>
  <si>
    <t>Number of beneficiary respondents who prefer not to be involved in decisions, by main reasons, respondent age group</t>
  </si>
  <si>
    <t>Number of beneficiary respondents who prefer not to be involved in decisions, by main reasons, by strata</t>
  </si>
  <si>
    <t>Most commonly reported reasons for hesitating to use feedback and complaint mechanisms by beneficiary respondents or their community, among those who had no feedback, in %, by strata</t>
  </si>
  <si>
    <t>% of beneficiary respondents by occupation category, based on the main occupation at the time of data collection, by strata</t>
  </si>
  <si>
    <t>% of beneficiary respondents by main occupation at the time of data collection, by respondent age group</t>
  </si>
  <si>
    <t>% of beneficiary respondents by main occupation at the time of data collection, by disability status (at least level 3 in WGSS)</t>
  </si>
  <si>
    <t>% of beneficiary respondents by main occupation at the time of data collection, by respondents with caregiving responsibilities and/or pregnancy or breastfeeding status</t>
  </si>
  <si>
    <t>% of beneficiary respondents by main occupation at the time of data collection, by strata</t>
  </si>
  <si>
    <t>% of beneficiary respondents by raion</t>
  </si>
  <si>
    <t>Most commonly reported reasons for low awareness of eligibility criteria, among those who felt somewhat, slightly, or not informed at all, in numbers, by strata</t>
  </si>
  <si>
    <t>Number of beneficiary respondents who received the aid they asked for, among those who were consulted, by respondent age group</t>
  </si>
  <si>
    <t>Number of beneficiary respondents who received the aid they asked for, among those who were consulted, by main occupation status</t>
  </si>
  <si>
    <t>% of beneficiary respondents who received the aid they asked for, among those who were consulted, by strata</t>
  </si>
  <si>
    <t>% of beneficiary respondents by age group, by strata</t>
  </si>
  <si>
    <t>Average age of beneficiary respondents, by strata</t>
  </si>
  <si>
    <t>Number of beneficiary respondents satisfied with how their complaint or feedback was handled, among those who used mechanisms, by strata</t>
  </si>
  <si>
    <t>% of beneficiary respondents who trust humanitarian actors to respond to complaints or feedback, by respondent age group</t>
  </si>
  <si>
    <t>% of beneficiary respondents who trust humanitarian actors to respond to complaints or feedback, by strata</t>
  </si>
  <si>
    <t>% of beneficiary respondents by type of accommodation, by respondent age group</t>
  </si>
  <si>
    <t>% of beneficiary respondents by type of accommodation, by disability status (at least level 3 in WGSS)</t>
  </si>
  <si>
    <t>% of beneficiary respondents by type of accommodation, by strata</t>
  </si>
  <si>
    <t>% of beneficiary respondents who used feedback and complaint mechanisms in the 12 months before data collection, among those aware and know how to use them, by respondent age group</t>
  </si>
  <si>
    <t>% of beneficiary respondents who used feedback and complaint mechanisms in the 12 months before data collection, among those aware and know how to use them, by strata</t>
  </si>
  <si>
    <t>% of beneficiary respondents with caregiving responsibilities and/or pregnancy or breastfeeding status, by respondent age group</t>
  </si>
  <si>
    <t>% of beneficiary respondents with caregiving responsibilities and/or pregnancy or breastfeeding status, by strata</t>
  </si>
  <si>
    <t>% of beneficiary respondents by vulnerability profile, by strata</t>
  </si>
  <si>
    <t>additional_inf_of_aid_overall_D_172_by_resp_age_group</t>
  </si>
  <si>
    <t>60.4%</t>
  </si>
  <si>
    <t>28.3%</t>
  </si>
  <si>
    <t>additional_inf_of_aid_strata_171</t>
  </si>
  <si>
    <t>14.8%</t>
  </si>
  <si>
    <t>46.4%</t>
  </si>
  <si>
    <t>24.9%</t>
  </si>
  <si>
    <t>aid_differ_strata_83</t>
  </si>
  <si>
    <t>aid_meet_actual_needs_overall_D_63_by_occupation_group</t>
  </si>
  <si>
    <t>91.8%</t>
  </si>
  <si>
    <t>85.5%</t>
  </si>
  <si>
    <t>87.1%</t>
  </si>
  <si>
    <t>aid_meet_actual_needs_overall_D_64_by_disability_wgss</t>
  </si>
  <si>
    <t>192</t>
  </si>
  <si>
    <t>89.1%</t>
  </si>
  <si>
    <t>aid_meet_actual_needs_overall_D_65_by_resp_age_group</t>
  </si>
  <si>
    <t>84.9%</t>
  </si>
  <si>
    <t>aid_meet_actual_needs_strata_62</t>
  </si>
  <si>
    <t>90.2%</t>
  </si>
  <si>
    <t>aid_type_not_match_strata_38</t>
  </si>
  <si>
    <t>asked_about_aid_overall_D_75_by_resp_age_group</t>
  </si>
  <si>
    <t>43.4%</t>
  </si>
  <si>
    <t>asked_about_aid_strata_74</t>
  </si>
  <si>
    <t>aware_activities_overall_D_87_by_resp_age_group</t>
  </si>
  <si>
    <t>aware_activities_strata_86</t>
  </si>
  <si>
    <t>81.8%</t>
  </si>
  <si>
    <t>aware_people_unable_give_feedback_strata_130</t>
  </si>
  <si>
    <t>93.1%</t>
  </si>
  <si>
    <t>aware_share_feedback_overall_D_108_by_resp_age_group</t>
  </si>
  <si>
    <t>90.6%</t>
  </si>
  <si>
    <t>86.1%</t>
  </si>
  <si>
    <t>aware_share_feedback_overall_D_109_by_disability_wgss</t>
  </si>
  <si>
    <t>aware_share_feedback_overall_D_110_by_date_arrive_length</t>
  </si>
  <si>
    <t>46</t>
  </si>
  <si>
    <t>124</t>
  </si>
  <si>
    <t>89.5%</t>
  </si>
  <si>
    <t>aware_share_feedback_strata_107</t>
  </si>
  <si>
    <t>91.2%</t>
  </si>
  <si>
    <t>become_autonomous_overall_D_177_by_resp_age_group</t>
  </si>
  <si>
    <t>become_autonomous_overall_D_178_by_occupation_group</t>
  </si>
  <si>
    <t>become_autonomous_overall_D_179_by_disability_wgss</t>
  </si>
  <si>
    <t>become_autonomous_strata_176</t>
  </si>
  <si>
    <t>behaviour_aid_worker_overall_D_118_by_resp_age_group</t>
  </si>
  <si>
    <t>29.2%</t>
  </si>
  <si>
    <t>70.8%</t>
  </si>
  <si>
    <t>79.9%</t>
  </si>
  <si>
    <t>behaviour_aid_worker_overall_D_119_by_date_arrive_length</t>
  </si>
  <si>
    <t>75.0%</t>
  </si>
  <si>
    <t>87.0%</t>
  </si>
  <si>
    <t>71.4%</t>
  </si>
  <si>
    <t>79.0%</t>
  </si>
  <si>
    <t>behaviour_aid_worker_strata_117</t>
  </si>
  <si>
    <t>85.3%</t>
  </si>
  <si>
    <t>74.8%</t>
  </si>
  <si>
    <t>challenges_to_share_views_overall_D_101_by_resp_age_group</t>
  </si>
  <si>
    <t>74.2%</t>
  </si>
  <si>
    <t>challenges_to_share_views_strata_100</t>
  </si>
  <si>
    <t>criteria_fair_overall_D_55_by_resp_age_group</t>
  </si>
  <si>
    <t>80.6%</t>
  </si>
  <si>
    <t>67.0%</t>
  </si>
  <si>
    <t>criteria_fair_overall_D_56_by_disability_wgss</t>
  </si>
  <si>
    <t>criteria_fair_overall_D_57_by_occupation_group</t>
  </si>
  <si>
    <t>criteria_fair_strata_54</t>
  </si>
  <si>
    <t>currently_aid_overall_D_44_by_resp_age_group</t>
  </si>
  <si>
    <t>currently_aid_strata_43</t>
  </si>
  <si>
    <t>34.0%</t>
  </si>
  <si>
    <t>deal_challenges_overall_D_158_by_resp_age_group</t>
  </si>
  <si>
    <t>53</t>
  </si>
  <si>
    <t>67.9%</t>
  </si>
  <si>
    <t>69.5%</t>
  </si>
  <si>
    <t>deal_challenges_overall_D_159_by_vulnerability_group</t>
  </si>
  <si>
    <t>deal_challenges_strata_157</t>
  </si>
  <si>
    <t>51</t>
  </si>
  <si>
    <t>54</t>
  </si>
  <si>
    <t>20.4%</t>
  </si>
  <si>
    <t>99.0%</t>
  </si>
  <si>
    <t>97.6%</t>
  </si>
  <si>
    <t>83.2%</t>
  </si>
  <si>
    <t>44.9%</t>
  </si>
  <si>
    <t>43.5%</t>
  </si>
  <si>
    <t>91.9%</t>
  </si>
  <si>
    <t>55.1%</t>
  </si>
  <si>
    <t>35.9%</t>
  </si>
  <si>
    <t>96.8%</t>
  </si>
  <si>
    <t>97.2%</t>
  </si>
  <si>
    <t>88.8%</t>
  </si>
  <si>
    <t>eligibility_criteria_not_clear_strata_41</t>
  </si>
  <si>
    <t>eligibility_criteria_strata_40</t>
  </si>
  <si>
    <t>explain_why_overall_D_59_by_resp_age_group</t>
  </si>
  <si>
    <t>explain_why_overall_D_60_by_disability_wgss</t>
  </si>
  <si>
    <t>52</t>
  </si>
  <si>
    <t>94.6%</t>
  </si>
  <si>
    <t>explain_why_overall_D_61_by_occupation_group</t>
  </si>
  <si>
    <t>explain_why_strata_58</t>
  </si>
  <si>
    <t>91.7%</t>
  </si>
  <si>
    <t>extent_of_taking_views_overall_D_89_by_resp_age_group</t>
  </si>
  <si>
    <t>69.4%</t>
  </si>
  <si>
    <t>extent_of_taking_views_strata_88</t>
  </si>
  <si>
    <t>feel_informed_overall_D_46_by_resp_age_group</t>
  </si>
  <si>
    <t>104</t>
  </si>
  <si>
    <t>83.7%</t>
  </si>
  <si>
    <t>feel_informed_strata_45</t>
  </si>
  <si>
    <t>88.2%</t>
  </si>
  <si>
    <t>help_manage_challenges_overall_D_161_by_resp_age_group</t>
  </si>
  <si>
    <t>13.5%</t>
  </si>
  <si>
    <t>help_manage_challenges_overall_D_162_by_occupation_group</t>
  </si>
  <si>
    <t>23</t>
  </si>
  <si>
    <t>73.9%</t>
  </si>
  <si>
    <t>74.3%</t>
  </si>
  <si>
    <t>help_manage_challenges_overall_D_163_by_type_of_accommodation</t>
  </si>
  <si>
    <t>80.5%</t>
  </si>
  <si>
    <t>help_manage_challenges_overall_D_164_by_vulnerability_group</t>
  </si>
  <si>
    <t>67</t>
  </si>
  <si>
    <t>85.1%</t>
  </si>
  <si>
    <t>71.0%</t>
  </si>
  <si>
    <t>19.4%</t>
  </si>
  <si>
    <t>help_manage_challenges_strata_160</t>
  </si>
  <si>
    <t>79.2%</t>
  </si>
  <si>
    <t>help_to_give_feedback_overall_D_136_by_resp_age_group</t>
  </si>
  <si>
    <t>Most commonly reported ways that would improve beneficiary respondents' engagement with feedback and complaints mechanisms, in %, by respondent age group</t>
  </si>
  <si>
    <t>90.4%</t>
  </si>
  <si>
    <t>help_to_give_feedback_strata_135</t>
  </si>
  <si>
    <t>help_to_participate_overall_D_105_by_resp_age_group</t>
  </si>
  <si>
    <t>Most commonly reported ways that would improve beneficiary respondents' participation in decisions that affect them, among those wanting to be involved, in %, by respondent age group</t>
  </si>
  <si>
    <t>194</t>
  </si>
  <si>
    <t>76.3%</t>
  </si>
  <si>
    <t>help_to_participate_overall_D_106_by_occupation_group</t>
  </si>
  <si>
    <t>81.6%</t>
  </si>
  <si>
    <t>73.4%</t>
  </si>
  <si>
    <t>help_to_participate_strata_104</t>
  </si>
  <si>
    <t>97</t>
  </si>
  <si>
    <t>73.2%</t>
  </si>
  <si>
    <t>33.0%</t>
  </si>
  <si>
    <t>how_informed_overall_D_53_by_resp_age_group</t>
  </si>
  <si>
    <t>how_informed_strata_52</t>
  </si>
  <si>
    <t>how_prefer_provide_feedback_overall_D_132_by_resp_age_group</t>
  </si>
  <si>
    <t>how_prefer_provide_feedback_overall_D_133_by_disability_wgss</t>
  </si>
  <si>
    <t>72.4%</t>
  </si>
  <si>
    <t>how_prefer_provide_feedback_overall_D_134_by_occupation_group</t>
  </si>
  <si>
    <t>87.8%</t>
  </si>
  <si>
    <t>34.7%</t>
  </si>
  <si>
    <t>how_prefer_provide_feedback_strata_131</t>
  </si>
  <si>
    <t>hum_actors_involve_overall_D_95_by_resp_age_group</t>
  </si>
  <si>
    <t>hum_actors_involve_overall_D_96_by_disability_wgss</t>
  </si>
  <si>
    <t>hum_actors_involve_overall_D_97_by_occupation_group</t>
  </si>
  <si>
    <t>38.8%</t>
  </si>
  <si>
    <t>27.6%</t>
  </si>
  <si>
    <t>hum_actors_involve_strata_94</t>
  </si>
  <si>
    <t>44.3%</t>
  </si>
  <si>
    <t>40.3%</t>
  </si>
  <si>
    <t>16.3%</t>
  </si>
  <si>
    <t>39.2%</t>
  </si>
  <si>
    <t>37.3%</t>
  </si>
  <si>
    <t>95.3%</t>
  </si>
  <si>
    <t>37.4%</t>
  </si>
  <si>
    <t>14.2%</t>
  </si>
  <si>
    <t>40.7%</t>
  </si>
  <si>
    <t>94.8%</t>
  </si>
  <si>
    <t>48.3%</t>
  </si>
  <si>
    <t>importance_of_involved_overall_D_93_by_resp_age_group</t>
  </si>
  <si>
    <t>importance_of_involved_strata_92</t>
  </si>
  <si>
    <t>62.6%</t>
  </si>
  <si>
    <t>increase_trust_overall_D_140_by_resp_age_group</t>
  </si>
  <si>
    <t>increase_trust_strata_139</t>
  </si>
  <si>
    <t>inf_receiving_way_overall_D_169_by_resp_age_group</t>
  </si>
  <si>
    <t>53.5%</t>
  </si>
  <si>
    <t>inf_receiving_way_overall_D_170_by_disability_wgss</t>
  </si>
  <si>
    <t>90</t>
  </si>
  <si>
    <t>inf_receiving_way_strata_168</t>
  </si>
  <si>
    <t>50</t>
  </si>
  <si>
    <t>56.0%</t>
  </si>
  <si>
    <t>45.1%</t>
  </si>
  <si>
    <t>51.0%</t>
  </si>
  <si>
    <t>integration_challenges_group_overall_D_153_by_resp_age_group</t>
  </si>
  <si>
    <t>integration_challenges_group_overall_D_154_by_disability_wgss</t>
  </si>
  <si>
    <t>integration_challenges_group_overall_D_155_by_occupation_group</t>
  </si>
  <si>
    <t>49.0%</t>
  </si>
  <si>
    <t>integration_challenges_group_overall_D_156_by_vulnerability_group</t>
  </si>
  <si>
    <t>132</t>
  </si>
  <si>
    <t>integration_challenges_group_strata_152</t>
  </si>
  <si>
    <t>integration_challenges_overall_D_147_by_resp_age_group</t>
  </si>
  <si>
    <t>39.6%</t>
  </si>
  <si>
    <t>integration_challenges_overall_D_148_by_disability_wgss</t>
  </si>
  <si>
    <t>integration_challenges_overall_D_149_by_type_of_accommodation</t>
  </si>
  <si>
    <t>51.8%</t>
  </si>
  <si>
    <t>integration_challenges_overall_D_150_by_vulnerability_group</t>
  </si>
  <si>
    <t>32.8%</t>
  </si>
  <si>
    <t>integration_challenges_overall_D_151_by_occupation_group</t>
  </si>
  <si>
    <t>integration_challenges_strata_146</t>
  </si>
  <si>
    <t>39.3%</t>
  </si>
  <si>
    <t>main_challenges_overall_D_103_by_resp_age_group</t>
  </si>
  <si>
    <t>main_challenges_strata_102</t>
  </si>
  <si>
    <t>main_reason_not_adequately_overall_D_67_by_resp_age_group</t>
  </si>
  <si>
    <t>main_reason_not_adequately_overall_D_68_by_occupation_group</t>
  </si>
  <si>
    <t>main_reason_not_adequately_strata_66</t>
  </si>
  <si>
    <t>main_reason_not_asked_overall_D_85_by_resp_age_group</t>
  </si>
  <si>
    <t>69.0%</t>
  </si>
  <si>
    <t>52.3%</t>
  </si>
  <si>
    <t>main_reason_not_asked_strata_84</t>
  </si>
  <si>
    <t>69.2%</t>
  </si>
  <si>
    <t>main_reason_not_involved_overall_D_99_by_resp_age_group</t>
  </si>
  <si>
    <t>main_reason_not_involved_strata_98</t>
  </si>
  <si>
    <t>main_reason_not_used_overall_D_127_by_resp_age_group</t>
  </si>
  <si>
    <t>main_reason_not_used_strata_126</t>
  </si>
  <si>
    <t>main_reason_of_hesitate_overall_D_129_by_resp_age_group</t>
  </si>
  <si>
    <t>Most commonly reported reasons for hesitating to use feedback and complaint mechanisms by beneficiary respondents or their community, among those who had no feedback, in %, by respondent age group</t>
  </si>
  <si>
    <t>141</t>
  </si>
  <si>
    <t>main_reason_of_hesitate_strata_128</t>
  </si>
  <si>
    <t>main_reason_used_overall_D_123_by_resp_age_group</t>
  </si>
  <si>
    <t>main_reason_used_strata_122</t>
  </si>
  <si>
    <t>make_inf_accessible_overall_D_50_by_resp_age_group</t>
  </si>
  <si>
    <t>22.1%</t>
  </si>
  <si>
    <t>make_inf_accessible_overall_D_51_by_disability_wgss</t>
  </si>
  <si>
    <t>190</t>
  </si>
  <si>
    <t>make_inf_accessible_strata_49</t>
  </si>
  <si>
    <t>46.1%</t>
  </si>
  <si>
    <t>most_important_aid_overall_D_70_by_resp_age_group</t>
  </si>
  <si>
    <t>52.8%</t>
  </si>
  <si>
    <t>most_important_aid_overall_D_71_by_disability_wgss</t>
  </si>
  <si>
    <t>most_important_aid_overall_D_72_by_occupation_group</t>
  </si>
  <si>
    <t>68.7%</t>
  </si>
  <si>
    <t>most_important_aid_overall_D_73_by_vulnerability_group</t>
  </si>
  <si>
    <t>131</t>
  </si>
  <si>
    <t>most_important_aid_strata_69</t>
  </si>
  <si>
    <t>most_important_needs_overall_D_142_by_resp_age_group</t>
  </si>
  <si>
    <t>most_important_needs_overall_D_143_by_disability_wgss</t>
  </si>
  <si>
    <t>most_important_needs_overall_D_144_by_vulnerability_group</t>
  </si>
  <si>
    <t>20.3%</t>
  </si>
  <si>
    <t>most_important_needs_overall_D_145_by_occupation_group</t>
  </si>
  <si>
    <t>most_important_needs_strata_141</t>
  </si>
  <si>
    <t>53.3%</t>
  </si>
  <si>
    <t>not_clear_why_strata_42</t>
  </si>
  <si>
    <t>not_satisfied_why_strata_125</t>
  </si>
  <si>
    <t>not_say_in_decision_affect_comm_overall_D_91_by_resp_age_group</t>
  </si>
  <si>
    <t>not_say_in_decision_affect_comm_strata_90</t>
  </si>
  <si>
    <t>40.1%</t>
  </si>
  <si>
    <t>preferred_way_receiving_inf_overall_D_174_by_resp_age_group</t>
  </si>
  <si>
    <t>38.1%</t>
  </si>
  <si>
    <t>89</t>
  </si>
  <si>
    <t>9.0%</t>
  </si>
  <si>
    <t>preferred_way_receiving_inf_overall_D_175_by_disability_wgss</t>
  </si>
  <si>
    <t>preferred_way_receiving_inf_strata_173</t>
  </si>
  <si>
    <t>34.1%</t>
  </si>
  <si>
    <t>reason_not_informed_overall_D_48_by_resp_age_group</t>
  </si>
  <si>
    <t>reason_not_informed_strata_47</t>
  </si>
  <si>
    <t>receive_support_from_overall_D_166_by_resp_age_group</t>
  </si>
  <si>
    <t>84.3%</t>
  </si>
  <si>
    <t>receive_support_from_overall_D_167_by_occupation_group</t>
  </si>
  <si>
    <t>60.9%</t>
  </si>
  <si>
    <t>91.3%</t>
  </si>
  <si>
    <t>82.6%</t>
  </si>
  <si>
    <t>78.8%</t>
  </si>
  <si>
    <t>30.3%</t>
  </si>
  <si>
    <t>receive_support_from_strata_165</t>
  </si>
  <si>
    <t>68.0%</t>
  </si>
  <si>
    <t>receive_what_asked_overall_D_81_by_resp_age_group</t>
  </si>
  <si>
    <t>receive_what_asked_overall_D_82_by_occupation_group</t>
  </si>
  <si>
    <t>receive_what_asked_strata_80</t>
  </si>
  <si>
    <t>73.0%</t>
  </si>
  <si>
    <t>received_aid_match_overall_D_36_by_resp_age_group</t>
  </si>
  <si>
    <t>received_aid_match_overall_D_37_by_disability_wgss</t>
  </si>
  <si>
    <t>received_aid_match_strata_35</t>
  </si>
  <si>
    <t>48.56</t>
  </si>
  <si>
    <t>52.18</t>
  </si>
  <si>
    <t>50.41</t>
  </si>
  <si>
    <t>satisfied_complaint_strata_124</t>
  </si>
  <si>
    <t>trust_hum_actors_overall_D_138_by_resp_age_group</t>
  </si>
  <si>
    <t>81.1%</t>
  </si>
  <si>
    <t>trust_hum_actors_strata_137</t>
  </si>
  <si>
    <t>type_of_hum_org_overall_D_34_by_resp_age_group</t>
  </si>
  <si>
    <t>type_of_hum_org_strata_33</t>
  </si>
  <si>
    <t>used_ways_to_give_feedback_overall_D_121_by_resp_age_group</t>
  </si>
  <si>
    <t>96</t>
  </si>
  <si>
    <t>76.0%</t>
  </si>
  <si>
    <t>185</t>
  </si>
  <si>
    <t>17.3%</t>
  </si>
  <si>
    <t>used_ways_to_give_feedback_strata_120</t>
  </si>
  <si>
    <t>93</t>
  </si>
  <si>
    <t>79.6%</t>
  </si>
  <si>
    <t>92</t>
  </si>
  <si>
    <t>72.8%</t>
  </si>
  <si>
    <t>65.7%</t>
  </si>
  <si>
    <t>49.8%</t>
  </si>
  <si>
    <t>ways_feedback_used_for_overall_D_116_by_resp_age_group</t>
  </si>
  <si>
    <t>29.6%</t>
  </si>
  <si>
    <t>99</t>
  </si>
  <si>
    <t>73.7%</t>
  </si>
  <si>
    <t>49.5%</t>
  </si>
  <si>
    <t>79.8%</t>
  </si>
  <si>
    <t>78.1%</t>
  </si>
  <si>
    <t>77.9%</t>
  </si>
  <si>
    <t>ways_feedback_used_for_strata_115</t>
  </si>
  <si>
    <t>82.1%</t>
  </si>
  <si>
    <t>what_help_become_autonomous_overall_D_181_by_resp_age_group</t>
  </si>
  <si>
    <t>what_help_become_autonomous_overall_D_182_by_disability_wgss</t>
  </si>
  <si>
    <t>what_help_become_autonomous_overall_D_183_by_occupation_group</t>
  </si>
  <si>
    <t>what_help_become_autonomous_strata_180</t>
  </si>
  <si>
    <t>what_way_asked_overall_D_77_by_resp_age_group</t>
  </si>
  <si>
    <t>71</t>
  </si>
  <si>
    <t>what_way_asked_strata_76</t>
  </si>
  <si>
    <t>which_aware_2_overall_D_114_by_resp_age_group</t>
  </si>
  <si>
    <t>which_aware_2_strata_113</t>
  </si>
  <si>
    <t>which_aware_overall_D_112_by_resp_age_group</t>
  </si>
  <si>
    <t>82.3%</t>
  </si>
  <si>
    <t>88.1%</t>
  </si>
  <si>
    <t>27.0%</t>
  </si>
  <si>
    <t>which_aware_strata_111</t>
  </si>
  <si>
    <t>who_asked_overall_D_79_by_resp_age_group</t>
  </si>
  <si>
    <t>who_asked_strata_78</t>
  </si>
  <si>
    <t>why_not_match_strata_39</t>
  </si>
  <si>
    <t>% of non-beneficiary respondents by type of additional information they would like to receive about humanitarian aid, respondent age group</t>
  </si>
  <si>
    <t>% of non-beneficiary respondents by type of additional information they would like to receive about humanitarian aid, by strata</t>
  </si>
  <si>
    <t>% of non-beneficiary respondents by gender and age group, by strata</t>
  </si>
  <si>
    <t>% of non-beneficiary respondents who perceive that aid programs meet the actual needs of their community, by main occupation status</t>
  </si>
  <si>
    <t>% of non-beneficiary respondents who perceive that aid programs meet the actual needs of their community, by respondent age group</t>
  </si>
  <si>
    <t>% of non-beneficiary respondents who perceive that aid programs meet the actual needs of their community, by strata</t>
  </si>
  <si>
    <t>Most reported perceived reason for aid application rejection in the last 3 months, among non-beneficiary respondents who have applied for humanitarian aid during the last 3 months prior data collection, in numbers, by strata</t>
  </si>
  <si>
    <t>% of non-beneficiary respondents who were asked about the aid they would like to receive in the 12 months prior to data collection, by respondent age group</t>
  </si>
  <si>
    <t>% of non-beneficiary respondents who were asked about the aid they would like to receive in the 12 months prior to data collection, by strata</t>
  </si>
  <si>
    <t>Most commonly reported types of community input activities non-beneficiary respondents were aware of, among those not asked on aid preferences in the past 12 months, in %, by respondent age group</t>
  </si>
  <si>
    <t>Most commonly reported types of community input activities non-beneficiary respondents were aware of, among those not asked on aid preferences in the past 12 months, in %, by strata</t>
  </si>
  <si>
    <t>% of non-beneficiary respondents aware of and know how to use feedback and complaints mechanisms, by respondent age group</t>
  </si>
  <si>
    <t>% of non-beneficiary respondents aware of and know how to use feedback and complaints mechanisms, by length of stay in Moldova</t>
  </si>
  <si>
    <t>% of non-beneficiary respondents aware of and know how to use feedback and complaints mechanisms, by strata</t>
  </si>
  <si>
    <t>% of non-beneficiary respondents who know where to report inappropriate behaviour from an aid worker, by respondent age group</t>
  </si>
  <si>
    <t>% of non-beneficiary respondents who know where to report inappropriate behaviour from an aid worker, by length of stay in Moldova</t>
  </si>
  <si>
    <t>% of non-beneficiary respondents who know where to report inappropriate behaviour from an aid worker, by strata</t>
  </si>
  <si>
    <t>% of non-beneficiary respondents who encountered challenges when trying to share views or participate in decision-making sincer arrival to host country, by respondent age group</t>
  </si>
  <si>
    <t>% of non-beneficiary respondents who encountered challenges when trying to share views or participate in decision-making sincer arrival to host country, by strata</t>
  </si>
  <si>
    <t>% of non-beneficiary respondents who perceive the selection criteria as fair, in the last 3 months prior to data collection, by respondent age group</t>
  </si>
  <si>
    <t>% of non-beneficiary respondents who perceive the selection criteria as fair, in the last 3 months prior to data collection, by main occupation status</t>
  </si>
  <si>
    <t>% of non-beneficiary respondents who perceive the selection criteria as fair, in the last 3 months prior to data collection, by strata</t>
  </si>
  <si>
    <t>% of non-beneficiary respondents by length of stay in Moldova since their first arrival after 24 February 2022, by strata</t>
  </si>
  <si>
    <t>% of non-beneficiary respondents by date of first arrival in Moldova after 24 February 2022, by strata</t>
  </si>
  <si>
    <t>Most commonly reported ways of dealing with integration challenges, among those who reported challenges, in numbers, by strata</t>
  </si>
  <si>
    <t>% of non-beneficiary respondents with difficulty communicating, by strata</t>
  </si>
  <si>
    <t>% of non-beneficiary respondents with difficulty hearing, even when using hearing aids, by strata</t>
  </si>
  <si>
    <t>% of non-beneficiary respondents with difficulty remembering or concentrating, by strata</t>
  </si>
  <si>
    <t>% of non-beneficiary respondents with difficulty seeing, even if wearing glasses, by strata</t>
  </si>
  <si>
    <t>% of non-beneficiary respondents with difficulty with self-care, such as washing all over or dressing, by strata</t>
  </si>
  <si>
    <t>% of non-beneficiary respondents with difficulty walking or climbing steps, by strata</t>
  </si>
  <si>
    <t>% of non-beneficiary respondents with a disability type 3 or above (according to to the WGSS), by respondent age group</t>
  </si>
  <si>
    <t>% of non-beneficiary respondents with a disability type 3 or above (according to to the WGSS), by strata</t>
  </si>
  <si>
    <t>% of non-beneficiary respondents who feel humanitarian organisations take community's views into account when making decisions about aid, by respondent age group</t>
  </si>
  <si>
    <t>% of non-beneficiary respondents who feel humanitarian organisations take community's views into account when making decisions about aid, by strata</t>
  </si>
  <si>
    <t>% of non-beneficiary respondents who feel well informed about the eligibility criteria of available types of humanitarian aid, among those aware of any aid available at the time of data collection in their area, by respondent age group</t>
  </si>
  <si>
    <t>% of non-beneficiary respondents who feel well informed about the eligibility criteria of available types of humanitarian aid, among those aware of any aid available at the time of data collection in their area, by strata</t>
  </si>
  <si>
    <t>% of non-beneficiary respondents by gender, by strata</t>
  </si>
  <si>
    <t>Most commonly reported types of support desired for integration, among those who reported challenges, in numbers, by respondent age group</t>
  </si>
  <si>
    <t>Most commonly reported types of support desired for integration, among those who reported challenges, in numbers, by strata</t>
  </si>
  <si>
    <t>Most commonly reported ways that would improve non-beneficiary respondents' engagement with feedback and complaints mechanisms, in %, by respondent age group</t>
  </si>
  <si>
    <t>Most commonly reported ways that would improve non-beneficiary respondents' engagement with feedback and complaints mechanisms, in %, by strata</t>
  </si>
  <si>
    <t>Most commonly reported ways that would improve non-beneficiary respondents' participation in decisions that affect them, among those wanting to be involved, in %, by respondent age group</t>
  </si>
  <si>
    <t>Most commonly reported ways that would improve non-beneficiary respondents' participation in decisions that affect them, among those wanting to be involved, in %, by main occupation status</t>
  </si>
  <si>
    <t>Most commonly reported ways that would improve non-beneficiary respondents' participation in decisions that affect them, among those wanting to be involved, in %, by strata</t>
  </si>
  <si>
    <t>% of non-beneficiary respondents who feel well-informed about the selection criteria for distributing aid when resources are limited, in the last 3 months prior to data collection, by respondent age group</t>
  </si>
  <si>
    <t>% of non-beneficiary respondents who feel well-informed about the selection criteria for distributing aid when resources are limited, in the last 3 months prior to data collection, by strata</t>
  </si>
  <si>
    <t>Most commonly reported types of humanitarian aid known to non-beneficiary respondents at the time of data collection, in %, by respondent age group</t>
  </si>
  <si>
    <t>Most commonly reported types of humanitarian aid known to non-beneficiary respondents at the time of data collection, in %, by strata</t>
  </si>
  <si>
    <t>% of non-beneficiary respondents who consider it important to be involved in decisions affecting them and their community, by respondent age group</t>
  </si>
  <si>
    <t>% of non-beneficiary respondents who consider it important to be involved in decisions affecting them and their community, by strata</t>
  </si>
  <si>
    <t>Most commonly preferred methods of receiving information about support types, among those who reported any type of support desired for integration, in numbers, by respondent age group</t>
  </si>
  <si>
    <t>Most commonly preferred methods of receiving information about support types, among those who reported any type of support desired for integration, in numbers, by strata</t>
  </si>
  <si>
    <t>% of non-beneficiary respondents reportedly experiencing at least one challenge to integration into the host country, by respondent age group</t>
  </si>
  <si>
    <t>% of non-beneficiary respondents reportedly experiencing at least one challenge to integration into the host country, by main occupation status</t>
  </si>
  <si>
    <t>% of non-beneficiary respondents reportedly experiencing at least one challenge to integration into the host country, by respondents with caregiving responsibilities and/or pregnancy or breastfeeding status</t>
  </si>
  <si>
    <t>% of non-beneficiary respondents reportedly experiencing at least one challenge to integration into the host country, by strata</t>
  </si>
  <si>
    <t>% of non-beneficiary respondents by legal status, by strata</t>
  </si>
  <si>
    <t>Number of non-beneficiary respondents who prefer not to be involved in decisions, by main reasons, respondent age group</t>
  </si>
  <si>
    <t>Number of non-beneficiary respondents who prefer not to be involved in decisions, by main reasons, by strata</t>
  </si>
  <si>
    <t>Most commonly reported reasons for hesitating to use feedback and complaint mechanisms by non-beneficiary respondents or their community, among those who had no feedback, in %, by respondent age group</t>
  </si>
  <si>
    <t>Most commonly reported reasons for hesitating to use feedback and complaint mechanisms by non-beneficiary respondents or their community, among those who had no feedback, in %, by strata</t>
  </si>
  <si>
    <t>% of non-beneficiary respondents by occupation category, based on the main occupation at the time of data collection, by strata</t>
  </si>
  <si>
    <t>% of non-beneficiary respondents by main occupation at the time of data collection, by respondent age group</t>
  </si>
  <si>
    <t>% of non-beneficiary respondents by main occupation at the time of data collection, by respondents with caregiving responsibilities and/or pregnancy or breastfeeding status</t>
  </si>
  <si>
    <t>% of non-beneficiary respondents by main occupation at the time of data collection, by strata</t>
  </si>
  <si>
    <t>Most commonly preferred methods of receiving information about humanitarian aid, among those who reported any information needed, in numbers, by respondent age group</t>
  </si>
  <si>
    <t>Most commonly preferred methods of receiving information about humanitarian aid, among those who reported any information needed, in numbers, by strata</t>
  </si>
  <si>
    <t>% of non-beneficiary respondents by raion</t>
  </si>
  <si>
    <t>Most commonly reported preferred sources of support for integration, among those who reported any type of support desired for integration, in numbers, by respondent age group</t>
  </si>
  <si>
    <t>Most commonly reported preferred sources of support for integration, among those who reported any type of support desired for integration, in numbers, by main occupation status</t>
  </si>
  <si>
    <t>Most commonly reported preferred sources of support for integration, among those who reported any type of support desired for integration, in numbers, by strata</t>
  </si>
  <si>
    <t>Number of non-beneficiary respondents who received the aid they asked for, among those who were consulted, by respondent age group</t>
  </si>
  <si>
    <t>Number of non-beneficiary respondents who received the aid they asked for, among those who were consulted, by main occupation status</t>
  </si>
  <si>
    <t>Number of non-beneficiary respondents who received the aid they asked for, among those who were consulted, by strata</t>
  </si>
  <si>
    <t>% of non-beneficiary respondents by age group, by strata</t>
  </si>
  <si>
    <t>Average age of non-beneficiary respondents, by strata</t>
  </si>
  <si>
    <t>% of non-beneficiary respondents who trust humanitarian actors to respond to complaints or feedback, by respondent age group</t>
  </si>
  <si>
    <t>% of non-beneficiary respondents who trust humanitarian actors to respond to complaints or feedback, by strata</t>
  </si>
  <si>
    <t>% of non-beneficiary respondents by type of accommodation, by respondent age group</t>
  </si>
  <si>
    <t>% of non-beneficiary respondents by type of accommodation, by strata</t>
  </si>
  <si>
    <t>% of non-beneficiary respondents who used feedback and complaint mechanisms in the 12 months before data collection, among those aware and know how to use them, by respondent age group</t>
  </si>
  <si>
    <t>% of non-beneficiary respondents who used feedback and complaint mechanisms in the 12 months before data collection, among those aware and know how to use them, by strata</t>
  </si>
  <si>
    <t>% of non-beneficiary respondents with caregiving responsibilities and/or pregnancy or breastfeeding status, by respondent age group</t>
  </si>
  <si>
    <t>% of non-beneficiary respondents with caregiving responsibilities and/or pregnancy or breastfeeding status, by strata</t>
  </si>
  <si>
    <t>% of non-beneficiary respondents by vulnerability profile, by strata</t>
  </si>
  <si>
    <t>Most commonly reported methods of consultation about aid preferences, among those who were asked, in numbers, by strata</t>
  </si>
  <si>
    <t>Most commonly reported actors who asked about aid preferences, among those who were asked, in numbers, by strata</t>
  </si>
  <si>
    <t>additional_inf_of_aid_overall_D_140_by_resp_age_group</t>
  </si>
  <si>
    <t>112</t>
  </si>
  <si>
    <t>additional_inf_of_aid_strata_139</t>
  </si>
  <si>
    <t>53.6%</t>
  </si>
  <si>
    <t>aid_differ_strata_66</t>
  </si>
  <si>
    <t>aid_meet_actual_needs_overall_D_48_by_occupation_group</t>
  </si>
  <si>
    <t>aid_meet_actual_needs_overall_D_49_by_resp_age_group</t>
  </si>
  <si>
    <t>40.5%</t>
  </si>
  <si>
    <t>aid_meet_actual_needs_strata_47</t>
  </si>
  <si>
    <t>application_rejected_why_overall_30</t>
  </si>
  <si>
    <t>application_rejected_why_strata_31</t>
  </si>
  <si>
    <t>asked_about_aid_overall_D_58_by_resp_age_group</t>
  </si>
  <si>
    <t>asked_about_aid_strata_57</t>
  </si>
  <si>
    <t>84.2%</t>
  </si>
  <si>
    <t>aware_activities_overall_D_70_by_resp_age_group</t>
  </si>
  <si>
    <t>84.5%</t>
  </si>
  <si>
    <t>aware_activities_strata_69</t>
  </si>
  <si>
    <t>aware_people_unable_give_feedback_strata_103</t>
  </si>
  <si>
    <t>98.2%</t>
  </si>
  <si>
    <t>96.4%</t>
  </si>
  <si>
    <t>aware_share_feedback_overall_D_88_by_resp_age_group</t>
  </si>
  <si>
    <t>aware_share_feedback_overall_D_89_by_date_arrive_length</t>
  </si>
  <si>
    <t>98.4%</t>
  </si>
  <si>
    <t>aware_share_feedback_strata_87</t>
  </si>
  <si>
    <t>behaviour_aid_worker_overall_D_95_by_resp_age_group</t>
  </si>
  <si>
    <t>behaviour_aid_worker_overall_D_96_by_date_arrive_length</t>
  </si>
  <si>
    <t>behaviour_aid_worker_strata_94</t>
  </si>
  <si>
    <t>challenges_to_share_views_overall_D_83_by_resp_age_group</t>
  </si>
  <si>
    <t>challenges_to_share_views_strata_82</t>
  </si>
  <si>
    <t>41.8%</t>
  </si>
  <si>
    <t>criteria_fair_overall_D_42_by_resp_age_group</t>
  </si>
  <si>
    <t>52.4%</t>
  </si>
  <si>
    <t>33.9%</t>
  </si>
  <si>
    <t>criteria_fair_overall_D_43_by_occupation_group</t>
  </si>
  <si>
    <t>criteria_fair_strata_41</t>
  </si>
  <si>
    <t>49.1%</t>
  </si>
  <si>
    <t>29.5%</t>
  </si>
  <si>
    <t>deal_challenges_overall_D_127_by_resp_age_group</t>
  </si>
  <si>
    <t>40.8%</t>
  </si>
  <si>
    <t>77.6%</t>
  </si>
  <si>
    <t>deal_challenges_overall_D_128_by_vulnerability_group</t>
  </si>
  <si>
    <t>deal_challenges_strata_126</t>
  </si>
  <si>
    <t>diff_communication_strata_23</t>
  </si>
  <si>
    <t>diff_hearing_strata_19</t>
  </si>
  <si>
    <t>diff_remembering_strata_21</t>
  </si>
  <si>
    <t>diff_seeing_strata_18</t>
  </si>
  <si>
    <t>69.1%</t>
  </si>
  <si>
    <t>80.7%</t>
  </si>
  <si>
    <t>diff_self_care_strata_22</t>
  </si>
  <si>
    <t>diff_walking_strata_20</t>
  </si>
  <si>
    <t>93.7%</t>
  </si>
  <si>
    <t>disability_wgss_overall_D_25_by_resp_age_group</t>
  </si>
  <si>
    <t>99.1%</t>
  </si>
  <si>
    <t>disability_wgss_strata_24</t>
  </si>
  <si>
    <t>explain_why_overall_D_45_by_resp_age_group</t>
  </si>
  <si>
    <t>36.5%</t>
  </si>
  <si>
    <t>76.9%</t>
  </si>
  <si>
    <t>78.2%</t>
  </si>
  <si>
    <t>explain_why_overall_D_46_by_occupation_group</t>
  </si>
  <si>
    <t>80.3%</t>
  </si>
  <si>
    <t>explain_why_strata_44</t>
  </si>
  <si>
    <t>extent_of_taking_views_overall_D_72_by_resp_age_group</t>
  </si>
  <si>
    <t>extent_of_taking_views_strata_71</t>
  </si>
  <si>
    <t>34.5%</t>
  </si>
  <si>
    <t>feel_informed_overall_D_34_by_resp_age_group</t>
  </si>
  <si>
    <t>47</t>
  </si>
  <si>
    <t>feel_informed_strata_33</t>
  </si>
  <si>
    <t>help_manage_challenges_overall_D_130_by_resp_age_group</t>
  </si>
  <si>
    <t>help_manage_challenges_overall_D_131_by_occupation_group</t>
  </si>
  <si>
    <t>help_manage_challenges_overall_D_132_by_type_of_accommodation</t>
  </si>
  <si>
    <t>help_manage_challenges_overall_D_133_by_vulnerability_group</t>
  </si>
  <si>
    <t>help_manage_challenges_strata_129</t>
  </si>
  <si>
    <t>help_to_give_feedback_overall_D_108_by_resp_age_group</t>
  </si>
  <si>
    <t>help_to_give_feedback_strata_107</t>
  </si>
  <si>
    <t>help_to_participate_overall_D_85_by_resp_age_group</t>
  </si>
  <si>
    <t>help_to_participate_overall_D_86_by_occupation_group</t>
  </si>
  <si>
    <t>76.1%</t>
  </si>
  <si>
    <t>help_to_participate_strata_84</t>
  </si>
  <si>
    <t>69.6%</t>
  </si>
  <si>
    <t>how_informed_overall_D_40_by_resp_age_group</t>
  </si>
  <si>
    <t>how_informed_strata_39</t>
  </si>
  <si>
    <t>how_prefer_provide_feedback_overall_D_105_by_resp_age_group</t>
  </si>
  <si>
    <t>how_prefer_provide_feedback_overall_D_106_by_occupation_group</t>
  </si>
  <si>
    <t>how_prefer_provide_feedback_strata_104</t>
  </si>
  <si>
    <t>hum_actors_involve_overall_D_78_by_resp_age_group</t>
  </si>
  <si>
    <t>hum_actors_involve_overall_D_79_by_occupation_group</t>
  </si>
  <si>
    <t>hum_actors_involve_strata_77</t>
  </si>
  <si>
    <t>hum_aid_aware_overall_D_27_by_resp_age_group</t>
  </si>
  <si>
    <t>68.1%</t>
  </si>
  <si>
    <t>hum_aid_aware_strata_26</t>
  </si>
  <si>
    <t>38.2%</t>
  </si>
  <si>
    <t>70.2%</t>
  </si>
  <si>
    <t>28.1%</t>
  </si>
  <si>
    <t>importance_of_involved_overall_D_76_by_resp_age_group</t>
  </si>
  <si>
    <t>importance_of_involved_strata_75</t>
  </si>
  <si>
    <t>increase_trust_overall_D_112_by_resp_age_group</t>
  </si>
  <si>
    <t>increase_trust_strata_111</t>
  </si>
  <si>
    <t>inf_receiving_way_overall_D_138_by_resp_age_group</t>
  </si>
  <si>
    <t>inf_receiving_way_strata_137</t>
  </si>
  <si>
    <t>integration_challenges_group_overall_D_123_by_resp_age_group</t>
  </si>
  <si>
    <t>integration_challenges_group_overall_D_124_by_occupation_group</t>
  </si>
  <si>
    <t>integration_challenges_group_overall_D_125_by_vulnerability_group</t>
  </si>
  <si>
    <t>integration_challenges_group_strata_122</t>
  </si>
  <si>
    <t>integration_challenges_overall_D_118_by_resp_age_group</t>
  </si>
  <si>
    <t>integration_challenges_overall_D_119_by_type_of_accommodation</t>
  </si>
  <si>
    <t>integration_challenges_overall_D_120_by_vulnerability_group</t>
  </si>
  <si>
    <t>integration_challenges_overall_D_121_by_occupation_group</t>
  </si>
  <si>
    <t>integration_challenges_strata_117</t>
  </si>
  <si>
    <t>main_reason_not_adequately_overall_D_51_by_resp_age_group</t>
  </si>
  <si>
    <t>main_reason_not_adequately_overall_D_52_by_occupation_group</t>
  </si>
  <si>
    <t>main_reason_not_adequately_strata_50</t>
  </si>
  <si>
    <t>main_reason_not_asked_overall_D_68_by_resp_age_group</t>
  </si>
  <si>
    <t>37.8%</t>
  </si>
  <si>
    <t>42.7%</t>
  </si>
  <si>
    <t>main_reason_not_asked_strata_67</t>
  </si>
  <si>
    <t>main_reason_not_involved_overall_D_81_by_resp_age_group</t>
  </si>
  <si>
    <t>main_reason_not_involved_strata_80</t>
  </si>
  <si>
    <t>main_reason_not_used_overall_D_100_by_resp_age_group</t>
  </si>
  <si>
    <t>main_reason_not_used_strata_99</t>
  </si>
  <si>
    <t>main_reason_of_hesitate_overall_D_102_by_resp_age_group</t>
  </si>
  <si>
    <t>main_reason_of_hesitate_strata_101</t>
  </si>
  <si>
    <t>make_inf_accessible_overall_D_38_by_resp_age_group</t>
  </si>
  <si>
    <t>make_inf_accessible_strata_37</t>
  </si>
  <si>
    <t>most_important_aid_overall_D_54_by_resp_age_group</t>
  </si>
  <si>
    <t>most_important_aid_overall_D_55_by_occupation_group</t>
  </si>
  <si>
    <t>56.3%</t>
  </si>
  <si>
    <t>most_important_aid_overall_D_56_by_vulnerability_group</t>
  </si>
  <si>
    <t>most_important_aid_strata_53</t>
  </si>
  <si>
    <t>most_important_needs_overall_D_114_by_resp_age_group</t>
  </si>
  <si>
    <t>most_important_needs_overall_D_115_by_vulnerability_group</t>
  </si>
  <si>
    <t>24.0%</t>
  </si>
  <si>
    <t>most_important_needs_overall_D_116_by_occupation_group</t>
  </si>
  <si>
    <t>most_important_needs_strata_113</t>
  </si>
  <si>
    <t>not_applied_aid_strata_32</t>
  </si>
  <si>
    <t>not_say_in_decision_affect_comm_overall_D_74_by_resp_age_group</t>
  </si>
  <si>
    <t>not_say_in_decision_affect_comm_strata_73</t>
  </si>
  <si>
    <t>occupation_group_strata_14</t>
  </si>
  <si>
    <t>occupation_overall_D_12_by_resp_age_group</t>
  </si>
  <si>
    <t>occupation_overall_D_13_by_vulnerability_group</t>
  </si>
  <si>
    <t>occupation_strata_11</t>
  </si>
  <si>
    <t>preferred_way_receiving_inf_overall_D_142_by_resp_age_group</t>
  </si>
  <si>
    <t>preferred_way_receiving_inf_strata_141</t>
  </si>
  <si>
    <t>Anenii Noi</t>
  </si>
  <si>
    <t>Balti</t>
  </si>
  <si>
    <t>Basarabeasca</t>
  </si>
  <si>
    <t>Cahul</t>
  </si>
  <si>
    <t>Căușeni</t>
  </si>
  <si>
    <t>Chișinău</t>
  </si>
  <si>
    <t>Cimișlia</t>
  </si>
  <si>
    <t>Dondușeni</t>
  </si>
  <si>
    <t>Drochia</t>
  </si>
  <si>
    <t>Glodeni</t>
  </si>
  <si>
    <t>Orhei</t>
  </si>
  <si>
    <t>Rezina</t>
  </si>
  <si>
    <t>Soroca</t>
  </si>
  <si>
    <t>Ștefan Vodă</t>
  </si>
  <si>
    <t>Ungheni</t>
  </si>
  <si>
    <t>UTA Găgăuzia</t>
  </si>
  <si>
    <t>reason_not_informed_overall_D_36_by_resp_age_group</t>
  </si>
  <si>
    <t>reason_not_informed_strata_35</t>
  </si>
  <si>
    <t>receive_support_from_overall_D_135_by_resp_age_group</t>
  </si>
  <si>
    <t>receive_support_from_overall_D_136_by_occupation_group</t>
  </si>
  <si>
    <t>receive_support_from_strata_134</t>
  </si>
  <si>
    <t>receive_what_asked_overall_D_64_by_resp_age_group</t>
  </si>
  <si>
    <t>receive_what_asked_overall_D_65_by_occupation_group</t>
  </si>
  <si>
    <t>receive_what_asked_strata_63</t>
  </si>
  <si>
    <t>61.8%</t>
  </si>
  <si>
    <t>36.64</t>
  </si>
  <si>
    <t>38.61</t>
  </si>
  <si>
    <t>37.64</t>
  </si>
  <si>
    <t>trust_hum_actors_overall_D_110_by_resp_age_group</t>
  </si>
  <si>
    <t>trust_hum_actors_strata_109</t>
  </si>
  <si>
    <t>try_to_apply_overall_D_29_by_vulnerability_group</t>
  </si>
  <si>
    <t>try_to_apply_strata_28</t>
  </si>
  <si>
    <t>40.4%</t>
  </si>
  <si>
    <t>used_ways_to_give_feedback_overall_D_98_by_resp_age_group</t>
  </si>
  <si>
    <t>78.0%</t>
  </si>
  <si>
    <t>used_ways_to_give_feedback_strata_97</t>
  </si>
  <si>
    <t>vulnerability_group_overall_D_17_by_resp_age_group</t>
  </si>
  <si>
    <t>vulnerability_group_strata_16</t>
  </si>
  <si>
    <t>vulnerability_strata_15</t>
  </si>
  <si>
    <t>ways_feedback_used_for_overall_D_93_by_resp_age_group</t>
  </si>
  <si>
    <t>46.3%</t>
  </si>
  <si>
    <t>110</t>
  </si>
  <si>
    <t>ways_feedback_used_for_strata_92</t>
  </si>
  <si>
    <t>81.5%</t>
  </si>
  <si>
    <t>44.6%</t>
  </si>
  <si>
    <t>what_way_asked_overall_D_60_by_resp_age_group</t>
  </si>
  <si>
    <t>what_way_asked_strata_59</t>
  </si>
  <si>
    <t>which_aware_overall_D_91_by_resp_age_group</t>
  </si>
  <si>
    <t>49.2%</t>
  </si>
  <si>
    <t>91.6%</t>
  </si>
  <si>
    <t>which_aware_strata_90</t>
  </si>
  <si>
    <t>who_asked_overall_D_62_by_resp_age_group</t>
  </si>
  <si>
    <t>who_asked_strata_61</t>
  </si>
  <si>
    <t>Created variable_name in R</t>
  </si>
  <si>
    <t>Kobo related variable_name</t>
  </si>
  <si>
    <t>Rationale</t>
  </si>
  <si>
    <t>Added</t>
  </si>
  <si>
    <t>raion</t>
  </si>
  <si>
    <t>raion %in% chisinau ~ "Municipality of Chișinău",
raion %in% rest_of_moldova ~ "Rest of Moldova"
rest_of_moldova &lt;- c("anenii_noi","balti","briceni","basarabeasca","cahul","calarasi",
  "causeni","cimislia","criuleni","donduseni","drochia",
  "edinet","floresti","glodeni","hincesti","ocnita","orhei","rezina",
  "riscani","singerei","soldanesti","soroca","stefan_voda","straseni",
  "taraclia","telenesti","transnistria","ungheni","uta_gagauzia", "dubasari")</t>
  </si>
  <si>
    <t>resp_age</t>
  </si>
  <si>
    <t>Grouping of respondents by age categories, based on the value of the variable resp_age.
Categorization rules:
18–34 — young adults (from 18 to 34 years old, inclusive)
35–59 — middle-aged adults (from 35 to 59 years old, inclusive)
60+ — older respondents (60 years and above)</t>
  </si>
  <si>
    <t>Removed</t>
  </si>
  <si>
    <t>date_arrive_ranges</t>
  </si>
  <si>
    <t>date_arrive</t>
  </si>
  <si>
    <t>Grouping of respondents based on their arrival date (date_arrive) by calendar quarters from 2022 to 2025.
Categorization rules:
2022:
Q1: Feb 24 – Mar 31
Q2: Apr 1 – Jun 30
Q3: Jul 1 – Sep 30
Q4: Oct 1 – Dec 31
2023:
Q1: Jan 1 – Mar 31
Q2: Apr 1 – Jun 30
Q3: Jul 1 – Sep 30
Q4: Oct 1 – Dec 31
2024:
Q1: Jan 1 – Mar 31
Q2: Apr 1 – Jun 30
Q3: Jul 1 – Sep 30
Q4: Oct 1 – Dec 31
2025:
Q1: Jan 1 – Mar 31
Q2: Apr 1 – Jun 30
Q3: Jul 1 – Sep 30</t>
  </si>
  <si>
    <t>Other</t>
  </si>
  <si>
    <t>date_interview, date_arrive</t>
  </si>
  <si>
    <t>Grouping of respondents based on the duration of their stay, calculated as the time difference between the interview date (date_interview) and the arrival date (date_arrive).
Categorization rules:
Less than 1 year (&lt; 12 months) — respondents who have stayed for less than 12 months.
1–2 years (12–23 months) — respondents who have stayed between 12 and 23 months.
2–3 years (24–35 months) — respondents who have stayed between 24 and 35 months.
More than 3 years (≥ 36 months) — respondents who have stayed for 36 months or longer.</t>
  </si>
  <si>
    <t>age_gender_pyramid</t>
  </si>
  <si>
    <t>resp_age, gender</t>
  </si>
  <si>
    <t>Categorization of respondents by age and gender to construct a population (age–gender) pyramid</t>
  </si>
  <si>
    <t>vulnerability</t>
  </si>
  <si>
    <t>Categorization of respondents based on reported vulnerability or caregiving responsibilities, including pregnancy, caregiving for children, older persons, or individuals with disabilities/chronic illnesses.</t>
  </si>
  <si>
    <t>diff_seeing, diff_hearing, diff_walking, diff_remembering, diff_self_care, diff_communication</t>
  </si>
  <si>
    <t>Categorization of respondents with a disability type 3 or above (according to the WGSS)
"lot_of_difficulty", "cannot_do_at_all"</t>
  </si>
  <si>
    <t>hum_assistance_received_beneficiaries</t>
  </si>
  <si>
    <t>hum_assistance_received</t>
  </si>
  <si>
    <t>integration_challenges_group</t>
  </si>
  <si>
    <t>integration_challenges</t>
  </si>
  <si>
    <t>occupation</t>
  </si>
  <si>
    <t>Categorization of respondents based on their employment status or main occupation, distinguishing between employed individuals, caregivers, retirees, students, and unemployed respondents.</t>
  </si>
  <si>
    <t>File directory</t>
  </si>
  <si>
    <t>run_analysis.R</t>
  </si>
  <si>
    <t>script for running the main R markdown script</t>
  </si>
  <si>
    <t>analysis_tabular.R</t>
  </si>
  <si>
    <t>script for running the main analysis</t>
  </si>
  <si>
    <t>src</t>
  </si>
  <si>
    <r>
      <t xml:space="preserve">contains all the necessary R scripts used in analysis. </t>
    </r>
    <r>
      <rPr>
        <b/>
        <sz val="11"/>
        <color theme="1"/>
        <rFont val="Calibri"/>
        <family val="2"/>
        <scheme val="minor"/>
      </rPr>
      <t>format_dataset.R</t>
    </r>
    <r>
      <rPr>
        <sz val="11"/>
        <color theme="1"/>
        <rFont val="Calibri"/>
        <family val="2"/>
        <charset val="238"/>
        <scheme val="minor"/>
      </rPr>
      <t xml:space="preserve"> contains all newly created variables for disaggregation</t>
    </r>
  </si>
  <si>
    <t>resources</t>
  </si>
  <si>
    <t>contains the Kobo tool and DAF used as input for the script</t>
  </si>
  <si>
    <t>output</t>
  </si>
  <si>
    <t>contains all script output files, html and xls</t>
  </si>
  <si>
    <t>data</t>
  </si>
  <si>
    <r>
      <t xml:space="preserve">contains the </t>
    </r>
    <r>
      <rPr>
        <b/>
        <sz val="11"/>
        <color theme="1"/>
        <rFont val="Calibri"/>
        <family val="2"/>
        <scheme val="minor"/>
      </rPr>
      <t xml:space="preserve">cleaned dataset </t>
    </r>
    <r>
      <rPr>
        <sz val="11"/>
        <color theme="1"/>
        <rFont val="Calibri"/>
        <family val="2"/>
        <scheme val="minor"/>
      </rPr>
      <t>used as input to the script</t>
    </r>
  </si>
  <si>
    <t>describe deviation</t>
  </si>
  <si>
    <t>implications</t>
  </si>
  <si>
    <t>mitigation</t>
  </si>
  <si>
    <t>The purposive sampling approach was not fully implemented in the field, particularly regarding the selection of the non-beneficiary respondents. This was due to challenges in identifiying this group within the field context and the unpredictability of consent-form dissemination.</t>
  </si>
  <si>
    <t>For in-person interviews with non-beneficiaries, enumerators applied occasionally snowball sampling, which may have led to the overrepresentation of individuals with similar background and experiences.</t>
  </si>
  <si>
    <t>The deviation from the sampling approach will be mentionned in outputs.</t>
  </si>
  <si>
    <t>type</t>
  </si>
  <si>
    <t>name</t>
  </si>
  <si>
    <t>label::Русский (ru)</t>
  </si>
  <si>
    <t>label::English (en)</t>
  </si>
  <si>
    <t>hint::Русский (ru)</t>
  </si>
  <si>
    <t>hint::English (en)</t>
  </si>
  <si>
    <t>parameters</t>
  </si>
  <si>
    <t>default</t>
  </si>
  <si>
    <t>required</t>
  </si>
  <si>
    <t>constraint</t>
  </si>
  <si>
    <t>calculation</t>
  </si>
  <si>
    <t>relevant</t>
  </si>
  <si>
    <t>appearance</t>
  </si>
  <si>
    <t>choice_filter</t>
  </si>
  <si>
    <t>repeat_count</t>
  </si>
  <si>
    <t>start</t>
  </si>
  <si>
    <t>end</t>
  </si>
  <si>
    <t>today</t>
  </si>
  <si>
    <t>deviceid</t>
  </si>
  <si>
    <t>audit</t>
  </si>
  <si>
    <t>track-changes=TRUE</t>
  </si>
  <si>
    <t>begin_group</t>
  </si>
  <si>
    <t>metadata</t>
  </si>
  <si>
    <t>МЕТАДАННЫЕ</t>
  </si>
  <si>
    <t>METADATA</t>
  </si>
  <si>
    <t>date</t>
  </si>
  <si>
    <t>date_interview</t>
  </si>
  <si>
    <t>Дата проведения опроса:</t>
  </si>
  <si>
    <t>Date of interview:</t>
  </si>
  <si>
    <t>(Select date)</t>
  </si>
  <si>
    <t>today()</t>
  </si>
  <si>
    <t>true</t>
  </si>
  <si>
    <t>.&lt;=${today}</t>
  </si>
  <si>
    <t>select_one enum_id</t>
  </si>
  <si>
    <t>enum_id</t>
  </si>
  <si>
    <t>Пожалуйста, выберите свой ID</t>
  </si>
  <si>
    <t>Please select your enumerator ID</t>
  </si>
  <si>
    <t>calculate</t>
  </si>
  <si>
    <t>enum_name</t>
  </si>
  <si>
    <t>jr:choice-name(${enum_id}, '${enum_id}')</t>
  </si>
  <si>
    <t>select_one contact_method</t>
  </si>
  <si>
    <t>contact_method</t>
  </si>
  <si>
    <t>Как вы связались с респондентом?</t>
  </si>
  <si>
    <t>How did you contact the respondent?</t>
  </si>
  <si>
    <t>select_one int_modality</t>
  </si>
  <si>
    <t>int_modality</t>
  </si>
  <si>
    <t>Как проходит инетрвью?</t>
  </si>
  <si>
    <t>How is the interview taking place?</t>
  </si>
  <si>
    <t>integer</t>
  </si>
  <si>
    <t>resp_id</t>
  </si>
  <si>
    <t>Укажите ID респондента</t>
  </si>
  <si>
    <t>Introduce respondent ID</t>
  </si>
  <si>
    <t>regex(.,’^[0-9]{5,9}$’)</t>
  </si>
  <si>
    <t>${int_modality} = 'by_phone'</t>
  </si>
  <si>
    <t>calc_resp_name</t>
  </si>
  <si>
    <t>pulldata('respondents','respondent_name','_id',${resp_id})</t>
  </si>
  <si>
    <t>note</t>
  </si>
  <si>
    <t>resp_name</t>
  </si>
  <si>
    <t>Имя респондента: ${calc_resp_name}</t>
  </si>
  <si>
    <t>Respondent name: ${calc_resp_name}</t>
  </si>
  <si>
    <t>calc_resp_phone</t>
  </si>
  <si>
    <t>pulldata('respondents','respondent_number','_id',${resp_id})</t>
  </si>
  <si>
    <t>resp_phone</t>
  </si>
  <si>
    <t>Номер телефона респондента: ${calc_resp_phone}</t>
  </si>
  <si>
    <t>Respondent phone number: ${calc_resp_phone}</t>
  </si>
  <si>
    <t>calc_mess_platform</t>
  </si>
  <si>
    <t>pulldata('respondents','messaging_platform','_id',${resp_id})</t>
  </si>
  <si>
    <t>mess_platform</t>
  </si>
  <si>
    <t>Способ связи, предпочитаемый респондентом: ${calc_mess_platform}</t>
  </si>
  <si>
    <t>Respondent preferred contact method: ${calc_mess_platform}</t>
  </si>
  <si>
    <t>introduction_note</t>
  </si>
  <si>
    <t>Меня зовут ${enum_id}, и я работаю в REACH, инициативе IMPACT Initiatives. REACH проводит оценку пострадавшего населения, чтобы понять их восприятие гуманитарной помощи, включая актуальность и справедливость текущих моделей гуманитарного вмешательства и выбора бенефициаров, отношение и опыт, связанные с участием и вовлечением в процессы принятия решений; взаимодействие с существующими механизмами обратной связи и подачи жалоб;  а также изучение потребностей для эффективной интеграции в принимающую страну.
Мы зададим вам несколько вопросов о вашем личном опыте и мнении. Это индивидуальное интервью, а не интервью с домохозяйством. Ваши личные данные останутся конфиденциальными; только сводка ответов будет передана гуманитарным организациям и национальным властям в окончательном отчете. 
Хочу отметить, что участие в опросе является добровольным, респонденты не получат никакой помощи или компенсации непосредственно за свое участие, и отказ от участия не повлечет за собой никаких негативных последствий. Предоставленная информация поможет лучше понять восприятие, потребности и проблемы, с которыми сталкиваются пострадавшие группы населения при взаимодействии с организациями, предоставляющими гуманитарные услуги, и другими заинтересованными сторонами в гуманитарной сфере.
Опрос займет около 20 минут. Обратите внимание, что вы можете отказаться от участия в любое время. Если вы не хотите отвечать на какой-либо конкретный вопрос, просто сообщите мне об этом, и мы его пропустим. Если у вас есть какие-либо вопросы по поводу этого исследования, не стесняйтесь задавать их сейчас или во время интервью.</t>
  </si>
  <si>
    <t>My name is ${enum_id}, and I work with REACH, an initiative of IMPACT Initiatives. REACH is conducting an assessment of affected populations to understand their perceptions of humanitarian aid, including the relevance and fairness of current humanitarian intervention and beneficiary targeting models, attitudes and experiences connected to participation and inclusion in decision-making processes; engagement with existing feedback and complaint mechanisms, and exploring needs for effective integration into the host country.
We will ask you a few questions about your personal experiences and opinions. This is an individual interview, not a household interview. Your personal details will remain confidential; only a summary of the responses will be shared with humanitarian organisations and national authorities in the final report. 
I would like to mention that participation is voluntary, respondents will not be receiving any assistance or compensation directly for their participation, and there are no negative effects from not participating. The information shared will help to improve understanding of the perceptions, needs, and challenges faced by affected populations when interacting with humanitarian service delivery organisations and other humanitarian stakeholders.
The survey will take about 20 minutes. Please note that you can retract your participation at any time. If you prefer not to answer a specific question, just let me know, and we will skip it. If you have any questions about this research, feel free to ask now or during the interview.</t>
  </si>
  <si>
    <t>select_one yes_no</t>
  </si>
  <si>
    <t>consent</t>
  </si>
  <si>
    <t>Вы согласны принять участие?</t>
  </si>
  <si>
    <t>Are you willing to participate?</t>
  </si>
  <si>
    <t>Когда вы впервые прибыли в Молдову после эскалации конфликта в Украине 24 февраля 2022 года?</t>
  </si>
  <si>
    <t>When did you first arrive in Moldova after the escalation of conflict in Ukraine on February 24th, 2022?</t>
  </si>
  <si>
    <t>. &lt; ${today}</t>
  </si>
  <si>
    <t>${consent} = 'yes'</t>
  </si>
  <si>
    <t>end_note_1</t>
  </si>
  <si>
    <t>Если вы не хотите участвовать в интервью, мы не будем его начинать и благодарим вас за уделенное время.</t>
  </si>
  <si>
    <t>If you do not want to take part in the interview, we will not start the interview and wish to thank you for your time.</t>
  </si>
  <si>
    <t>${consent} = 'no'</t>
  </si>
  <si>
    <t>end_note_2</t>
  </si>
  <si>
    <t>Для этого интервью мы ищем граждан Украины, а также граждан третьих стран, которые покинули Украину после эскалации конфликта 24 февраля 2022 года. Если вы покинули Украину до этой даты, мы не будем проводить интервью и благодарим вас за уделенное время.</t>
  </si>
  <si>
    <t>For this interview we are looking for Ukrainian nationals as well as third-country nationals who fled Ukraine following the escalation of the conflict on 24 February 2022. If you left Ukraine before this date, we will not start the interview and wish to thank you for your time.</t>
  </si>
  <si>
    <t>${date_arrive} &lt; date('2022-02-24')</t>
  </si>
  <si>
    <t>Сколько вам лет?</t>
  </si>
  <si>
    <t>How old are you?</t>
  </si>
  <si>
    <t>.&gt; 15 and .&lt;100</t>
  </si>
  <si>
    <t>${date_arrive} &gt;= date('2022-02-24')</t>
  </si>
  <si>
    <t>end_note_3</t>
  </si>
  <si>
    <t>Для этого интервью мы ищем перемещенных лиц из Украины в возрасте от 18 лет и старше. Если вам меньше 18 лет, мы прекратим интервью. Спасибо за ваше время.</t>
  </si>
  <si>
    <t>For this interview we are looking for displaced people from Ukraine aged 18 and above. If you are under 18 years old, we will end the interview. Thank you for your time.</t>
  </si>
  <si>
    <t>${resp_age} &lt; 18</t>
  </si>
  <si>
    <t>select_one raion</t>
  </si>
  <si>
    <t>В каком районе Молдовы вы сейчас проживаете?</t>
  </si>
  <si>
    <t>In which raion of Moldova do you currently live?</t>
  </si>
  <si>
    <t>${resp_age} &gt;= 18</t>
  </si>
  <si>
    <t>minimal autocomplete</t>
  </si>
  <si>
    <t>end_note_4</t>
  </si>
  <si>
    <t>Этот опрос предназначен исключительно для лиц, проживающих за пределами Приднестровского региона. Спасибо за ваше время.</t>
  </si>
  <si>
    <t>This survey is intended exclusively for people residing outside of the Transnistrian region. Thank you for your time.</t>
  </si>
  <si>
    <t>${raion} = 'transnistria'</t>
  </si>
  <si>
    <t>select_one settlement</t>
  </si>
  <si>
    <t>settlement</t>
  </si>
  <si>
    <t>В каком населенном пункте ${raion}  вы проживаете в настоящее время?</t>
  </si>
  <si>
    <t>In which settlement in ${raion} do you currently live?</t>
  </si>
  <si>
    <t>count-selected(${raion}) = 1 and not(selected(${raion}, 'transnistria'))</t>
  </si>
  <si>
    <t>filter=${raion} or filter = 'any'</t>
  </si>
  <si>
    <t>text</t>
  </si>
  <si>
    <t>settlement_other</t>
  </si>
  <si>
    <t>Пожалуйста, уточните</t>
  </si>
  <si>
    <t>Please specify:</t>
  </si>
  <si>
    <t>${settlement} = 'other'</t>
  </si>
  <si>
    <t>end_group</t>
  </si>
  <si>
    <t>survey</t>
  </si>
  <si>
    <t>Опрос</t>
  </si>
  <si>
    <t>Survey</t>
  </si>
  <si>
    <t>count-selected(${settlement}) = 1</t>
  </si>
  <si>
    <t>select_one gender</t>
  </si>
  <si>
    <t>gender</t>
  </si>
  <si>
    <t>С каким гендером вы себя идентифицируете?</t>
  </si>
  <si>
    <t>What gender do you identify with?</t>
  </si>
  <si>
    <t>select_one legal_status</t>
  </si>
  <si>
    <t>legal_status</t>
  </si>
  <si>
    <t>Каков ваш текущий правовой статус в Молдове?</t>
  </si>
  <si>
    <t>What is your current legal status in Moldova?</t>
  </si>
  <si>
    <t>legal_status_other</t>
  </si>
  <si>
    <t>selected(${legal_status}, 'other')</t>
  </si>
  <si>
    <t>select_one type_of_accommodation</t>
  </si>
  <si>
    <t>В каком типе жилья вы проживаете?</t>
  </si>
  <si>
    <t>What type of accommodation do you reside in?</t>
  </si>
  <si>
    <t>type_of_accommodation_other</t>
  </si>
  <si>
    <t>selected(${type_of_accommodation}, 'other')</t>
  </si>
  <si>
    <t>select_one occupation</t>
  </si>
  <si>
    <t>Чем вы в настоящее время занимаетесь?</t>
  </si>
  <si>
    <t>What is your main occupation at the moment?</t>
  </si>
  <si>
    <t>Работа включает в себя как официальную, так и неофициальную занятость.</t>
  </si>
  <si>
    <t>Employed includes both formal and informal employment.</t>
  </si>
  <si>
    <t>occupation_other</t>
  </si>
  <si>
    <t>selected(${occupation}, 'other')</t>
  </si>
  <si>
    <t>select_multiple vulnerability</t>
  </si>
  <si>
    <t>Применимо ли к вам что-либо из перечисленного ?</t>
  </si>
  <si>
    <t>Do any of the following apply to you?</t>
  </si>
  <si>
    <t>count-selected(.) &lt;= 1 or (not(selected(., 'no_answer')) and not(selected(., 'no'))and not(selected(., 'do_not_know')))</t>
  </si>
  <si>
    <t>vulnerability_other</t>
  </si>
  <si>
    <t>selected(${vulnerability}, 'other')</t>
  </si>
  <si>
    <t>difficulties</t>
  </si>
  <si>
    <t>Трудности</t>
  </si>
  <si>
    <t>Difficulties</t>
  </si>
  <si>
    <t>wgss_note</t>
  </si>
  <si>
    <t>В следующих вопросах мы спрашиваем Вас о затруднениях, которые могут иметь место при выполнении определенных действий из-за проблемы со здоровьем.</t>
  </si>
  <si>
    <t>The next questions ask about difficulties you may have doing certain activities.</t>
  </si>
  <si>
    <t>select_one wgss</t>
  </si>
  <si>
    <t>diff_seeing</t>
  </si>
  <si>
    <t>Испытываете ли вы проблемы со зрением, даже при ношении очков? Вы бы сказали…</t>
  </si>
  <si>
    <t>Do you have difficulty seeing, even if wearing glasses? Would you say…</t>
  </si>
  <si>
    <t>**Прочитайте все ответы.**</t>
  </si>
  <si>
    <t>**Read response categories.**</t>
  </si>
  <si>
    <t>diff_hearing</t>
  </si>
  <si>
    <t>Испытываете ли Вы затруднения со слухом, даже используя слуховой аппарат-(ы)]? Вы бы сказали…</t>
  </si>
  <si>
    <t>Do you have difficulty hearing even if using a hearing aid? Would you say…</t>
  </si>
  <si>
    <t>diff_walking</t>
  </si>
  <si>
    <t>Испытываете ли Вы затруднения при ходьбе или поднимаясь по ступенькам? Вы бы сказали…</t>
  </si>
  <si>
    <t>Do you have difficulty walking or climbing steps? Would you say…</t>
  </si>
  <si>
    <t>diff_remembering</t>
  </si>
  <si>
    <t>Испытываете ли вы проблемы с памятью или концентрацией внимания? Вы бы сказали...</t>
  </si>
  <si>
    <t>Do you have difficulty remembering or concentrating? Would you say…</t>
  </si>
  <si>
    <t>diff_self_care</t>
  </si>
  <si>
    <t>Испытываете ли Вы затруднения с самообслуживанием, например, с умыванием или одеванием? Вы бы сказали…</t>
  </si>
  <si>
    <t>Do you have difficulty with self-care, such as washing all over or dressing? Would you say…</t>
  </si>
  <si>
    <t>diff_communication</t>
  </si>
  <si>
    <t>Используя свой обычный язык, испытываете ли Вы затруднения при устном общении, например, чтобы понимать или быть понятым? Вы бы сказали…</t>
  </si>
  <si>
    <t>Using your usual language, do you have difficulty communicating, for example understanding or being understood? Would you say…</t>
  </si>
  <si>
    <t>hum_access_note</t>
  </si>
  <si>
    <t>Теперь я задам вам несколько вопросов, касающихся вашего доступа к гуманитарной помощи, а не доступа других членов вашего домохозяйства.</t>
  </si>
  <si>
    <t>I will now ask you some questions regarding your access to humanitarian aid, not that of any other household members.</t>
  </si>
  <si>
    <t>select_multiple hum_aid_aware</t>
  </si>
  <si>
    <t>hum_aid_aware</t>
  </si>
  <si>
    <t>Знаете ли вы о каких-либо видах гуманитарной помощи, доступных в настоящее время в вашем регионе?</t>
  </si>
  <si>
    <t>Are you aware of any types of humanitarian aid currently available in your area?</t>
  </si>
  <si>
    <t>**Гуманитарная помощь включает** в себя денежную помощь или ваучеры, распределение гуманитарной помощи (непродовольственные товары, одежда, продукты питания), услуги по гуманитарной защите и услуги по социальной поддержке, предоставляемые гуманитарными организациями (НПО, ОГО, агентствами ООН и т. д.).
**Пожалуйста, прочтите полный список, респондент может выбрать несколько ответов.**</t>
  </si>
  <si>
    <t>**Humanitarian aid includes** cash assistance or vouchers, humanitarian distributions (non-food items, clothing, food), humanitarian protection services, and social support services provided by humanitarian organisations (NGOs, CSOs, UN agencies, etc.).
**Please read the complete list and the respondent may select multiple answers.**</t>
  </si>
  <si>
    <t>count-selected(.) &lt;= 1 or not(selected(., 'no_answer')) and not(selected(., 'no_not_aware'))</t>
  </si>
  <si>
    <t>hum_aid_aware_other</t>
  </si>
  <si>
    <t>selected(${hum_aid_aware}, 'other')</t>
  </si>
  <si>
    <t>select_multiple hum_assistance_received</t>
  </si>
  <si>
    <t>За последние 3 месяца получали ли вы какую-либо гуманитарную помощь от гуманитарных организаций (НПО, ОГО, агентств ООН)?</t>
  </si>
  <si>
    <t>In the last 3 months, have you received any humanitarian aid from humanitarian organisations (NGOs, CSOs, UN agencies)?</t>
  </si>
  <si>
    <t>hum_assistance_received_other</t>
  </si>
  <si>
    <t>selected(${hum_assistance_received}, 'other')</t>
  </si>
  <si>
    <t>select_multiple type_of_hum_org</t>
  </si>
  <si>
    <t>type_of_hum_org</t>
  </si>
  <si>
    <t>Какой тип (типы) организаций предоставил (предоставили) вам гуманитарную помощь?</t>
  </si>
  <si>
    <t>Which type(s) of organisations provided the humanitarian aid you received?</t>
  </si>
  <si>
    <t>count-selected(.) &lt;= 1 or (not(selected(., 'no_answer')) and not(selected(., 'do_not_know')))</t>
  </si>
  <si>
    <t>count-selected(${hum_assistance_received}) &gt;= 1 
and not(selected(${hum_assistance_received}, 'no_answer'))
and not(selected(${hum_assistance_received}, 'did_not_receive'))
and not(selected(${hum_assistance_received}, 'do_not_know'))</t>
  </si>
  <si>
    <t>type_of_hum_org_other</t>
  </si>
  <si>
    <t>selected(${type_of_hum_org}, 'other')</t>
  </si>
  <si>
    <t>bnf</t>
  </si>
  <si>
    <t>Бенефициар</t>
  </si>
  <si>
    <t>Beneficiary</t>
  </si>
  <si>
    <t>select_one received_aid_match</t>
  </si>
  <si>
    <t>received_aid_match</t>
  </si>
  <si>
    <t>Насколько полученная за последние 3 месяца помощь соответствовала тому, в чем вы больше всего нуждались?</t>
  </si>
  <si>
    <t>How well did the aid received in the last 3 moths match what you needed most?</t>
  </si>
  <si>
    <t>Пожалуйста, объясните респонденту, что необходимо сосредоточиться на том, **отвечала ли помощь его реальным потребностям**, например, в доступе к лекарствам или жилью. Этот вопрос касается релевантности, а не удовлетворенности.</t>
  </si>
  <si>
    <t>Please explain to the respondent to focus on whether **the aid addressed their actual needs**, for example access to medicine or housing. This question is about relevance, not satisfaction.</t>
  </si>
  <si>
    <t>select_multiple aid_type</t>
  </si>
  <si>
    <t>aid_type_not_match</t>
  </si>
  <si>
    <t>Какой тип помощи, полученной вами за последние 3 месяца, не соответствовал тому, что вам было наиболее необходимо?</t>
  </si>
  <si>
    <t>What type of aid you received in the last 3 moths did not match what you needed most?</t>
  </si>
  <si>
    <t>count-selected(.) &lt;= 1 or not(selected(., 'no_answer'))</t>
  </si>
  <si>
    <t>${received_aid_match} = 'well' or ${received_aid_match} = 'neutral' or ${received_aid_match} = 'poorly' or ${received_aid_match} = 'not_at_all'</t>
  </si>
  <si>
    <t>selected(${hum_assistance_received}, name) or name='do_not_know' or name='no_answer'</t>
  </si>
  <si>
    <t>aid_type_not_match_other</t>
  </si>
  <si>
    <t>selected(${aid_type_not_match}, 'other')</t>
  </si>
  <si>
    <t>begin_repeat</t>
  </si>
  <si>
    <t>repeat_aid_type_not_match</t>
  </si>
  <si>
    <t>Какой тип помощи не соответствовал</t>
  </si>
  <si>
    <t>What type of aid did not match</t>
  </si>
  <si>
    <t>count-selected(${aid_type_not_match})</t>
  </si>
  <si>
    <t>c1</t>
  </si>
  <si>
    <t>jr:choice-name(selected-at(${aid_type_not_match}, position(..)-1), '${aid_type_not_match}')</t>
  </si>
  <si>
    <t>select_multiple why_not_match</t>
  </si>
  <si>
    <t>why_not_match</t>
  </si>
  <si>
    <t>Почему ${c1}, которую вы получили за последние 3 месяца, не соответствовала тому, что вам было наиболее необходимо?</t>
  </si>
  <si>
    <t>Why did the ${c1} you received in the last 3 months not match what you needed most?</t>
  </si>
  <si>
    <t>count-selected(.) &lt;= 1 or not(selected(., 'do_not_know'))</t>
  </si>
  <si>
    <t>why_not_match_other</t>
  </si>
  <si>
    <t>selected(${why_not_match}, 'other')</t>
  </si>
  <si>
    <t>end_repeat</t>
  </si>
  <si>
    <t>select_one eligibility_criteria</t>
  </si>
  <si>
    <t>eligibility_criteria</t>
  </si>
  <si>
    <t>Были ли вам четко объяснены и были ли понятны критерии права на получение помощи, которую вы получали в течение последних 3 месяцев?</t>
  </si>
  <si>
    <t>Were the eligibility criteria for the aid you received in the last 3 months clearly explained to you and easy to understand?</t>
  </si>
  <si>
    <t>Критерии права на получение помощи относятся к основным правилам, определяющим, кто может подать заявку на получение помощи, например, место жительства, возрастные группы, статус беженца и т. д.</t>
  </si>
  <si>
    <t>Eligibility criteria refer to the basic rules that determine who can apply for aid, for example, residency, age bands, refugee status, etc.</t>
  </si>
  <si>
    <t>eligibility_criteria_not_clear</t>
  </si>
  <si>
    <t>Для каких видов помощи, полученной за последние 3 месяца, критерии права на получение помощи не были четко объяснены и были сложны для понимания?</t>
  </si>
  <si>
    <t>For which type(s) of aid received in the last 3 months were the eligibility criteria not clearly explained and difficult to understand?</t>
  </si>
  <si>
    <t>${eligibility_criteria} = 'no_not_really' or ${eligibility_criteria} = 'no_not_at_all' or ${eligibility_criteria} = 'yes_partially'</t>
  </si>
  <si>
    <t>eligibility_criteria_not_clear_other</t>
  </si>
  <si>
    <t>selected(${eligibility_criteria_not_clear}, 'other')</t>
  </si>
  <si>
    <t>repeat_not_clear_why</t>
  </si>
  <si>
    <t>Why the eligibility criteria not clearly</t>
  </si>
  <si>
    <t>count-selected(${eligibility_criteria_not_clear})</t>
  </si>
  <si>
    <t>c2</t>
  </si>
  <si>
    <t>jr:choice-name(selected-at(${eligibility_criteria_not_clear}, position(..)-1), '${eligibility_criteria_not_clear}')</t>
  </si>
  <si>
    <t>select_multiple not_clear_why</t>
  </si>
  <si>
    <t>not_clear_why</t>
  </si>
  <si>
    <t>Почему критерии права на получение помощи не были четко объяснены и понятны для ${c2}?</t>
  </si>
  <si>
    <t>Why were the eligibility criteria not clearly explained and easy to understand for the ${c2}?</t>
  </si>
  <si>
    <t>not_clear_why_other</t>
  </si>
  <si>
    <t>selected(${not_clear_why}, 'other')</t>
  </si>
  <si>
    <t>select_one currently_aid</t>
  </si>
  <si>
    <t>currently_aid</t>
  </si>
  <si>
    <t>Знаете ли вы, как долго продлится ваша текущая помощь?</t>
  </si>
  <si>
    <t>Do you know how long your current aid will last?</t>
  </si>
  <si>
    <t>nonbnf</t>
  </si>
  <si>
    <t>Небенефициар</t>
  </si>
  <si>
    <t>Non-Beneficiary</t>
  </si>
  <si>
    <t>selected(${hum_assistance_received}, 'did_not_receive')</t>
  </si>
  <si>
    <t>select_one try_to_apply</t>
  </si>
  <si>
    <t>try_to_apply</t>
  </si>
  <si>
    <t>За последние 3 месяца вы лично пытались подать заявку на получение гуманитарной помощи?</t>
  </si>
  <si>
    <t>In the last 3 months, did you personally try to apply for any humanitarian aid?</t>
  </si>
  <si>
    <t>select_multiple application_rejected_why</t>
  </si>
  <si>
    <t>application_rejected_why</t>
  </si>
  <si>
    <t>Вы знаете, почему ваша заявка была отклонена?</t>
  </si>
  <si>
    <t>Do you know why your application was rejected?</t>
  </si>
  <si>
    <t>count-selected(.) &lt;= 1 or not(selected(., 'no_answer')) and not(selected(., 'do_not_know'))</t>
  </si>
  <si>
    <t>${try_to_apply} = 'yes_rejected'</t>
  </si>
  <si>
    <t>application_rejected_why_other</t>
  </si>
  <si>
    <t>selected(${application_rejected_why}, 'other')</t>
  </si>
  <si>
    <t>select_multiple not_applied_aid</t>
  </si>
  <si>
    <t>not_applied_aid</t>
  </si>
  <si>
    <t>Каковы основные причины, по которым вы не обращались за гуманитарной помощью?</t>
  </si>
  <si>
    <t>What are main reasons you have not applied for humanitarian aid?</t>
  </si>
  <si>
    <t>count-selected(.) &lt;= 1 or (not(selected(., 'no_answer')) and not(selected(., 'personal_choice')))</t>
  </si>
  <si>
    <t>${try_to_apply} = 'not_apply'</t>
  </si>
  <si>
    <t>not_applied_aid_other</t>
  </si>
  <si>
    <t>selected(${not_applied_aid}, 'other')</t>
  </si>
  <si>
    <t>select_multiple help_to_apply</t>
  </si>
  <si>
    <t>help_to_apply</t>
  </si>
  <si>
    <t>Что помогло бы вам узнать, где и как подать заявку на получение гуманитарной помощи?</t>
  </si>
  <si>
    <t>What would help you to better find where and how to apply for humanitarian aid?</t>
  </si>
  <si>
    <t>count-selected(.) &lt;= 1 or (not(selected(., 'no_answer'))  and not(selected(., 'do_not_know')))</t>
  </si>
  <si>
    <t>selected(${not_applied_aid},'did_not_know_how_to_apply')</t>
  </si>
  <si>
    <t>help_to_apply_other</t>
  </si>
  <si>
    <t>selected(${help_to_apply}, 'other')</t>
  </si>
  <si>
    <t>bnf_nonbnf</t>
  </si>
  <si>
    <t>Вопросы для обеих групп</t>
  </si>
  <si>
    <t>Questions for both groups</t>
  </si>
  <si>
    <t>aid_eligibility_note</t>
  </si>
  <si>
    <t>Теперь мы зададим несколько вопросов о том, как распределяется помощь в вашем сообществе и были ли критерии выбора и получения помощи ясными и справедливыми.</t>
  </si>
  <si>
    <t>Now we will ask a few questions about how aid is distributed in your community and whether the eligibility and selection criteria were clear and fair.</t>
  </si>
  <si>
    <t>select_one feel_informed</t>
  </si>
  <si>
    <t>feel_informed</t>
  </si>
  <si>
    <t>В целом, насколько хорошо вы считаете себя проинформированным о том, кто имеет право на получение гуманитарной помощи, о которой вам известно?</t>
  </si>
  <si>
    <t>Overall, how well informed do you feel about who is eligible for the types of humanitarian aid you are aware of?</t>
  </si>
  <si>
    <t>select_multiple reason_not_informed</t>
  </si>
  <si>
    <t>reason_not_informed</t>
  </si>
  <si>
    <t>Каковы основные причины, по которым вы считаете, что не достаточно проинформированы о критериях права на получение помощи?</t>
  </si>
  <si>
    <t>What are the main reasons you do not feel well-informed about the eligibility criteria?</t>
  </si>
  <si>
    <t>count-selected(.) &lt;= 1 or (not(selected(., 'no_answer'))  and not(selected(., 'not_sought_inf')))</t>
  </si>
  <si>
    <t>${feel_informed} = 'well_informed' or ${feel_informed} = 'somewhat_informed' or ${feel_informed} = 'slightly_informed' or ${feel_informed} = 'not_informed_at_all'</t>
  </si>
  <si>
    <t>reason_not_informed_other</t>
  </si>
  <si>
    <t>selected(${reason_not_informed}, 'other')</t>
  </si>
  <si>
    <t>select_multiple make_inf_accessible</t>
  </si>
  <si>
    <t>make_inf_accessible</t>
  </si>
  <si>
    <t>Какие изменения сделали бы информацию о критериях права на получение доступной гуманитарной помощи более доступной и простой для понимания?</t>
  </si>
  <si>
    <t>What changes would make information about eligibility criteria for available humanitarian aid more accessible and easier to understand?</t>
  </si>
  <si>
    <t>make_inf_accessible_other</t>
  </si>
  <si>
    <t>selected(${make_inf_accessible}, 'other')</t>
  </si>
  <si>
    <t>select_one how_informed</t>
  </si>
  <si>
    <t>how_informed</t>
  </si>
  <si>
    <t>За последние 3 месяца, насколько хорошо, вы считаете себя проинформированным о том, как  гуманитарные организации решают, кому предоставить помощь, когда не всем можно оказать поддержку?</t>
  </si>
  <si>
    <t>In the last 3 months, how well informed do you feel about how actors decide who gets aid when not everyone can be supported?</t>
  </si>
  <si>
    <t>Этот вопрос касается критериев отбора. Критерии отбора — это правила, используемые для определения того, кто получит помощь, когда количество заявителей превышает количество ресурсов (например, приоритет отдается людям с ограниченными возможностями, пожилым людям и т. д.).</t>
  </si>
  <si>
    <t>This question refers to selection criteria. Selection criteria are rules used to decide who receives assistance when there are more applicants than resources (for example, prioritising people with disabilities, older persons, etc.).</t>
  </si>
  <si>
    <t>select_one y_part_no_dnk_na</t>
  </si>
  <si>
    <t>criteria_fair</t>
  </si>
  <si>
    <t>Считаете ли вы, что в последние 3 месяца критерии отбора получателей помощи были достаточно справедливыми?</t>
  </si>
  <si>
    <t>In the last 3 months, do you think the criteria used to select aid recipients have been fair?</t>
  </si>
  <si>
    <t>Справедливость относится к тому, считает ли респондент правила отбора получателей помощи обоснованными и прозрачными.</t>
  </si>
  <si>
    <t>Fairness refers to whether the repondent feels the rules for choosing who receives aid are reasonable and transparent.</t>
  </si>
  <si>
    <t>select_multiple explain_why</t>
  </si>
  <si>
    <t>explain_why</t>
  </si>
  <si>
    <t>Не могли бы вы объяснить, почему?</t>
  </si>
  <si>
    <t>Could you please explain why?</t>
  </si>
  <si>
    <t>${criteria_fair} = 'partially' or ${criteria_fair} = 'no'</t>
  </si>
  <si>
    <t>explain_why_other</t>
  </si>
  <si>
    <t>selected(${explain_why}, 'other')</t>
  </si>
  <si>
    <t>aid_meet_actual_needs</t>
  </si>
  <si>
    <t>Считаете ли вы, что существующие программы гуманитарной помощи разработаны для поддержки и удовлетворения реальных потребностей вашего сообщества?</t>
  </si>
  <si>
    <t>Do you perceive that existing humanitarian aid programs are designed to support and meet the actual needs of your community?</t>
  </si>
  <si>
    <t>select_multiple main_reason_not_adequately</t>
  </si>
  <si>
    <t>main_reason_not_adequately</t>
  </si>
  <si>
    <t>Каковы, по вашему мнению, основные причины того, что гуманитарная помощь не удовлетворяет потребности вашего сообщества в достаточной мере?</t>
  </si>
  <si>
    <t>What are the main reasons you think that humanitarian aid does not adequately meet your community's needs?</t>
  </si>
  <si>
    <t>${aid_meet_actual_needs} = 'partially' or ${aid_meet_actual_needs} = 'no'</t>
  </si>
  <si>
    <t>main_reason_not_adequately_other</t>
  </si>
  <si>
    <t>selected(${main_reason_not_adequately}, 'other')</t>
  </si>
  <si>
    <t>select_one most_important_aid</t>
  </si>
  <si>
    <t>most_important_aid</t>
  </si>
  <si>
    <t>Подумайте о своей ситуации. Какой вид гуманитарной помощи для вас наиболее важен в данный момент?</t>
  </si>
  <si>
    <t>Thinking about your own situation, what is the most important type of humanitarian aid for you at this time?</t>
  </si>
  <si>
    <t>Этот вопрос относится только к ситуации самого респондента, а не к ситуации других членов домохозяйства.</t>
  </si>
  <si>
    <t>This question refers only to the respondent’s own situation, not that of other household members.</t>
  </si>
  <si>
    <t>most_important_aid_other</t>
  </si>
  <si>
    <t>selected(${most_important_aid}, 'other')</t>
  </si>
  <si>
    <t>involvment_decision_note</t>
  </si>
  <si>
    <t>Теперь мы зададим вам несколько вопросов о вашем участии в принятии решений, связанных с гуманитарной помощью, и о том, как учитывались ваши мнения.</t>
  </si>
  <si>
    <t>We will now ask you some questions about your involvement in decisions related to humanitarian aid and how your views were considered.</t>
  </si>
  <si>
    <t>select_one y_n_dnk_na</t>
  </si>
  <si>
    <t>asked_about_aid</t>
  </si>
  <si>
    <t>За последние 12 месяцев вас спрашивали, какую помощь вы хотели бы получить?</t>
  </si>
  <si>
    <t>In the last 12 months, have you been asked about what aid you would like to receive?</t>
  </si>
  <si>
    <t>Вопрос касается личного опыта респондента. Пожалуйста, выберите ответ (ответы) в зависимости от того, были ли они лично приглашены или их попросили высказать свое мнение о помощи, которую они хотели бы получить.</t>
  </si>
  <si>
    <t>The question relates to the respondent's personal experience. Please select the answer(s) based on whether they were personally invited or asked to provide input about the aid they would like to receive.</t>
  </si>
  <si>
    <t>select_multiple what_way_asked</t>
  </si>
  <si>
    <t>what_way_asked</t>
  </si>
  <si>
    <t>Как вас об этом спросили?</t>
  </si>
  <si>
    <t>In what way were you asked?</t>
  </si>
  <si>
    <t>${asked_about_aid} = 'yes'</t>
  </si>
  <si>
    <t>what_way_asked_other</t>
  </si>
  <si>
    <t>selected(${what_way_asked}, 'other')</t>
  </si>
  <si>
    <t>select_multiple who_asked</t>
  </si>
  <si>
    <t>who_asked</t>
  </si>
  <si>
    <t>Кто спрашивал?</t>
  </si>
  <si>
    <t>Who asked?</t>
  </si>
  <si>
    <t>who_asked_other</t>
  </si>
  <si>
    <t>selected(${who_asked}, 'other')</t>
  </si>
  <si>
    <t>select_one receive_what_asked</t>
  </si>
  <si>
    <t>receive_what_asked</t>
  </si>
  <si>
    <t>Вы получили то, что просили?</t>
  </si>
  <si>
    <t>Did you receive what you asked for?</t>
  </si>
  <si>
    <t>select_multiple aid_differ</t>
  </si>
  <si>
    <t>aid_differ</t>
  </si>
  <si>
    <t>Чем помощь отличалась от того, о чем вы просили?</t>
  </si>
  <si>
    <t>How did the aid differ from what you asked for?</t>
  </si>
  <si>
    <t>count-selected(.) &lt;= 1 or (not(selected(., 'no_answer'))  and not(selected(., 'do_not_remember')) and not(selected(., 'not_received_aid')))</t>
  </si>
  <si>
    <t>${receive_what_asked} = 'no' or ${receive_what_asked} = 'partially'</t>
  </si>
  <si>
    <t>aid_differ_other</t>
  </si>
  <si>
    <t>selected(${aid_differ}, 'other')</t>
  </si>
  <si>
    <t>select_multiple main_reason_not_asked</t>
  </si>
  <si>
    <t>main_reason_not_asked</t>
  </si>
  <si>
    <t>Как вы думаете, по каким основным причинам вас не спросили об этом?</t>
  </si>
  <si>
    <t>What do you think are the main reasons you have not been asked?</t>
  </si>
  <si>
    <t>Вопрос касается осведомленности респондента о любых действиях в сообществе, даже если он лично в них не участвовал.</t>
  </si>
  <si>
    <t>The question relates to the respondent's awareness of any activities in the community, even if they did not personally participate.</t>
  </si>
  <si>
    <t>${asked_about_aid} = 'no'</t>
  </si>
  <si>
    <t>main_reason_not_asked_other</t>
  </si>
  <si>
    <t>selected(${main_reason_not_asked}, 'other')</t>
  </si>
  <si>
    <t>select_multiple aware_activities</t>
  </si>
  <si>
    <t>aware_activities</t>
  </si>
  <si>
    <t>За последние 12 месяцев, знаете ли вы о каких-либо действиях, в рамках которых гуманитарная организация обращалась к местному сообществу за мнением о своей помощи в вашем регионе?</t>
  </si>
  <si>
    <t>In the last 12 months, are you aware of any activities where a humanitarian organisation asked for community input on their aid in your area?</t>
  </si>
  <si>
    <t>count-selected(.) &lt;= 1 or (not(selected(., 'no_answer'))  and not(selected(., 'not_aware')))</t>
  </si>
  <si>
    <t>aware_activities_other</t>
  </si>
  <si>
    <t>selected(${aware_activities}, 'other')</t>
  </si>
  <si>
    <t>select_one extent_of_taking_views</t>
  </si>
  <si>
    <t>extent_of_taking_views</t>
  </si>
  <si>
    <t>Считаете ли вы, что гуманитарные организации прислушиваются к мнению сообщества при принятии решений о помощи?</t>
  </si>
  <si>
    <t>Do you feel humanitarian organisations listen to your community’s views when making decisions about aid?</t>
  </si>
  <si>
    <t>select_multiple not_say_in_decision_affect_comm</t>
  </si>
  <si>
    <t>not_say_in_decision_affect_comm</t>
  </si>
  <si>
    <t>Почему не в полной мере?</t>
  </si>
  <si>
    <t>Why not completely?</t>
  </si>
  <si>
    <t>(count-selected(.) &lt;= 1 or not(selected(., 'no_answer')))
and not(selected(., 'do_not_ask_opinions') and selected(., 'ask_but_ignore_views'))</t>
  </si>
  <si>
    <t>${extent_of_taking_views} = 'a_lot' or ${extent_of_taking_views} = 'somewhat' or ${extent_of_taking_views} = 'a_little' or ${extent_of_taking_views} = 'no_at_all'</t>
  </si>
  <si>
    <t>not_say_in_decision_affect_comm_other</t>
  </si>
  <si>
    <t>selected(${not_say_in_decision_affect_comm}, 'other')</t>
  </si>
  <si>
    <t>select_one importance_of_involved</t>
  </si>
  <si>
    <t>importance_of_involved</t>
  </si>
  <si>
    <t>Насколько для вас важно участвовать в принятии решений, которые затрагивают вас и ваше сообщество?</t>
  </si>
  <si>
    <t>How important is it to you that you are involved in decisions that affect you and your community?</t>
  </si>
  <si>
    <t>select_multiple hum_actors_involve</t>
  </si>
  <si>
    <t>hum_actors_involve</t>
  </si>
  <si>
    <t>Как бы вы хотели, чтобы гуманитарные организации привлекали вас к принятию решений, которые затрагивают вас и ваше сообщество?</t>
  </si>
  <si>
    <t>How would you like humanitarian actors to involve you in decisions that affect you and your community?</t>
  </si>
  <si>
    <t>count-selected(.) &lt;= 1 or (not(selected(., 'no_answer'))  and not(selected(., 'do_not_know')) and not(selected(., 'prefer_not_to_be_involved')))</t>
  </si>
  <si>
    <t>hum_actors_involve_other</t>
  </si>
  <si>
    <t>selected(${hum_actors_involve}, 'other')</t>
  </si>
  <si>
    <t>select_multiple main_reason_not_involved</t>
  </si>
  <si>
    <t>main_reason_not_involved</t>
  </si>
  <si>
    <t>Не могли бы вы указать основные причины, по которым вы предпочитаете не участвовать?</t>
  </si>
  <si>
    <t>Could you please specify main reasons you prefer not to be involved?</t>
  </si>
  <si>
    <t>selected(${hum_actors_involve}, 'prefer_not_to_be_involved')</t>
  </si>
  <si>
    <t>main_reason_not_involved_other</t>
  </si>
  <si>
    <t>selected(${main_reason_not_involved}, 'other')</t>
  </si>
  <si>
    <t>select_one challenges_to_share_views</t>
  </si>
  <si>
    <t>challenges_to_share_views</t>
  </si>
  <si>
    <t>Сталкивались ли вы с какими-либо трудностями при попытке поделиться своим мнением или принять участие в принятии решений о гуманитарной помощи с момента прибытия в принимающую страну?</t>
  </si>
  <si>
    <t>Have you encountered any challenges when trying to share your views or participate in decision-making about humanitarian aid, since arrival to host country?</t>
  </si>
  <si>
    <t>select_multiple main_challenges</t>
  </si>
  <si>
    <t>main_challenges</t>
  </si>
  <si>
    <t>Каковы были основные трудности?</t>
  </si>
  <si>
    <t>What were the main challenges?</t>
  </si>
  <si>
    <t>${challenges_to_share_views} = 'yes'</t>
  </si>
  <si>
    <t>main_challenges_other</t>
  </si>
  <si>
    <t>selected(${main_challenges}, 'other')</t>
  </si>
  <si>
    <t>select_multiple help_to_participate</t>
  </si>
  <si>
    <t>help_to_participate</t>
  </si>
  <si>
    <t>Что могло бы помочь вам более активно участвовать в принятии решений, которые вас касаются?</t>
  </si>
  <si>
    <t>What would help you participate more in decisions that affect you?</t>
  </si>
  <si>
    <t>count-selected(${hum_actors_involve}) &gt;= 1
and not(selected(${hum_actors_involve}, 'no_answer') 
        or selected(${hum_actors_involve}, 'do_not_know') 
        or selected(${hum_actors_involve}, 'prefer_not_to_be_involved'))</t>
  </si>
  <si>
    <t>help_to_participate_other</t>
  </si>
  <si>
    <t>selected(${help_to_participate}, 'other')</t>
  </si>
  <si>
    <t>feedback_note</t>
  </si>
  <si>
    <t>Теперь мы зададим вам вопросы о механизмах обратной связи и подачи жалоб в сфере гуманитарной помощи, таких как горячие линии, ящики для предложений, собрания сообщества или онлайн-формы.</t>
  </si>
  <si>
    <t>Now, we will ask you about feedback and complaint mechanisms for humanitarian aid, such as hotlines, suggestion boxes, community meetings, or online forms.</t>
  </si>
  <si>
    <t>select_one aware_share_feedback</t>
  </si>
  <si>
    <t>aware_share_feedback</t>
  </si>
  <si>
    <t>Знаете ли вы о каких-либо способах поделиться своим мнением или подать жалобу о гуманитарной помощи в вашем регионе, и знаете ли вы, как ими воспользоваться?</t>
  </si>
  <si>
    <t>Are you aware of any ways to share your feedback or make a complaint about humanitarian aid in your area, and do you know how to use them?</t>
  </si>
  <si>
    <t>select_multiple which_aware</t>
  </si>
  <si>
    <t>which_aware</t>
  </si>
  <si>
    <t>Какие из них вы знаете и умеете использовать?</t>
  </si>
  <si>
    <t>Which ones are you aware of and know how to use?</t>
  </si>
  <si>
    <t>${aware_share_feedback} = 'i_am_aware_and_know'</t>
  </si>
  <si>
    <t>which_aware_other</t>
  </si>
  <si>
    <t>selected(${which_aware}, 'other')</t>
  </si>
  <si>
    <t>which_aware_2</t>
  </si>
  <si>
    <t>Какие из них вы знаете?</t>
  </si>
  <si>
    <t>Which ones are you aware of?</t>
  </si>
  <si>
    <t>${aware_share_feedback} = 'i_am_aware_and_do_not_know'</t>
  </si>
  <si>
    <t>which_aware_2_other</t>
  </si>
  <si>
    <t>selected(${which_aware_2}, 'other')</t>
  </si>
  <si>
    <t>select_multiple ways_feedback_used_for</t>
  </si>
  <si>
    <t>ways_feedback_used_for</t>
  </si>
  <si>
    <t>Как вы думаете, для чего в основном используются эти способы предоставления обратной связи или подачи жалобы?</t>
  </si>
  <si>
    <t>What do you think these ways of giving feedback or making a complaint are mainly used for?</t>
  </si>
  <si>
    <t>${aware_share_feedback} = 'i_am_aware_and_do_not_know' or ${aware_share_feedback} = 'i_am_aware_and_know'</t>
  </si>
  <si>
    <t>ways_feedback_used_for_other</t>
  </si>
  <si>
    <t>selected(${ways_feedback_used_for}, 'other')</t>
  </si>
  <si>
    <t>behaviour_aid_worker</t>
  </si>
  <si>
    <t>Если вы сталкиваетесь с ненадлежащим поведением со стороны сотрудника гуманитарной организации или наблюдаете его, знаете ли вы, как и куда об этом сообщить?</t>
  </si>
  <si>
    <t>If you experience/observe inappropriate behaviour from an aid worker; do you know how/where to report?</t>
  </si>
  <si>
    <t>select_one used_ways_to_give_feedback</t>
  </si>
  <si>
    <t>used_ways_to_give_feedback</t>
  </si>
  <si>
    <t>За последние 12 месяцев использовали ли вы какой-либо из этих способов, чтобы оставить отзыв или подать жалобу?</t>
  </si>
  <si>
    <t>In the last 12 months, have you used any of these ways to give feedback or make a complaint?</t>
  </si>
  <si>
    <t>select_one main_reason_used</t>
  </si>
  <si>
    <t>main_reason_used</t>
  </si>
  <si>
    <t>По какой основной причине вы его использовали?</t>
  </si>
  <si>
    <t>What was the main reason you used it?</t>
  </si>
  <si>
    <t>${used_ways_to_give_feedback} = 'yes'</t>
  </si>
  <si>
    <t>main_reason_used_other</t>
  </si>
  <si>
    <t>selected(${main_reason_used}, 'other')</t>
  </si>
  <si>
    <t>select_one satisfied_complaint</t>
  </si>
  <si>
    <t>satisfied_complaint</t>
  </si>
  <si>
    <t>Удовлетворены ли вы тем, как была рассмотрена ваша жалоба или отзыв?</t>
  </si>
  <si>
    <t>Were you satisfied with how your complaint or feedback was handled?</t>
  </si>
  <si>
    <t>select_multiple not_satisfied_why</t>
  </si>
  <si>
    <t>not_satisfied_why</t>
  </si>
  <si>
    <t>Почему вы не были удовлетворены?</t>
  </si>
  <si>
    <t>Why were you not satisfied?</t>
  </si>
  <si>
    <t>${satisfied_complaint} = 'no_not_satisfied'</t>
  </si>
  <si>
    <t>not_satisfied_why_other</t>
  </si>
  <si>
    <t>selected(${not_satisfied_why}, 'other')</t>
  </si>
  <si>
    <t>select_multiple main_reason_not_used</t>
  </si>
  <si>
    <t>main_reason_not_used</t>
  </si>
  <si>
    <t>По каким основным причинам вы не использовали ни один из этих способов для подачи отзывов или жалоб?</t>
  </si>
  <si>
    <t>What are the main reasons you have not used any of these ways to give feedback or make a complaint?</t>
  </si>
  <si>
    <t>${used_ways_to_give_feedback} = 'no_have_feedback'</t>
  </si>
  <si>
    <t>main_reason_not_used_other</t>
  </si>
  <si>
    <t>selected(${main_reason_not_used}, 'other')</t>
  </si>
  <si>
    <t>select_multiple main_reason_of_hesitate</t>
  </si>
  <si>
    <t>main_reason_of_hesitate</t>
  </si>
  <si>
    <t>Каковы основные причины, по которым вы или другие члены вашего сообщества могут не решаться использовать эти способы для предоставления отзывов или подачи жалоб?</t>
  </si>
  <si>
    <t>What are the main reasons you or others in your community might hesitate to use these ways to give feedback or make a complaint?</t>
  </si>
  <si>
    <t>count-selected(.) &lt;= 1 or (not(selected(., 'no_answer'))  and not(selected(., 'do_not_know')) and not(selected(., 'personal_choice')))</t>
  </si>
  <si>
    <t>${used_ways_to_give_feedback} = 'no_have_no_feedback'</t>
  </si>
  <si>
    <t>main_reason_of_hesitate_other</t>
  </si>
  <si>
    <t>selected(${main_reason_of_hesitate}, 'other')</t>
  </si>
  <si>
    <t>select_multiple aware_people_unable_give_feedback</t>
  </si>
  <si>
    <t>aware_people_unable_give_feedback</t>
  </si>
  <si>
    <t>Знаете ли вы о каких-либо людях, которые в течение последних 12 месяцев не могли оставить отзыв или подать жалобу в гуманитарные организации из-за особых потребностей?</t>
  </si>
  <si>
    <t>Are you aware of any people who have been unable to give feedback or complaint in the last 12 months to humanitarian organisations because of specific needs?</t>
  </si>
  <si>
    <t>count-selected(.) &lt;= 1 or (not(selected(., 'no_answer'))  and not(selected(., 'do_not_know')) and not(selected(., 'no_not_aware')))</t>
  </si>
  <si>
    <t>aware_people_unable_give_feedback_other</t>
  </si>
  <si>
    <t>selected(${aware_people_unable_give_feedback}, 'other')</t>
  </si>
  <si>
    <t>select_multiple how_prefer_provide_feedback</t>
  </si>
  <si>
    <t>how_prefer_provide_feedback</t>
  </si>
  <si>
    <t>Как бы вы предпочли сообщать свои отзывы или жалобы гуманитарным организациям?</t>
  </si>
  <si>
    <t>How would you prefer to provide feedback or complaints to humanitarian organisations?</t>
  </si>
  <si>
    <t>how_prefer_provide_feedback_other</t>
  </si>
  <si>
    <t>selected(${how_prefer_provide_feedback}, 'other')</t>
  </si>
  <si>
    <t>select_multiple help_to_give_feedback</t>
  </si>
  <si>
    <t>help_to_give_feedback</t>
  </si>
  <si>
    <t>Что могло бы помочь вам поделиться своим мнением или подать жалобу в отношении гуманитарной помощи?</t>
  </si>
  <si>
    <t>What would help you to give feedback or make a complaint about humanitarian aid?</t>
  </si>
  <si>
    <t>help_to_give_feedback_other</t>
  </si>
  <si>
    <t>selected(${help_to_give_feedback}, 'other')</t>
  </si>
  <si>
    <t>select_one trust_hum_actors</t>
  </si>
  <si>
    <t>trust_hum_actors</t>
  </si>
  <si>
    <t>Доверяете ли вы гуманитарным организациям в том, что касается реагирования на жалобы или отзывы?</t>
  </si>
  <si>
    <t>Do you trust humanitarian actors to respond to complaints or feedback?</t>
  </si>
  <si>
    <t>select_multiple increase_trust</t>
  </si>
  <si>
    <t>increase_trust</t>
  </si>
  <si>
    <t>Что могут сделать гуманитарные организации, чтобы укрепить ваше доверие к ним?</t>
  </si>
  <si>
    <t>What can humanitarian actors do to increase your trust in them?</t>
  </si>
  <si>
    <t>${trust_hum_actors} = 'mostly_yes' or ${trust_hum_actors} = 'somewhat' or ${trust_hum_actors} = 'not_very_much' or ${trust_hum_actors} = 'not_at_all'</t>
  </si>
  <si>
    <t>increase_trust_other</t>
  </si>
  <si>
    <t>selected(${increase_trust}, 'other')</t>
  </si>
  <si>
    <t>unmet_needs_note</t>
  </si>
  <si>
    <t>Теперь мы зададим вам несколько вопросов о ваших текущих неудовлетворенных потребностях и о поддержке, которую вы ожидаете получить для интеграции в принимающее сообщество.</t>
  </si>
  <si>
    <t>We will now ask you some questions about your current unmet needs and the support you expect to help you integrate into the host community</t>
  </si>
  <si>
    <t>select_multiple most_important_needs</t>
  </si>
  <si>
    <t>most_important_needs</t>
  </si>
  <si>
    <t>Каковы ваши наиболее важные потребности, которые в настоящее время не удовлетворяются?</t>
  </si>
  <si>
    <t>What are your most important needs that are currently unmet?</t>
  </si>
  <si>
    <t>count-selected(.) &lt;= 3 and (count-selected(.) &lt;= 1 or (not(selected(., 'none')) and not(selected(., 'do_not_know')) and not(selected(., 'no_answer'))))</t>
  </si>
  <si>
    <t>most_important_needs_other</t>
  </si>
  <si>
    <t>selected(${most_important_needs}, 'other')</t>
  </si>
  <si>
    <t>select_multiple integration_challenges</t>
  </si>
  <si>
    <t>Какие наиболее важные трудности вы испытываете в настоящее время в плане интеграции в принимающую страну?</t>
  </si>
  <si>
    <t>What are the most important challenges you are facing at the moment for integration into the host country?</t>
  </si>
  <si>
    <t>count-selected(.) &lt;= 1 or (not(selected(., 'no_answer'))  and not(selected(., 'do_not_know'))and not(selected(., 'none')))</t>
  </si>
  <si>
    <t>integration_challenges_other</t>
  </si>
  <si>
    <t>selected(${integration_challenges}, 'other')</t>
  </si>
  <si>
    <t>select_multiple deal_challenges</t>
  </si>
  <si>
    <t>deal_challenges</t>
  </si>
  <si>
    <t>Как вы справляетесь с этими трудностями или проблемами?</t>
  </si>
  <si>
    <t>How do you deal with these issues or challenges?</t>
  </si>
  <si>
    <t>count-selected(${integration_challenges}) &gt;= 1 
and not(selected(${integration_challenges}, 'no_answer'))  
and not(selected(${integration_challenges}, 'do_not_know')) 
and not(selected(${integration_challenges}, 'none'))</t>
  </si>
  <si>
    <t>deal_challenges_other</t>
  </si>
  <si>
    <t>selected(${deal_challenges}, 'other')</t>
  </si>
  <si>
    <t>select_multiple help_manage_challenges</t>
  </si>
  <si>
    <t>help_manage_challenges</t>
  </si>
  <si>
    <t>Какую поддержку вы хотели бы получить, чтобы преодолеть возникшие трудности и облегчить свою интеграцию в принимающей стране?</t>
  </si>
  <si>
    <t>What support would you like to receive to help you manage faced challenges and facilitate your integration into the host country?</t>
  </si>
  <si>
    <t>count-selected(.) &lt;= 1 or (not(selected(., 'no_answer'))  and not(selected(., 'do_not_know')) and not(selected(., ' no_specific_need_integration')))</t>
  </si>
  <si>
    <t>help_manage_challenges_other</t>
  </si>
  <si>
    <t>selected(${help_manage_challenges}, 'other')</t>
  </si>
  <si>
    <t>select_multiple receive_support_from</t>
  </si>
  <si>
    <t>receive_support_from</t>
  </si>
  <si>
    <t>От кого вы хотели бы получить эту поддержку?</t>
  </si>
  <si>
    <t>From whom would you like to receive this support?</t>
  </si>
  <si>
    <t>count-selected(${help_manage_challenges}) &gt;= 1 
and not(selected(${help_manage_challenges}, 'no_answer'))  
and not(selected(${help_manage_challenges}, 'do_not_know')) 
and not(selected(${help_manage_challenges}, 'no_specific_need_integration'))</t>
  </si>
  <si>
    <t>receive_support_from_other</t>
  </si>
  <si>
    <t>selected(${receive_support_from}, 'other')</t>
  </si>
  <si>
    <t>select_multiple inf_receiving_way</t>
  </si>
  <si>
    <t>inf_receiving_way</t>
  </si>
  <si>
    <t>Каким образом вы предпочитаете получать информацию об этой поддержке?</t>
  </si>
  <si>
    <t>What would be your preferred way of receiving information about this support?</t>
  </si>
  <si>
    <t>inf_receiving_way_other</t>
  </si>
  <si>
    <t>selected(${inf_receiving_way}, 'other')</t>
  </si>
  <si>
    <t>select_multiple additional_inf_of_aid</t>
  </si>
  <si>
    <t>additional_inf_of_aid</t>
  </si>
  <si>
    <t>Есть ли у вас дополнительные вопросы по поводу гуманитарной помощи?</t>
  </si>
  <si>
    <t>Is there any additional information would you require on humanitarian aid?</t>
  </si>
  <si>
    <t>count-selected(.) &lt;= 1 or (not(selected(., 'no_answer')) and not(selected(., 'no')))</t>
  </si>
  <si>
    <t>additional_inf_of_aid_other</t>
  </si>
  <si>
    <t>selected(${additional_inf_of_aid}, 'other')</t>
  </si>
  <si>
    <t>preferred_way_receiving_inf</t>
  </si>
  <si>
    <t>Каким образом вы предпочитаете получать информацию?</t>
  </si>
  <si>
    <t>What would be your preferred way of receiving information?</t>
  </si>
  <si>
    <t>count-selected(${additional_inf_of_aid}) &gt;= 1 
and not(selected(${additional_inf_of_aid}, 'no_answer')) 
and not(selected(${additional_inf_of_aid}, 'no'))</t>
  </si>
  <si>
    <t>preferred_way_receiving_inf_other</t>
  </si>
  <si>
    <t>selected(${preferred_way_receiving_inf}, 'other')</t>
  </si>
  <si>
    <t>become_autonomous</t>
  </si>
  <si>
    <t>Помогает ли вам полученная помощь стать независимым?</t>
  </si>
  <si>
    <t>Does the aid you currently receive help you become autonomous?</t>
  </si>
  <si>
    <t>Под независимостью мы подразумеваем способность заботиться о себе без посторонней помощи, например, зарабатывая собственный доход или самостоятельно удовлетворяя свои повседневные потребности.</t>
  </si>
  <si>
    <t>By autonomous, we refer to being able to take care of yourself without needing to depend on aid, for example by earning your own income or meeting your daily needs on your own.</t>
  </si>
  <si>
    <t>select_multiple what_help_become_autonomous</t>
  </si>
  <si>
    <t>what_help_become_autonomous</t>
  </si>
  <si>
    <t>Что помогло бы вам стать независимым?</t>
  </si>
  <si>
    <t>What would help you become autonomous?</t>
  </si>
  <si>
    <t>${become_autonomous} = 'mostly_yes' or ${become_autonomous} = 'somewhat' or ${become_autonomous} = 'not_very_much' or ${become_autonomous} = 'not_at_all'</t>
  </si>
  <si>
    <t>what_help_become_autonomous_other</t>
  </si>
  <si>
    <t>selected(${what_help_become_autonomous}, 'other')</t>
  </si>
  <si>
    <t>additional_comments</t>
  </si>
  <si>
    <t>Есть ли что-нибудь еще, что вы хотели бы добавить по поводу гуманитарной помощи в целом?</t>
  </si>
  <si>
    <t>Is there anything else that you would like to add in regards to humanitarian aid in general?</t>
  </si>
  <si>
    <t>interest_in_interview</t>
  </si>
  <si>
    <t>Вы были бы заинтересованы в участии в индивидуальном в подробном интервью, чтобы поделиться своим опытом и мнениями? Интервью продлится примерно один час и может быть проведено лично или онлайн (например, через Zoom).</t>
  </si>
  <si>
    <t>Would you be interested in participating in a one-on-one in-depth interview to share your experiences and views? The interview would last approximately one hour and can be conducted either in person or online (e.g., via Zoom).</t>
  </si>
  <si>
    <t>receive_summary</t>
  </si>
  <si>
    <t>После завершения исследования хотели бы вы получить краткое описание результатов по ссылке, которую мы отправим на ваш номер телефона?</t>
  </si>
  <si>
    <t>After the finalisation of this assessment, would you like to receive a summary of the results through a link sent to your phone number?</t>
  </si>
  <si>
    <t>interest_in_long_survey</t>
  </si>
  <si>
    <t>Вы были бы заинтересованы в участии в продольном исследовании, организованном нашими коллегами из Украины? Если вы дадите согласие, мы передадим им ваши контактные данные, чтобы они могли с вами связаться.</t>
  </si>
  <si>
    <t>Would you be willing to participate in a Longitudinal Survey organised by our colleagues from Ukraine? If you consent, we will share your contact information with them so they can follow up with you.</t>
  </si>
  <si>
    <t>phone_number</t>
  </si>
  <si>
    <t>Какой у вас номер телефона?</t>
  </si>
  <si>
    <t>What is your phone number?</t>
  </si>
  <si>
    <t>Пожалуйста, укажите номер телефона с указанием кода страны (например, **373XXXXXXXX** для номера в Молдове, **380XXXXXXXXX** для номера в Украине).</t>
  </si>
  <si>
    <t>Please format the number including the country code (for example **373XXXXXXXX** for a Moldovan number, **380XXXXXXXXX** for a Ukrainian number).</t>
  </si>
  <si>
    <t>regex(.,’^[0-9]{11,13}$’)</t>
  </si>
  <si>
    <t>(${contact_method} = 'in_the_field' and ${int_modality} = 'in_person') and ((${receive_summary} = 'yes' and ${interest_in_long_survey} = 'yes') or (${receive_summary} = 'no' and ${interest_in_interview} = 'yes') or ${interest_in_long_survey} = 'yes')</t>
  </si>
  <si>
    <t>enum_comments</t>
  </si>
  <si>
    <t>Пожалуйста, добавьте здесь любые соответствующие комментарии.</t>
  </si>
  <si>
    <t>Please add any relevant comments here</t>
  </si>
  <si>
    <t>For the enumerator</t>
  </si>
  <si>
    <t>final_end_note</t>
  </si>
  <si>
    <t>Спасибо за уделенное время.</t>
  </si>
  <si>
    <t>Thank you for your time.</t>
  </si>
  <si>
    <t>list_name</t>
  </si>
  <si>
    <t>filter</t>
  </si>
  <si>
    <t>r01</t>
  </si>
  <si>
    <t>r02</t>
  </si>
  <si>
    <t>r03</t>
  </si>
  <si>
    <t>r04</t>
  </si>
  <si>
    <t>by_phone_prev_reg</t>
  </si>
  <si>
    <t>По телефону (предварительно зарегистрированным)</t>
  </si>
  <si>
    <t>By phone (previously registered)</t>
  </si>
  <si>
    <t>in_the_field</t>
  </si>
  <si>
    <t>Интервью непосредственно в полевых условиях</t>
  </si>
  <si>
    <t>Interviewed directly in field</t>
  </si>
  <si>
    <t>by_phone</t>
  </si>
  <si>
    <t>По телефону</t>
  </si>
  <si>
    <t>By phone</t>
  </si>
  <si>
    <t>in_person</t>
  </si>
  <si>
    <t>Лично</t>
  </si>
  <si>
    <t>In person</t>
  </si>
  <si>
    <t>yes_no</t>
  </si>
  <si>
    <t>yes</t>
  </si>
  <si>
    <t>Да</t>
  </si>
  <si>
    <t>no</t>
  </si>
  <si>
    <t>Нет</t>
  </si>
  <si>
    <t>briceni</t>
  </si>
  <si>
    <t>Briceni</t>
  </si>
  <si>
    <t>Călărași</t>
  </si>
  <si>
    <t>criuleni</t>
  </si>
  <si>
    <t>Criuleni</t>
  </si>
  <si>
    <t>Edineț</t>
  </si>
  <si>
    <t>floresti</t>
  </si>
  <si>
    <t>Florești</t>
  </si>
  <si>
    <t>hincesti</t>
  </si>
  <si>
    <t>Hîncești</t>
  </si>
  <si>
    <t>Ocnița</t>
  </si>
  <si>
    <t>riscani</t>
  </si>
  <si>
    <t>Rîșcani</t>
  </si>
  <si>
    <t>Singerei</t>
  </si>
  <si>
    <t>soldanesti</t>
  </si>
  <si>
    <t>Șoldănești</t>
  </si>
  <si>
    <t>Strășeni</t>
  </si>
  <si>
    <t>taraclia</t>
  </si>
  <si>
    <t>Taraclia</t>
  </si>
  <si>
    <t>telenesti</t>
  </si>
  <si>
    <t>Telenești</t>
  </si>
  <si>
    <t>transnistria</t>
  </si>
  <si>
    <t>Transnistria</t>
  </si>
  <si>
    <t>no_answer</t>
  </si>
  <si>
    <t>Prefer not to say</t>
  </si>
  <si>
    <t>tantareni_anenii_noi</t>
  </si>
  <si>
    <t>Țânțăreni</t>
  </si>
  <si>
    <t>roscani_anenii_noi</t>
  </si>
  <si>
    <t>Roșcani</t>
  </si>
  <si>
    <t>chetrosu_anenii_noi</t>
  </si>
  <si>
    <t>Chetrosu</t>
  </si>
  <si>
    <t>bulboaca_anenii_noi</t>
  </si>
  <si>
    <t>Bulboaca</t>
  </si>
  <si>
    <t>or_anenii_noi</t>
  </si>
  <si>
    <t>Or.Anenii Noi</t>
  </si>
  <si>
    <t>botnaresti</t>
  </si>
  <si>
    <t>Botnărești</t>
  </si>
  <si>
    <t>calfa</t>
  </si>
  <si>
    <t>Calfa</t>
  </si>
  <si>
    <t>chirca</t>
  </si>
  <si>
    <t>Chirca</t>
  </si>
  <si>
    <t>ciobanovca</t>
  </si>
  <si>
    <t>Ciobanovca</t>
  </si>
  <si>
    <t>cobusca_noua</t>
  </si>
  <si>
    <t>Cobusca Nouă</t>
  </si>
  <si>
    <t>cobusca_veche</t>
  </si>
  <si>
    <t>Cobusca Veche</t>
  </si>
  <si>
    <t>delacau</t>
  </si>
  <si>
    <t>Delacău</t>
  </si>
  <si>
    <t>floreni</t>
  </si>
  <si>
    <t>Floreni</t>
  </si>
  <si>
    <t>geamana</t>
  </si>
  <si>
    <t>Geamăna</t>
  </si>
  <si>
    <t>gura_bacului</t>
  </si>
  <si>
    <t>Gura Bâcului</t>
  </si>
  <si>
    <t>harbovat</t>
  </si>
  <si>
    <t>Hârbovaț</t>
  </si>
  <si>
    <t>maximovca</t>
  </si>
  <si>
    <t>Maximovca</t>
  </si>
  <si>
    <t>mereni</t>
  </si>
  <si>
    <t>Mereni</t>
  </si>
  <si>
    <t>merenii_noi</t>
  </si>
  <si>
    <t>Merenii Noi</t>
  </si>
  <si>
    <t>ochiul_ros</t>
  </si>
  <si>
    <t>Ochiul Roș</t>
  </si>
  <si>
    <t>puhaceni</t>
  </si>
  <si>
    <t>Puhăceni</t>
  </si>
  <si>
    <t>serpeni</t>
  </si>
  <si>
    <t>Șerpeni</t>
  </si>
  <si>
    <t>speia</t>
  </si>
  <si>
    <t>Speia</t>
  </si>
  <si>
    <t>telita</t>
  </si>
  <si>
    <t>Telița</t>
  </si>
  <si>
    <t>varnita</t>
  </si>
  <si>
    <t>Varnița</t>
  </si>
  <si>
    <t>zolotievca</t>
  </si>
  <si>
    <t>Zolotievca</t>
  </si>
  <si>
    <t>mun_balti</t>
  </si>
  <si>
    <t>Mun.Bălți</t>
  </si>
  <si>
    <t>elizaveta</t>
  </si>
  <si>
    <t>Elizaveta</t>
  </si>
  <si>
    <t>sadovoe</t>
  </si>
  <si>
    <t>Sadovoe</t>
  </si>
  <si>
    <t>or_basarabeasca</t>
  </si>
  <si>
    <t>Or.Basarabeasca</t>
  </si>
  <si>
    <t>abaclia</t>
  </si>
  <si>
    <t>Abaclia</t>
  </si>
  <si>
    <t>bascalia</t>
  </si>
  <si>
    <t>Bașcalia</t>
  </si>
  <si>
    <t>carabetovca</t>
  </si>
  <si>
    <t>Carabetovca</t>
  </si>
  <si>
    <t>iordanovca</t>
  </si>
  <si>
    <t>Iordanovca</t>
  </si>
  <si>
    <t>iserlia</t>
  </si>
  <si>
    <t>Iserlia</t>
  </si>
  <si>
    <t>sadaclia</t>
  </si>
  <si>
    <t>Sadaclia</t>
  </si>
  <si>
    <t>mihaileni_briceni</t>
  </si>
  <si>
    <t>Mihăileni</t>
  </si>
  <si>
    <t>marcauti_briceni</t>
  </si>
  <si>
    <t>Mărcăuți</t>
  </si>
  <si>
    <t>bulboaca_briceni</t>
  </si>
  <si>
    <t>or_briceni</t>
  </si>
  <si>
    <t>Or.Briceni</t>
  </si>
  <si>
    <t>or_lipcani</t>
  </si>
  <si>
    <t>Or.Lipcani</t>
  </si>
  <si>
    <t>balasinesti</t>
  </si>
  <si>
    <t>Balasinești</t>
  </si>
  <si>
    <t>balcauti</t>
  </si>
  <si>
    <t>Bălcăuți</t>
  </si>
  <si>
    <t>beleavinti</t>
  </si>
  <si>
    <t>Beleavinți</t>
  </si>
  <si>
    <t>berlinti</t>
  </si>
  <si>
    <t>Berlinți</t>
  </si>
  <si>
    <t>bogdanesti</t>
  </si>
  <si>
    <t>Bogdănești</t>
  </si>
  <si>
    <t>caracusenii_vechi</t>
  </si>
  <si>
    <t>Caracușenii Vechi</t>
  </si>
  <si>
    <t>colicauti</t>
  </si>
  <si>
    <t>Colicăuți</t>
  </si>
  <si>
    <t>corjeuti</t>
  </si>
  <si>
    <t>Corjeuți</t>
  </si>
  <si>
    <t>coteala</t>
  </si>
  <si>
    <t>Coteala</t>
  </si>
  <si>
    <t>cotiujeni</t>
  </si>
  <si>
    <t>Cotiujeni</t>
  </si>
  <si>
    <t>criva</t>
  </si>
  <si>
    <t>Criva</t>
  </si>
  <si>
    <t>drepcauti</t>
  </si>
  <si>
    <t>Drepcăuți</t>
  </si>
  <si>
    <t>grimancauti</t>
  </si>
  <si>
    <t>Grimăncăuți</t>
  </si>
  <si>
    <t>halahora_de_sus</t>
  </si>
  <si>
    <t>Halahora De Sus</t>
  </si>
  <si>
    <t>hlina</t>
  </si>
  <si>
    <t>Hlina</t>
  </si>
  <si>
    <t>larga</t>
  </si>
  <si>
    <t>Larga</t>
  </si>
  <si>
    <t>medveja</t>
  </si>
  <si>
    <t>Medveja</t>
  </si>
  <si>
    <t>pererita</t>
  </si>
  <si>
    <t>Pererita</t>
  </si>
  <si>
    <t>sirauti</t>
  </si>
  <si>
    <t>Șirăuți</t>
  </si>
  <si>
    <t>slobozia_sirauti</t>
  </si>
  <si>
    <t>Slobozia-Șirăuți</t>
  </si>
  <si>
    <t>tabani</t>
  </si>
  <si>
    <t>Tabani</t>
  </si>
  <si>
    <t>tetcani</t>
  </si>
  <si>
    <t>Tețcani</t>
  </si>
  <si>
    <t>trebisauti</t>
  </si>
  <si>
    <t>Trebisăuți</t>
  </si>
  <si>
    <t>tataresti_cahul</t>
  </si>
  <si>
    <t>Tătărești</t>
  </si>
  <si>
    <t>or_cahul</t>
  </si>
  <si>
    <t>Or.Cahul</t>
  </si>
  <si>
    <t>alexanderfeld</t>
  </si>
  <si>
    <t>Alexanderfeld</t>
  </si>
  <si>
    <t>alexandru_ioan_cuza</t>
  </si>
  <si>
    <t>Alexandru Ioan Cuza</t>
  </si>
  <si>
    <t>andrusul_de_jos</t>
  </si>
  <si>
    <t>Andrușul de Jos</t>
  </si>
  <si>
    <t>andrusul_de_sus</t>
  </si>
  <si>
    <t>Andrușul de Sus</t>
  </si>
  <si>
    <t>badicul_moldovenesc</t>
  </si>
  <si>
    <t>Badicul Moldovenesc</t>
  </si>
  <si>
    <t>baurci_moldoveni</t>
  </si>
  <si>
    <t>Baurci-Moldoveni</t>
  </si>
  <si>
    <t>borceag</t>
  </si>
  <si>
    <t>Borceag</t>
  </si>
  <si>
    <t>branza</t>
  </si>
  <si>
    <t>Brânza</t>
  </si>
  <si>
    <t>bucuria</t>
  </si>
  <si>
    <t>Bucuria</t>
  </si>
  <si>
    <t>burlaceni</t>
  </si>
  <si>
    <t>Burlăceni</t>
  </si>
  <si>
    <t>burlacu</t>
  </si>
  <si>
    <t>Burlacu</t>
  </si>
  <si>
    <t>caslita_prut</t>
  </si>
  <si>
    <t>Câșlița-Prut</t>
  </si>
  <si>
    <t>chioselia_mare</t>
  </si>
  <si>
    <t>Chioselia Mare</t>
  </si>
  <si>
    <t>colibasi</t>
  </si>
  <si>
    <t>Colibași</t>
  </si>
  <si>
    <t>crihana_veche</t>
  </si>
  <si>
    <t>Crihana Veche</t>
  </si>
  <si>
    <t>cucoara</t>
  </si>
  <si>
    <t>Cucoara</t>
  </si>
  <si>
    <t>doina</t>
  </si>
  <si>
    <t>Doina</t>
  </si>
  <si>
    <t>gavanoasa</t>
  </si>
  <si>
    <t>Găvănoasa</t>
  </si>
  <si>
    <t>giurgiulesti</t>
  </si>
  <si>
    <t>Giurgiulești</t>
  </si>
  <si>
    <t>huluboaia</t>
  </si>
  <si>
    <t>Huluboaia</t>
  </si>
  <si>
    <t>iujnoe</t>
  </si>
  <si>
    <t>Iujnoe</t>
  </si>
  <si>
    <t>larga_noua</t>
  </si>
  <si>
    <t>Larga Nouă</t>
  </si>
  <si>
    <t>lebedenco</t>
  </si>
  <si>
    <t>Lebedenco</t>
  </si>
  <si>
    <t>lopatica</t>
  </si>
  <si>
    <t>Lopățica</t>
  </si>
  <si>
    <t>lucesti</t>
  </si>
  <si>
    <t>Lucești</t>
  </si>
  <si>
    <t>manta</t>
  </si>
  <si>
    <t>Manta</t>
  </si>
  <si>
    <t>moscovei</t>
  </si>
  <si>
    <t>Moscovei</t>
  </si>
  <si>
    <t>pelinei</t>
  </si>
  <si>
    <t>Pelinei</t>
  </si>
  <si>
    <t>rosu</t>
  </si>
  <si>
    <t>Roșu</t>
  </si>
  <si>
    <t>slobozia_mare</t>
  </si>
  <si>
    <t>Slobozia Mare</t>
  </si>
  <si>
    <t>taraclia_de_salcie</t>
  </si>
  <si>
    <t>Taraclia de Salcie</t>
  </si>
  <si>
    <t>tartaul_de_salcie</t>
  </si>
  <si>
    <t>Tartaul de Salcie</t>
  </si>
  <si>
    <t>vadul_lui_isac</t>
  </si>
  <si>
    <t>Vadul lui Isac</t>
  </si>
  <si>
    <t>valeni</t>
  </si>
  <si>
    <t>Văleni</t>
  </si>
  <si>
    <t>zarnesti</t>
  </si>
  <si>
    <t>Zârnești</t>
  </si>
  <si>
    <t>temeleuti_calarasi</t>
  </si>
  <si>
    <t>Temeleuți</t>
  </si>
  <si>
    <t>sipoteni_calarasi</t>
  </si>
  <si>
    <t>Sipoteni</t>
  </si>
  <si>
    <t>radeni_calarasi</t>
  </si>
  <si>
    <t>Rădeni</t>
  </si>
  <si>
    <t>horodiste_calarasi</t>
  </si>
  <si>
    <t>Horodiște</t>
  </si>
  <si>
    <t>or_calarasi</t>
  </si>
  <si>
    <t>Or.Călărași</t>
  </si>
  <si>
    <t>bahmut</t>
  </si>
  <si>
    <t>Bahmut</t>
  </si>
  <si>
    <t>bravicea</t>
  </si>
  <si>
    <t>Bravicea</t>
  </si>
  <si>
    <t>buda</t>
  </si>
  <si>
    <t>Buda</t>
  </si>
  <si>
    <t>cabaiesti</t>
  </si>
  <si>
    <t>Căbăiești</t>
  </si>
  <si>
    <t>dereneu</t>
  </si>
  <si>
    <t>Dereneu</t>
  </si>
  <si>
    <t>frumoasa</t>
  </si>
  <si>
    <t>Frumoasa</t>
  </si>
  <si>
    <t>harjauca</t>
  </si>
  <si>
    <t>Hârjauca</t>
  </si>
  <si>
    <t>hirova</t>
  </si>
  <si>
    <t>Hirova</t>
  </si>
  <si>
    <t>hoginesti</t>
  </si>
  <si>
    <t>Hoginești</t>
  </si>
  <si>
    <t>meleseni</t>
  </si>
  <si>
    <t>Meleșeni</t>
  </si>
  <si>
    <t>niscani</t>
  </si>
  <si>
    <t>Nișcani</t>
  </si>
  <si>
    <t>oniscani</t>
  </si>
  <si>
    <t>Onișcani</t>
  </si>
  <si>
    <t>paulesti</t>
  </si>
  <si>
    <t>Păulești</t>
  </si>
  <si>
    <t>peticeni</t>
  </si>
  <si>
    <t>Peticeni</t>
  </si>
  <si>
    <t>parjolteni</t>
  </si>
  <si>
    <t>Pârjolteni</t>
  </si>
  <si>
    <t>pitusca</t>
  </si>
  <si>
    <t>Pitușca</t>
  </si>
  <si>
    <t>raciula</t>
  </si>
  <si>
    <t>Răciula</t>
  </si>
  <si>
    <t>sadova</t>
  </si>
  <si>
    <t>Sadova</t>
  </si>
  <si>
    <t>saseni</t>
  </si>
  <si>
    <t>Săseni</t>
  </si>
  <si>
    <t>tibirica</t>
  </si>
  <si>
    <t>Țibirica</t>
  </si>
  <si>
    <t>tuzara</t>
  </si>
  <si>
    <t>Tuzara</t>
  </si>
  <si>
    <t>valcinet</t>
  </si>
  <si>
    <t>Vălcineț</t>
  </si>
  <si>
    <t>varzarestii_noi</t>
  </si>
  <si>
    <t>Vărzăreștii Noi</t>
  </si>
  <si>
    <t>casla_cantemir</t>
  </si>
  <si>
    <t>Câșla</t>
  </si>
  <si>
    <t>cantemir</t>
  </si>
  <si>
    <t>baimaclia_cantemir</t>
  </si>
  <si>
    <t>Baimaclia</t>
  </si>
  <si>
    <t>antonesti_cantemir</t>
  </si>
  <si>
    <t>Antonești</t>
  </si>
  <si>
    <t>or_cantemir</t>
  </si>
  <si>
    <t>Or.Cantemir</t>
  </si>
  <si>
    <t>cania</t>
  </si>
  <si>
    <t>Cania</t>
  </si>
  <si>
    <t>capaclia</t>
  </si>
  <si>
    <t>Capaclia</t>
  </si>
  <si>
    <t>chioselia</t>
  </si>
  <si>
    <t>Chioselia</t>
  </si>
  <si>
    <t>caietu</t>
  </si>
  <si>
    <t>Câietu</t>
  </si>
  <si>
    <t>ciobalaccia</t>
  </si>
  <si>
    <t>Ciobalaccia</t>
  </si>
  <si>
    <t>carpesti</t>
  </si>
  <si>
    <t>Cârpești</t>
  </si>
  <si>
    <t>cociulia</t>
  </si>
  <si>
    <t>Cociulia</t>
  </si>
  <si>
    <t>costangalia</t>
  </si>
  <si>
    <t>Coștangalia</t>
  </si>
  <si>
    <t>enichioi</t>
  </si>
  <si>
    <t>Enichioi</t>
  </si>
  <si>
    <t>gotesti</t>
  </si>
  <si>
    <t>Gotești</t>
  </si>
  <si>
    <t>haragas</t>
  </si>
  <si>
    <t>Haragâș</t>
  </si>
  <si>
    <t>larguta</t>
  </si>
  <si>
    <t>Lărguța</t>
  </si>
  <si>
    <t>lingura</t>
  </si>
  <si>
    <t>Lingura</t>
  </si>
  <si>
    <t>pleseni</t>
  </si>
  <si>
    <t>Pleșeni</t>
  </si>
  <si>
    <t>plopi</t>
  </si>
  <si>
    <t>Plopi</t>
  </si>
  <si>
    <t>porumbesti</t>
  </si>
  <si>
    <t>Porumbești</t>
  </si>
  <si>
    <t>sadac</t>
  </si>
  <si>
    <t>Sadâc</t>
  </si>
  <si>
    <t>samalia</t>
  </si>
  <si>
    <t>Șamalia</t>
  </si>
  <si>
    <t>stoianovca</t>
  </si>
  <si>
    <t>Stoianovca</t>
  </si>
  <si>
    <t>tartaul</t>
  </si>
  <si>
    <t>Tartaul</t>
  </si>
  <si>
    <t>tiganca</t>
  </si>
  <si>
    <t>Țiganca</t>
  </si>
  <si>
    <t>toceni</t>
  </si>
  <si>
    <t>Toceni</t>
  </si>
  <si>
    <t>visniovca</t>
  </si>
  <si>
    <t>Vișniovca</t>
  </si>
  <si>
    <t>farladeni_causeni</t>
  </si>
  <si>
    <t>Fârlădeni</t>
  </si>
  <si>
    <t>cremenciug_causeni</t>
  </si>
  <si>
    <t>Cremenciug</t>
  </si>
  <si>
    <t>baimaclia_causeni</t>
  </si>
  <si>
    <t>or_causeni</t>
  </si>
  <si>
    <t>Or.Căușeni</t>
  </si>
  <si>
    <t>or_cainari</t>
  </si>
  <si>
    <t>Or.Căinari</t>
  </si>
  <si>
    <t>baccealia</t>
  </si>
  <si>
    <t>Baccealia</t>
  </si>
  <si>
    <t>chircaiesti</t>
  </si>
  <si>
    <t>Chircăiești</t>
  </si>
  <si>
    <t>chircaiestii_noi</t>
  </si>
  <si>
    <t>Chircăieștii Noi</t>
  </si>
  <si>
    <t>chitcani</t>
  </si>
  <si>
    <t>Chițcani</t>
  </si>
  <si>
    <t>carnateni</t>
  </si>
  <si>
    <t>Cârnățeni</t>
  </si>
  <si>
    <t>carnatenii_noi</t>
  </si>
  <si>
    <t>Cârnățenii Noi</t>
  </si>
  <si>
    <t>ciuflesti</t>
  </si>
  <si>
    <t>Ciuflești</t>
  </si>
  <si>
    <t>copanca</t>
  </si>
  <si>
    <t>Copanca</t>
  </si>
  <si>
    <t>coscalia</t>
  </si>
  <si>
    <t>Coșcalia</t>
  </si>
  <si>
    <t>gasca</t>
  </si>
  <si>
    <t>Gâsca</t>
  </si>
  <si>
    <t>gradinita</t>
  </si>
  <si>
    <t>Grădinița</t>
  </si>
  <si>
    <t>grigorievca</t>
  </si>
  <si>
    <t>Grigorievca</t>
  </si>
  <si>
    <t>hagimus</t>
  </si>
  <si>
    <t>Hagimus</t>
  </si>
  <si>
    <t>opaci</t>
  </si>
  <si>
    <t>Opaci</t>
  </si>
  <si>
    <t>pervomaisc</t>
  </si>
  <si>
    <t>Pervomaisc</t>
  </si>
  <si>
    <t>plopi_stiubei</t>
  </si>
  <si>
    <t>Plopi-Știubei</t>
  </si>
  <si>
    <t>saiti</t>
  </si>
  <si>
    <t>Săiți</t>
  </si>
  <si>
    <t>salcuta</t>
  </si>
  <si>
    <t>Sălcuța</t>
  </si>
  <si>
    <t>tanatari</t>
  </si>
  <si>
    <t>Tănătari</t>
  </si>
  <si>
    <t>tanatarii_noi</t>
  </si>
  <si>
    <t>Tănătarii Noi</t>
  </si>
  <si>
    <t>tocuz</t>
  </si>
  <si>
    <t>Tocuz</t>
  </si>
  <si>
    <t>ucrainca</t>
  </si>
  <si>
    <t>Ucrainca</t>
  </si>
  <si>
    <t>ursoaia</t>
  </si>
  <si>
    <t>Ursoaia</t>
  </si>
  <si>
    <t>zaim</t>
  </si>
  <si>
    <t>Zaim</t>
  </si>
  <si>
    <t>causeni_constantinovca</t>
  </si>
  <si>
    <t>Constantinovca</t>
  </si>
  <si>
    <t>or_chisinau</t>
  </si>
  <si>
    <t>Or.Chișinău</t>
  </si>
  <si>
    <t>or_codru</t>
  </si>
  <si>
    <t>Or.Codru</t>
  </si>
  <si>
    <t>or_cricova</t>
  </si>
  <si>
    <t>Or.Cricova</t>
  </si>
  <si>
    <t>or_durlesti</t>
  </si>
  <si>
    <t>Or.Durlești</t>
  </si>
  <si>
    <t>or_sangera</t>
  </si>
  <si>
    <t>Or.Sângera</t>
  </si>
  <si>
    <t>or_vadul_lui_voda</t>
  </si>
  <si>
    <t>Or.Vadul lui Vodă</t>
  </si>
  <si>
    <t>or_vatra</t>
  </si>
  <si>
    <t>Or.Vatra</t>
  </si>
  <si>
    <t>bacioi</t>
  </si>
  <si>
    <t>Băcioi</t>
  </si>
  <si>
    <t>bubuieci</t>
  </si>
  <si>
    <t>Bubuieci</t>
  </si>
  <si>
    <t>budesti</t>
  </si>
  <si>
    <t>Budești</t>
  </si>
  <si>
    <t>ciorescu</t>
  </si>
  <si>
    <t>Ciorescu</t>
  </si>
  <si>
    <t>colonita</t>
  </si>
  <si>
    <t>Colonița</t>
  </si>
  <si>
    <t>condrita</t>
  </si>
  <si>
    <t>Condrița</t>
  </si>
  <si>
    <t>cruzesti</t>
  </si>
  <si>
    <t>Cruzești</t>
  </si>
  <si>
    <t>ghidighici</t>
  </si>
  <si>
    <t>Ghidighici</t>
  </si>
  <si>
    <t>gratiesti</t>
  </si>
  <si>
    <t>Grătiești</t>
  </si>
  <si>
    <t>stauceni</t>
  </si>
  <si>
    <t>Stăuceni</t>
  </si>
  <si>
    <t>tohatin</t>
  </si>
  <si>
    <t>Tohatin</t>
  </si>
  <si>
    <t>truseni</t>
  </si>
  <si>
    <t>Trușeni</t>
  </si>
  <si>
    <t>valea_perjei_cimislia</t>
  </si>
  <si>
    <t>Valea Perjei</t>
  </si>
  <si>
    <t>or_cimislia</t>
  </si>
  <si>
    <t>Or.Cimișlia</t>
  </si>
  <si>
    <t>albina</t>
  </si>
  <si>
    <t>Albina</t>
  </si>
  <si>
    <t>batar</t>
  </si>
  <si>
    <t>Batâr</t>
  </si>
  <si>
    <t>cenac</t>
  </si>
  <si>
    <t>Cenac</t>
  </si>
  <si>
    <t>ciucur_mingir</t>
  </si>
  <si>
    <t>Ciucur-Mingir</t>
  </si>
  <si>
    <t>codreni</t>
  </si>
  <si>
    <t>Codreni</t>
  </si>
  <si>
    <t>ecaterinovca</t>
  </si>
  <si>
    <t>Ecaterinovca</t>
  </si>
  <si>
    <t>gradiste</t>
  </si>
  <si>
    <t>Gradiște</t>
  </si>
  <si>
    <t>gura_galbenei</t>
  </si>
  <si>
    <t>Gura Galbenei</t>
  </si>
  <si>
    <t>hartop</t>
  </si>
  <si>
    <t>Hârtop</t>
  </si>
  <si>
    <t>ialpugeni</t>
  </si>
  <si>
    <t>Ialpugeni</t>
  </si>
  <si>
    <t>ivanovca_noua</t>
  </si>
  <si>
    <t>Ivanovca Nouă</t>
  </si>
  <si>
    <t>javgur</t>
  </si>
  <si>
    <t>Javgur</t>
  </si>
  <si>
    <t>lipoveni</t>
  </si>
  <si>
    <t>Lipoveni</t>
  </si>
  <si>
    <t>mihailovca</t>
  </si>
  <si>
    <t>Mihailovca</t>
  </si>
  <si>
    <t>porumbrei</t>
  </si>
  <si>
    <t>Porumbrei</t>
  </si>
  <si>
    <t>sagaidac</t>
  </si>
  <si>
    <t>Sagaidac</t>
  </si>
  <si>
    <t>satul_nou</t>
  </si>
  <si>
    <t>Satul Nou</t>
  </si>
  <si>
    <t>selemet</t>
  </si>
  <si>
    <t>Selemet</t>
  </si>
  <si>
    <t>suric</t>
  </si>
  <si>
    <t>Suric</t>
  </si>
  <si>
    <t>topala</t>
  </si>
  <si>
    <t>Topala</t>
  </si>
  <si>
    <t>troitcoe</t>
  </si>
  <si>
    <t>Troițcoe</t>
  </si>
  <si>
    <t>pascani_criuleni</t>
  </si>
  <si>
    <t>Pașcani</t>
  </si>
  <si>
    <t>cosernita_criuleni</t>
  </si>
  <si>
    <t>Coșernița</t>
  </si>
  <si>
    <t>corjova_criuleni</t>
  </si>
  <si>
    <t>Corjova</t>
  </si>
  <si>
    <t>or_criuleni</t>
  </si>
  <si>
    <t>Or.Criuleni</t>
  </si>
  <si>
    <t>balabanesti</t>
  </si>
  <si>
    <t>Bălăbănești</t>
  </si>
  <si>
    <t>baltata</t>
  </si>
  <si>
    <t>Bălțata</t>
  </si>
  <si>
    <t>boscana</t>
  </si>
  <si>
    <t>Boșcana</t>
  </si>
  <si>
    <t>cimiseni</t>
  </si>
  <si>
    <t>Cimișeni</t>
  </si>
  <si>
    <t>cruglic</t>
  </si>
  <si>
    <t>Cruglic</t>
  </si>
  <si>
    <t>dolinnoe</t>
  </si>
  <si>
    <t>Dolinnoe</t>
  </si>
  <si>
    <t>drasliceni</t>
  </si>
  <si>
    <t>Drăsliceni</t>
  </si>
  <si>
    <t>dubasarii_vechi</t>
  </si>
  <si>
    <t>Dubăsarii Vechi</t>
  </si>
  <si>
    <t>hartopul_mare</t>
  </si>
  <si>
    <t>Hârtopul Mare</t>
  </si>
  <si>
    <t>hrusova</t>
  </si>
  <si>
    <t>Hrușova</t>
  </si>
  <si>
    <t>isnovat</t>
  </si>
  <si>
    <t>Ișnovăț</t>
  </si>
  <si>
    <t>izbiste</t>
  </si>
  <si>
    <t>Izbiște</t>
  </si>
  <si>
    <t>jevreni</t>
  </si>
  <si>
    <t>Jevreni</t>
  </si>
  <si>
    <t>magdacesti</t>
  </si>
  <si>
    <t>Măgdăcești</t>
  </si>
  <si>
    <t>mascauti</t>
  </si>
  <si>
    <t>Mașcăuți</t>
  </si>
  <si>
    <t>miclesti</t>
  </si>
  <si>
    <t>Miclești</t>
  </si>
  <si>
    <t>onitcani</t>
  </si>
  <si>
    <t>Onițcani</t>
  </si>
  <si>
    <t>raculesti</t>
  </si>
  <si>
    <t>Răculești</t>
  </si>
  <si>
    <t>rascova</t>
  </si>
  <si>
    <t>Râșcova</t>
  </si>
  <si>
    <t>slobozia_dusca</t>
  </si>
  <si>
    <t>Slobozia-Dușca</t>
  </si>
  <si>
    <t>zaicana</t>
  </si>
  <si>
    <t>Zăicana</t>
  </si>
  <si>
    <t>tarnova_donduseni</t>
  </si>
  <si>
    <t>Târnova</t>
  </si>
  <si>
    <t>horodiste_donduseni</t>
  </si>
  <si>
    <t>or_donduseni</t>
  </si>
  <si>
    <t>Or.Dondușeni</t>
  </si>
  <si>
    <t>arionesti</t>
  </si>
  <si>
    <t>Arionești</t>
  </si>
  <si>
    <t>baraboi</t>
  </si>
  <si>
    <t>Baraboi</t>
  </si>
  <si>
    <t>cernoleuca</t>
  </si>
  <si>
    <t>Cernoleuca</t>
  </si>
  <si>
    <t>climauti</t>
  </si>
  <si>
    <t>Climăuți</t>
  </si>
  <si>
    <t>corbu</t>
  </si>
  <si>
    <t>Corbu</t>
  </si>
  <si>
    <t>criscauti</t>
  </si>
  <si>
    <t>Crișcăuți</t>
  </si>
  <si>
    <t>elizavetovca</t>
  </si>
  <si>
    <t>Elizavetovca</t>
  </si>
  <si>
    <t>frasin</t>
  </si>
  <si>
    <t>Frasin</t>
  </si>
  <si>
    <t>mosana</t>
  </si>
  <si>
    <t>Moșana</t>
  </si>
  <si>
    <t>pivniceni</t>
  </si>
  <si>
    <t>Pivniceni</t>
  </si>
  <si>
    <t>plop</t>
  </si>
  <si>
    <t>Plop</t>
  </si>
  <si>
    <t>pocrovca</t>
  </si>
  <si>
    <t>Pocrovca</t>
  </si>
  <si>
    <t>rediul_mare</t>
  </si>
  <si>
    <t>Rediul Mare</t>
  </si>
  <si>
    <t>scaieni</t>
  </si>
  <si>
    <t>Scăieni</t>
  </si>
  <si>
    <t>sudarca</t>
  </si>
  <si>
    <t>Sudarca</t>
  </si>
  <si>
    <t>taul</t>
  </si>
  <si>
    <t>Țaul</t>
  </si>
  <si>
    <t>teleseuca</t>
  </si>
  <si>
    <t>Teleșeuca</t>
  </si>
  <si>
    <t>sofia_drochia</t>
  </si>
  <si>
    <t>Sofia</t>
  </si>
  <si>
    <t>pervomaiscoe_drochia</t>
  </si>
  <si>
    <t>Pervomaiscoe</t>
  </si>
  <si>
    <t>palanca_drochia</t>
  </si>
  <si>
    <t>Palanca</t>
  </si>
  <si>
    <t>chetrosu_drochia</t>
  </si>
  <si>
    <t>or_drochia</t>
  </si>
  <si>
    <t>Or.Drochia</t>
  </si>
  <si>
    <t>antoneuca</t>
  </si>
  <si>
    <t>Antoneuca</t>
  </si>
  <si>
    <t>baroncea</t>
  </si>
  <si>
    <t>Baroncea</t>
  </si>
  <si>
    <t>cotova</t>
  </si>
  <si>
    <t>Cotova</t>
  </si>
  <si>
    <t>dominteni</t>
  </si>
  <si>
    <t>Dominteni</t>
  </si>
  <si>
    <t>fantanita</t>
  </si>
  <si>
    <t>Fântânița</t>
  </si>
  <si>
    <t>gribova</t>
  </si>
  <si>
    <t>Gribova</t>
  </si>
  <si>
    <t>hasnasenii_mari</t>
  </si>
  <si>
    <t>Hăsnășenii Mari</t>
  </si>
  <si>
    <t>hasnasenii_noi</t>
  </si>
  <si>
    <t>Hăsnășenii Noi</t>
  </si>
  <si>
    <t>maramonovca</t>
  </si>
  <si>
    <t>Maramonovca</t>
  </si>
  <si>
    <t>miciurin</t>
  </si>
  <si>
    <t>Miciurin</t>
  </si>
  <si>
    <t>mandac</t>
  </si>
  <si>
    <t>Mândâc</t>
  </si>
  <si>
    <t>moara_de_piatra</t>
  </si>
  <si>
    <t>Moara De Piatră</t>
  </si>
  <si>
    <t>nicoreni</t>
  </si>
  <si>
    <t>Nicoreni</t>
  </si>
  <si>
    <t>ochiul_alb</t>
  </si>
  <si>
    <t>Ochiul Alb</t>
  </si>
  <si>
    <t>pelinia</t>
  </si>
  <si>
    <t>Pelinia</t>
  </si>
  <si>
    <t>petreni</t>
  </si>
  <si>
    <t>Petreni</t>
  </si>
  <si>
    <t>popestii_de_jos</t>
  </si>
  <si>
    <t>Popeștii de Jos</t>
  </si>
  <si>
    <t>popestii_de_sus</t>
  </si>
  <si>
    <t>Popeștii de Sus</t>
  </si>
  <si>
    <t>salvirii_vechi</t>
  </si>
  <si>
    <t>Șalvirii Vechi</t>
  </si>
  <si>
    <t>suri</t>
  </si>
  <si>
    <t>Șuri</t>
  </si>
  <si>
    <t>tarigrad</t>
  </si>
  <si>
    <t>Țarigrad</t>
  </si>
  <si>
    <t>zgurita</t>
  </si>
  <si>
    <t>Zgurița</t>
  </si>
  <si>
    <t>ustia_dubasari</t>
  </si>
  <si>
    <t>Ustia</t>
  </si>
  <si>
    <t>marcauti_dubasari</t>
  </si>
  <si>
    <t>Marcăuți</t>
  </si>
  <si>
    <t>corjova_dubasari</t>
  </si>
  <si>
    <t>cocieri</t>
  </si>
  <si>
    <t>Cocieri</t>
  </si>
  <si>
    <t>cosnita</t>
  </si>
  <si>
    <t>Coșnița</t>
  </si>
  <si>
    <t>dorotcaia</t>
  </si>
  <si>
    <t>Doroțcaia</t>
  </si>
  <si>
    <t>holercani</t>
  </si>
  <si>
    <t>Holercani</t>
  </si>
  <si>
    <t>molovata</t>
  </si>
  <si>
    <t>Molovata</t>
  </si>
  <si>
    <t>molovata_noua</t>
  </si>
  <si>
    <t>Molovata Nouă</t>
  </si>
  <si>
    <t>oxentea</t>
  </si>
  <si>
    <t>Oxentea</t>
  </si>
  <si>
    <t>parata</t>
  </si>
  <si>
    <t>Pârâta</t>
  </si>
  <si>
    <t>viisoara_edinet</t>
  </si>
  <si>
    <t>Viișoara</t>
  </si>
  <si>
    <t>tarnova_edinet</t>
  </si>
  <si>
    <t>stolniceni_edinet</t>
  </si>
  <si>
    <t>Stolniceni</t>
  </si>
  <si>
    <t>gordinesti_edinet</t>
  </si>
  <si>
    <t>Gordinești</t>
  </si>
  <si>
    <t>alexeevca_edinet</t>
  </si>
  <si>
    <t>Alexeevca</t>
  </si>
  <si>
    <t>or_edinet</t>
  </si>
  <si>
    <t>Or.Edineț</t>
  </si>
  <si>
    <t>or_cupcini</t>
  </si>
  <si>
    <t>Or.Cupcini</t>
  </si>
  <si>
    <t>badragii_noi</t>
  </si>
  <si>
    <t>Bădragii Noi</t>
  </si>
  <si>
    <t>badragii_vechi</t>
  </si>
  <si>
    <t>Bădragii Vechi</t>
  </si>
  <si>
    <t>blesteni</t>
  </si>
  <si>
    <t>Bleșteni</t>
  </si>
  <si>
    <t>bratuseni</t>
  </si>
  <si>
    <t>Brătușeni</t>
  </si>
  <si>
    <t>branzeni</t>
  </si>
  <si>
    <t>Brânzeni</t>
  </si>
  <si>
    <t>burlanesti</t>
  </si>
  <si>
    <t>Burlănești</t>
  </si>
  <si>
    <t>cepeleuti</t>
  </si>
  <si>
    <t>Cepeleuți</t>
  </si>
  <si>
    <t>chetrosica_noua</t>
  </si>
  <si>
    <t>Chetroșica Nouă</t>
  </si>
  <si>
    <t>constantinovca</t>
  </si>
  <si>
    <t>corpaci</t>
  </si>
  <si>
    <t>Corpaci</t>
  </si>
  <si>
    <t>cuconestii_noi</t>
  </si>
  <si>
    <t>Cuconeștii Noi</t>
  </si>
  <si>
    <t>fetesti</t>
  </si>
  <si>
    <t>Fetești</t>
  </si>
  <si>
    <t>gaspar</t>
  </si>
  <si>
    <t>Gașpar</t>
  </si>
  <si>
    <t>goleni</t>
  </si>
  <si>
    <t>Goleni</t>
  </si>
  <si>
    <t>hancauti</t>
  </si>
  <si>
    <t>Hancăuți</t>
  </si>
  <si>
    <t>hincauti</t>
  </si>
  <si>
    <t>Hincăuți</t>
  </si>
  <si>
    <t>hlinaia</t>
  </si>
  <si>
    <t>Hlinaia</t>
  </si>
  <si>
    <t>lopatnic</t>
  </si>
  <si>
    <t>Lopatnic</t>
  </si>
  <si>
    <t>parcova</t>
  </si>
  <si>
    <t>Parcova</t>
  </si>
  <si>
    <t>rotunda</t>
  </si>
  <si>
    <t>Rotunda</t>
  </si>
  <si>
    <t>ruseni</t>
  </si>
  <si>
    <t>Ruseni</t>
  </si>
  <si>
    <t>sofrancani</t>
  </si>
  <si>
    <t>Șofrâncani</t>
  </si>
  <si>
    <t>terebna</t>
  </si>
  <si>
    <t>Terebna</t>
  </si>
  <si>
    <t>trinca</t>
  </si>
  <si>
    <t>Trinca</t>
  </si>
  <si>
    <t>zabriceni</t>
  </si>
  <si>
    <t>Zăbriceni</t>
  </si>
  <si>
    <t>parlita_falesti</t>
  </si>
  <si>
    <t>Pârlița</t>
  </si>
  <si>
    <t>falesti</t>
  </si>
  <si>
    <t>izvoare_falesti</t>
  </si>
  <si>
    <t>Izvoare</t>
  </si>
  <si>
    <t>horesti_falesti</t>
  </si>
  <si>
    <t>Horești</t>
  </si>
  <si>
    <t>hiliuti_falesti</t>
  </si>
  <si>
    <t>Hiliuți</t>
  </si>
  <si>
    <t>glinjeni_falesti</t>
  </si>
  <si>
    <t>Glinjeni</t>
  </si>
  <si>
    <t>or_falesti</t>
  </si>
  <si>
    <t>Or.Fălești</t>
  </si>
  <si>
    <t>albinetul_vechi</t>
  </si>
  <si>
    <t>Albinețul Vechi</t>
  </si>
  <si>
    <t>bocani</t>
  </si>
  <si>
    <t>Bocani</t>
  </si>
  <si>
    <t>calinesti</t>
  </si>
  <si>
    <t>Călinești</t>
  </si>
  <si>
    <t>calugar</t>
  </si>
  <si>
    <t>Călugăr</t>
  </si>
  <si>
    <t>catranac</t>
  </si>
  <si>
    <t>Catranâc</t>
  </si>
  <si>
    <t>chetris</t>
  </si>
  <si>
    <t>Chetriș</t>
  </si>
  <si>
    <t>ciolacu_nou</t>
  </si>
  <si>
    <t>Ciolacu Nou</t>
  </si>
  <si>
    <t>egorovca</t>
  </si>
  <si>
    <t>Egorovca</t>
  </si>
  <si>
    <t>falestii_noi</t>
  </si>
  <si>
    <t>Făleștii Noi</t>
  </si>
  <si>
    <t>hancesti</t>
  </si>
  <si>
    <t>Hâncești</t>
  </si>
  <si>
    <t>ilenuta</t>
  </si>
  <si>
    <t>Ilenuța</t>
  </si>
  <si>
    <t>iscalau</t>
  </si>
  <si>
    <t>Ișcălău</t>
  </si>
  <si>
    <t>logofteni</t>
  </si>
  <si>
    <t>Logofteni</t>
  </si>
  <si>
    <t>marandeni</t>
  </si>
  <si>
    <t>Mărăndeni</t>
  </si>
  <si>
    <t>musteata</t>
  </si>
  <si>
    <t>Musteața</t>
  </si>
  <si>
    <t>natalievca</t>
  </si>
  <si>
    <t>Natalievca</t>
  </si>
  <si>
    <t>navarnet</t>
  </si>
  <si>
    <t>Năvârneț</t>
  </si>
  <si>
    <t>obreja_veche</t>
  </si>
  <si>
    <t>Obreja Veche</t>
  </si>
  <si>
    <t>pietrosu</t>
  </si>
  <si>
    <t>Pietrosu</t>
  </si>
  <si>
    <t>panzareni</t>
  </si>
  <si>
    <t>Pânzăreni</t>
  </si>
  <si>
    <t>pompa</t>
  </si>
  <si>
    <t>Pompa</t>
  </si>
  <si>
    <t>pruteni</t>
  </si>
  <si>
    <t>Pruteni</t>
  </si>
  <si>
    <t>rautel</t>
  </si>
  <si>
    <t>Răuțel</t>
  </si>
  <si>
    <t>risipeni</t>
  </si>
  <si>
    <t>Risipeni</t>
  </si>
  <si>
    <t>sarata_veche</t>
  </si>
  <si>
    <t>Sărata Veche</t>
  </si>
  <si>
    <t>scumpia</t>
  </si>
  <si>
    <t>Scumpia</t>
  </si>
  <si>
    <t>taxobeni</t>
  </si>
  <si>
    <t>Taxobeni</t>
  </si>
  <si>
    <t>vascauti_floresti</t>
  </si>
  <si>
    <t>Văscăuți</t>
  </si>
  <si>
    <t>temeleuti_floresti</t>
  </si>
  <si>
    <t>stefanesti_floresti</t>
  </si>
  <si>
    <t>Ștefănești</t>
  </si>
  <si>
    <t>izvoare_floresti</t>
  </si>
  <si>
    <t>cosernita_floresti</t>
  </si>
  <si>
    <t>alexeevca_floresti</t>
  </si>
  <si>
    <t>or_floresti</t>
  </si>
  <si>
    <t>Or.Florești</t>
  </si>
  <si>
    <t>or_ghindesti</t>
  </si>
  <si>
    <t>Or.Ghindești</t>
  </si>
  <si>
    <t>or_marculesti</t>
  </si>
  <si>
    <t>Or.Mărculești</t>
  </si>
  <si>
    <t>bahrinesti</t>
  </si>
  <si>
    <t>Băhrinești</t>
  </si>
  <si>
    <t>casunca</t>
  </si>
  <si>
    <t>Cașunca</t>
  </si>
  <si>
    <t>cernita</t>
  </si>
  <si>
    <t>Cernița</t>
  </si>
  <si>
    <t>ciripcau</t>
  </si>
  <si>
    <t>Ciripcău</t>
  </si>
  <si>
    <t>ciutulesti</t>
  </si>
  <si>
    <t>Ciutulești</t>
  </si>
  <si>
    <t>cuhurestii_de_jos</t>
  </si>
  <si>
    <t>Cuhureștii De Jos</t>
  </si>
  <si>
    <t>cuhurestii_de_sus</t>
  </si>
  <si>
    <t>Cuhureștii De Sus</t>
  </si>
  <si>
    <t>cunicea</t>
  </si>
  <si>
    <t>Cunicea</t>
  </si>
  <si>
    <t>domulgeni</t>
  </si>
  <si>
    <t>Domulgeni</t>
  </si>
  <si>
    <t>frumusica</t>
  </si>
  <si>
    <t>Frumușica</t>
  </si>
  <si>
    <t>ghindesti</t>
  </si>
  <si>
    <t>Ghindești</t>
  </si>
  <si>
    <t>gura_cainarului</t>
  </si>
  <si>
    <t>Gura Căinarului</t>
  </si>
  <si>
    <t>gura_camencii</t>
  </si>
  <si>
    <t>Gura Camencii</t>
  </si>
  <si>
    <t>iliciovca</t>
  </si>
  <si>
    <t>Iliciovca</t>
  </si>
  <si>
    <t>japca</t>
  </si>
  <si>
    <t>Japca</t>
  </si>
  <si>
    <t>lunga</t>
  </si>
  <si>
    <t>Lunga</t>
  </si>
  <si>
    <t>marculesti</t>
  </si>
  <si>
    <t>Mărculești</t>
  </si>
  <si>
    <t>napadova</t>
  </si>
  <si>
    <t>Năpadova</t>
  </si>
  <si>
    <t>nicolaevca</t>
  </si>
  <si>
    <t>Nicolaevca</t>
  </si>
  <si>
    <t>prajila</t>
  </si>
  <si>
    <t>Prajila</t>
  </si>
  <si>
    <t>prodanesti</t>
  </si>
  <si>
    <t>Prodănești</t>
  </si>
  <si>
    <t>putinesti</t>
  </si>
  <si>
    <t>Putinești</t>
  </si>
  <si>
    <t>radulenii_vechi</t>
  </si>
  <si>
    <t>Rădulenii Vechi</t>
  </si>
  <si>
    <t>rosietici</t>
  </si>
  <si>
    <t>Roșietici</t>
  </si>
  <si>
    <t>sanatauca</t>
  </si>
  <si>
    <t>Sănătăuca</t>
  </si>
  <si>
    <t>sevirova</t>
  </si>
  <si>
    <t>Sevirova</t>
  </si>
  <si>
    <t>tirgul_vertiujeni</t>
  </si>
  <si>
    <t>Tîrgul-Vertiujeni</t>
  </si>
  <si>
    <t>trifanesti</t>
  </si>
  <si>
    <t>Trifănești</t>
  </si>
  <si>
    <t>varvareuca</t>
  </si>
  <si>
    <t>Vărvăreuca</t>
  </si>
  <si>
    <t>vertiujeni</t>
  </si>
  <si>
    <t>Vertiujeni</t>
  </si>
  <si>
    <t>zaluceni</t>
  </si>
  <si>
    <t>Zăluceni</t>
  </si>
  <si>
    <t>viisoara_glodeni</t>
  </si>
  <si>
    <t>ustia_glodeni</t>
  </si>
  <si>
    <t>camenca_glodeni</t>
  </si>
  <si>
    <t>Camenca</t>
  </si>
  <si>
    <t>or_glodeni</t>
  </si>
  <si>
    <t>Or.Glodeni</t>
  </si>
  <si>
    <t>balatina</t>
  </si>
  <si>
    <t>Balatina</t>
  </si>
  <si>
    <t>cajba</t>
  </si>
  <si>
    <t>Cajba</t>
  </si>
  <si>
    <t>ciuciulea</t>
  </si>
  <si>
    <t>Ciuciulea</t>
  </si>
  <si>
    <t>cobani</t>
  </si>
  <si>
    <t>Cobani</t>
  </si>
  <si>
    <t>cuhnesti</t>
  </si>
  <si>
    <t>Cuhnești</t>
  </si>
  <si>
    <t>danu</t>
  </si>
  <si>
    <t>Danu</t>
  </si>
  <si>
    <t>dusmani</t>
  </si>
  <si>
    <t>Dușmani</t>
  </si>
  <si>
    <t>fundurii_noi</t>
  </si>
  <si>
    <t>Fundurii Noi</t>
  </si>
  <si>
    <t>fundurii_vechi</t>
  </si>
  <si>
    <t>Fundurii Vechi</t>
  </si>
  <si>
    <t>hajdieni</t>
  </si>
  <si>
    <t>Hâjdieni</t>
  </si>
  <si>
    <t>iabloana</t>
  </si>
  <si>
    <t>Iabloana</t>
  </si>
  <si>
    <t>limbenii_noi</t>
  </si>
  <si>
    <t>Limbenii Noi</t>
  </si>
  <si>
    <t>limbenii_vechi</t>
  </si>
  <si>
    <t>Limbenii Vechi</t>
  </si>
  <si>
    <t>petrunea</t>
  </si>
  <si>
    <t>Petrunea</t>
  </si>
  <si>
    <t>sturzovca</t>
  </si>
  <si>
    <t>Sturzovca</t>
  </si>
  <si>
    <t>stolniceni_hincesti</t>
  </si>
  <si>
    <t>sofia_hincesti</t>
  </si>
  <si>
    <t>sipoteni_hincesti</t>
  </si>
  <si>
    <t>Șipoteni</t>
  </si>
  <si>
    <t>pervomaiscoe_hincesti</t>
  </si>
  <si>
    <t>pascani_hincesti</t>
  </si>
  <si>
    <t>onesti_hincesti</t>
  </si>
  <si>
    <t>Onești</t>
  </si>
  <si>
    <t>leuseni_hincesti</t>
  </si>
  <si>
    <t>Leușeni</t>
  </si>
  <si>
    <t>farladeni_hincesti</t>
  </si>
  <si>
    <t>or_hancesti</t>
  </si>
  <si>
    <t>Or.Hâncești</t>
  </si>
  <si>
    <t>balceana</t>
  </si>
  <si>
    <t>Bălceana</t>
  </si>
  <si>
    <t>bobeica</t>
  </si>
  <si>
    <t>Bobeica</t>
  </si>
  <si>
    <t>boghiceni</t>
  </si>
  <si>
    <t>Boghiceni</t>
  </si>
  <si>
    <t>bozieni</t>
  </si>
  <si>
    <t>Bozieni</t>
  </si>
  <si>
    <t>bujor</t>
  </si>
  <si>
    <t>Bujor</t>
  </si>
  <si>
    <t>buteni</t>
  </si>
  <si>
    <t>Buțeni</t>
  </si>
  <si>
    <t>calmatui</t>
  </si>
  <si>
    <t>Călmațui</t>
  </si>
  <si>
    <t>caracui</t>
  </si>
  <si>
    <t>Caracui</t>
  </si>
  <si>
    <t>carpineni</t>
  </si>
  <si>
    <t>Cărpineni</t>
  </si>
  <si>
    <t>cateleni</t>
  </si>
  <si>
    <t>Cățeleni</t>
  </si>
  <si>
    <t>cioara</t>
  </si>
  <si>
    <t>Cioara</t>
  </si>
  <si>
    <t>ciuciuleni</t>
  </si>
  <si>
    <t>Ciuciuleni</t>
  </si>
  <si>
    <t>cotul_morii</t>
  </si>
  <si>
    <t>Cotul Morii</t>
  </si>
  <si>
    <t>crasnoarmeiscoe</t>
  </si>
  <si>
    <t>Crasnoarmeiscoe</t>
  </si>
  <si>
    <t>dancu</t>
  </si>
  <si>
    <t>Dancu</t>
  </si>
  <si>
    <t>dragusenii_noi</t>
  </si>
  <si>
    <t>Drăgușenii Noi</t>
  </si>
  <si>
    <t>fundul_galbenei</t>
  </si>
  <si>
    <t>Fundul Galbenei</t>
  </si>
  <si>
    <t>ivanovca</t>
  </si>
  <si>
    <t>Ivanovca</t>
  </si>
  <si>
    <t>lapusna</t>
  </si>
  <si>
    <t>Lăpușna</t>
  </si>
  <si>
    <t>loganesti</t>
  </si>
  <si>
    <t>Logănești</t>
  </si>
  <si>
    <t>mereseni</t>
  </si>
  <si>
    <t>Mereșeni</t>
  </si>
  <si>
    <t>mingir</t>
  </si>
  <si>
    <t>Mingir</t>
  </si>
  <si>
    <t>miresti</t>
  </si>
  <si>
    <t>Mirești</t>
  </si>
  <si>
    <t>negrea</t>
  </si>
  <si>
    <t>Negrea</t>
  </si>
  <si>
    <t>nemteni</t>
  </si>
  <si>
    <t>Nemțeni</t>
  </si>
  <si>
    <t>obileni</t>
  </si>
  <si>
    <t>Obileni</t>
  </si>
  <si>
    <t>poganesti</t>
  </si>
  <si>
    <t>Pogănești</t>
  </si>
  <si>
    <t>sarata_galbena</t>
  </si>
  <si>
    <t>Sărata-Galbenă</t>
  </si>
  <si>
    <t>secareni</t>
  </si>
  <si>
    <t>Secareni</t>
  </si>
  <si>
    <t>voinescu</t>
  </si>
  <si>
    <t>Voinescu</t>
  </si>
  <si>
    <t>vasieni_ialoveni</t>
  </si>
  <si>
    <t>Văsieni</t>
  </si>
  <si>
    <t>ialoveni</t>
  </si>
  <si>
    <t>varatic_ialoveni</t>
  </si>
  <si>
    <t>Văratic</t>
  </si>
  <si>
    <t>horesti_ialoveni</t>
  </si>
  <si>
    <t>or_ialoveni</t>
  </si>
  <si>
    <t>Or.Ialoveni</t>
  </si>
  <si>
    <t>bardar</t>
  </si>
  <si>
    <t>Bardar</t>
  </si>
  <si>
    <t>carbuna</t>
  </si>
  <si>
    <t>Cărbuna</t>
  </si>
  <si>
    <t>cigarleni</t>
  </si>
  <si>
    <t>Cigârleni</t>
  </si>
  <si>
    <t>costesti</t>
  </si>
  <si>
    <t>Costești</t>
  </si>
  <si>
    <t>danceni</t>
  </si>
  <si>
    <t>Dănceni</t>
  </si>
  <si>
    <t>gangura</t>
  </si>
  <si>
    <t>Gangura</t>
  </si>
  <si>
    <t>hansca</t>
  </si>
  <si>
    <t>Hansca</t>
  </si>
  <si>
    <t>horodca</t>
  </si>
  <si>
    <t>Horodca</t>
  </si>
  <si>
    <t>malcoci</t>
  </si>
  <si>
    <t>Malcoci</t>
  </si>
  <si>
    <t>milestii_mici</t>
  </si>
  <si>
    <t>Mileștii Mici</t>
  </si>
  <si>
    <t>molesti</t>
  </si>
  <si>
    <t>Molești</t>
  </si>
  <si>
    <t>nimoreni</t>
  </si>
  <si>
    <t>Nimoreni</t>
  </si>
  <si>
    <t>pojareni</t>
  </si>
  <si>
    <t>Pojăreni</t>
  </si>
  <si>
    <t>puhoi</t>
  </si>
  <si>
    <t>Puhoi</t>
  </si>
  <si>
    <t>razeni</t>
  </si>
  <si>
    <t>Răzeni</t>
  </si>
  <si>
    <t>rusestii_noi</t>
  </si>
  <si>
    <t>Ruseștii Noi</t>
  </si>
  <si>
    <t>sociteni</t>
  </si>
  <si>
    <t>Sociteni</t>
  </si>
  <si>
    <t>suruceni</t>
  </si>
  <si>
    <t>Suruceni</t>
  </si>
  <si>
    <t>tipala</t>
  </si>
  <si>
    <t>Țipala</t>
  </si>
  <si>
    <t>ulmu</t>
  </si>
  <si>
    <t>Ulmu</t>
  </si>
  <si>
    <t>zambreni</t>
  </si>
  <si>
    <t>Zâmbreni</t>
  </si>
  <si>
    <t>tomai_leova</t>
  </si>
  <si>
    <t>Tomai</t>
  </si>
  <si>
    <t>leova</t>
  </si>
  <si>
    <t>or_leova</t>
  </si>
  <si>
    <t>Or.Leova</t>
  </si>
  <si>
    <t>or_iargara</t>
  </si>
  <si>
    <t>Or.Iargara</t>
  </si>
  <si>
    <t>baius</t>
  </si>
  <si>
    <t>Băiuș</t>
  </si>
  <si>
    <t>bestemac</t>
  </si>
  <si>
    <t>Beștemac</t>
  </si>
  <si>
    <t>borogani</t>
  </si>
  <si>
    <t>Borogani</t>
  </si>
  <si>
    <t>cazangic</t>
  </si>
  <si>
    <t>Cazangic</t>
  </si>
  <si>
    <t>ceadar</t>
  </si>
  <si>
    <t>Ceadâr</t>
  </si>
  <si>
    <t>cneazevca</t>
  </si>
  <si>
    <t>Cneazevca</t>
  </si>
  <si>
    <t>colibabovca</t>
  </si>
  <si>
    <t>Colibabovca</t>
  </si>
  <si>
    <t>covurlui</t>
  </si>
  <si>
    <t>Covurlui</t>
  </si>
  <si>
    <t>cupcui</t>
  </si>
  <si>
    <t>Cupcui</t>
  </si>
  <si>
    <t>filipeni</t>
  </si>
  <si>
    <t>Filipeni</t>
  </si>
  <si>
    <t>hanasenii_noi</t>
  </si>
  <si>
    <t>Hănăsenii Noi</t>
  </si>
  <si>
    <t>orac</t>
  </si>
  <si>
    <t>Orac</t>
  </si>
  <si>
    <t>romanovca</t>
  </si>
  <si>
    <t>Romanovca</t>
  </si>
  <si>
    <t>sarata_noua</t>
  </si>
  <si>
    <t>Sărata Noua</t>
  </si>
  <si>
    <t>sarata_razesi</t>
  </si>
  <si>
    <t>Sărata-Răzesi</t>
  </si>
  <si>
    <t>sarateni</t>
  </si>
  <si>
    <t>Sărateni</t>
  </si>
  <si>
    <t>saratica_noua</t>
  </si>
  <si>
    <t>Sărățica Noua</t>
  </si>
  <si>
    <t>sarma</t>
  </si>
  <si>
    <t>Sârma</t>
  </si>
  <si>
    <t>tigheci</t>
  </si>
  <si>
    <t>Tigheci</t>
  </si>
  <si>
    <t>tochile_raducani</t>
  </si>
  <si>
    <t>Tochile-Răducani</t>
  </si>
  <si>
    <t>tomaiul_nou</t>
  </si>
  <si>
    <t>Tomaiul Nou</t>
  </si>
  <si>
    <t>vozneseni</t>
  </si>
  <si>
    <t>Vozneseni</t>
  </si>
  <si>
    <t>seliste_nisporeni</t>
  </si>
  <si>
    <t>Seliște</t>
  </si>
  <si>
    <t>nisporeni</t>
  </si>
  <si>
    <t>or_nisporeni</t>
  </si>
  <si>
    <t>Or.Nisporeni</t>
  </si>
  <si>
    <t>balanesti</t>
  </si>
  <si>
    <t>Bălănești</t>
  </si>
  <si>
    <t>balauresti</t>
  </si>
  <si>
    <t>Bălăurești</t>
  </si>
  <si>
    <t>barboieni</t>
  </si>
  <si>
    <t>Bărboieni</t>
  </si>
  <si>
    <t>bolduresti</t>
  </si>
  <si>
    <t>Boldurești</t>
  </si>
  <si>
    <t>boltun</t>
  </si>
  <si>
    <t>Bolțun</t>
  </si>
  <si>
    <t>bratuleni</t>
  </si>
  <si>
    <t>Brătuleni</t>
  </si>
  <si>
    <t>bursuc</t>
  </si>
  <si>
    <t>Bursuc</t>
  </si>
  <si>
    <t>calimanesti</t>
  </si>
  <si>
    <t>Călimănești</t>
  </si>
  <si>
    <t>cioresti</t>
  </si>
  <si>
    <t>Ciorești</t>
  </si>
  <si>
    <t>ciutesti</t>
  </si>
  <si>
    <t>Ciutești</t>
  </si>
  <si>
    <t>cristesti</t>
  </si>
  <si>
    <t>Cristești</t>
  </si>
  <si>
    <t>grozesti</t>
  </si>
  <si>
    <t>Grozești</t>
  </si>
  <si>
    <t>iurceni</t>
  </si>
  <si>
    <t>Iurceni</t>
  </si>
  <si>
    <t>marinici</t>
  </si>
  <si>
    <t>Marinici</t>
  </si>
  <si>
    <t>milesti</t>
  </si>
  <si>
    <t>Milești</t>
  </si>
  <si>
    <t>siscani</t>
  </si>
  <si>
    <t>Șișcani</t>
  </si>
  <si>
    <t>soltanesti</t>
  </si>
  <si>
    <t>Soltănești</t>
  </si>
  <si>
    <t>valea_trestieni</t>
  </si>
  <si>
    <t>Valea-Trestieni</t>
  </si>
  <si>
    <t>varzaresti</t>
  </si>
  <si>
    <t>Vărzărești</t>
  </si>
  <si>
    <t>vanatori</t>
  </si>
  <si>
    <t>Vânători</t>
  </si>
  <si>
    <t>zberoaia</t>
  </si>
  <si>
    <t>Zberoaia</t>
  </si>
  <si>
    <t>or_ocnita</t>
  </si>
  <si>
    <t>Or.Ocnița</t>
  </si>
  <si>
    <t>or_frunza</t>
  </si>
  <si>
    <t>Or.Frunză</t>
  </si>
  <si>
    <t>or_otaci</t>
  </si>
  <si>
    <t>Or.Otaci</t>
  </si>
  <si>
    <t>barladeni</t>
  </si>
  <si>
    <t>Bârlădeni</t>
  </si>
  <si>
    <t>barnova</t>
  </si>
  <si>
    <t>Bârnova</t>
  </si>
  <si>
    <t>calarasovca</t>
  </si>
  <si>
    <t>Calarașovca</t>
  </si>
  <si>
    <t>clocusna</t>
  </si>
  <si>
    <t>Clocușna</t>
  </si>
  <si>
    <t>corestauti</t>
  </si>
  <si>
    <t>Corestăuți</t>
  </si>
  <si>
    <t>dangeni</t>
  </si>
  <si>
    <t>Dângeni</t>
  </si>
  <si>
    <t>garbova</t>
  </si>
  <si>
    <t>Gârbova</t>
  </si>
  <si>
    <t>grinauti_moldova</t>
  </si>
  <si>
    <t>Grinăuți-Moldova</t>
  </si>
  <si>
    <t>hadarauti</t>
  </si>
  <si>
    <t>Hădărăuți</t>
  </si>
  <si>
    <t>lencauti</t>
  </si>
  <si>
    <t>Lencăuți</t>
  </si>
  <si>
    <t>lipnic</t>
  </si>
  <si>
    <t>Lipnic</t>
  </si>
  <si>
    <t>mereseuca</t>
  </si>
  <si>
    <t>Mereșeuca</t>
  </si>
  <si>
    <t>mihalaseni</t>
  </si>
  <si>
    <t>Mihălășeni</t>
  </si>
  <si>
    <t>naslavcea</t>
  </si>
  <si>
    <t>Naslavcea</t>
  </si>
  <si>
    <t>sauca</t>
  </si>
  <si>
    <t>Sauca</t>
  </si>
  <si>
    <t>unguri</t>
  </si>
  <si>
    <t>Unguri</t>
  </si>
  <si>
    <t>vlcinet</t>
  </si>
  <si>
    <t>Vlcineț</t>
  </si>
  <si>
    <t>vascauti_orhei</t>
  </si>
  <si>
    <t>Vâșcăuți</t>
  </si>
  <si>
    <t>seliste_orhei</t>
  </si>
  <si>
    <t>or_orhei</t>
  </si>
  <si>
    <t>Or.Orhei</t>
  </si>
  <si>
    <t>berezlogi</t>
  </si>
  <si>
    <t>Berezlogi</t>
  </si>
  <si>
    <t>biesti</t>
  </si>
  <si>
    <t>Biești</t>
  </si>
  <si>
    <t>bolohan</t>
  </si>
  <si>
    <t>Bolohan</t>
  </si>
  <si>
    <t>braviceni</t>
  </si>
  <si>
    <t>Brăviceni</t>
  </si>
  <si>
    <t>bulaiesti</t>
  </si>
  <si>
    <t>Bulăiești</t>
  </si>
  <si>
    <t>chiperceni</t>
  </si>
  <si>
    <t>Chiperceni</t>
  </si>
  <si>
    <t>ciocalteni</t>
  </si>
  <si>
    <t>Ciocâlteni</t>
  </si>
  <si>
    <t>clisova</t>
  </si>
  <si>
    <t>Clișova</t>
  </si>
  <si>
    <t>crihana</t>
  </si>
  <si>
    <t>Crihana</t>
  </si>
  <si>
    <t>cucuruzeni</t>
  </si>
  <si>
    <t>Cucuruzeni</t>
  </si>
  <si>
    <t>donici</t>
  </si>
  <si>
    <t>Donici</t>
  </si>
  <si>
    <t>ghetlova</t>
  </si>
  <si>
    <t>Ghetlova</t>
  </si>
  <si>
    <t>isacova</t>
  </si>
  <si>
    <t>Isacova</t>
  </si>
  <si>
    <t>ivancea</t>
  </si>
  <si>
    <t>Ivancea</t>
  </si>
  <si>
    <t>jora_de_mijloc</t>
  </si>
  <si>
    <t>Jora De Mijloc</t>
  </si>
  <si>
    <t>malaiesti</t>
  </si>
  <si>
    <t>Mălăiești</t>
  </si>
  <si>
    <t>marzesti</t>
  </si>
  <si>
    <t>Mârzești</t>
  </si>
  <si>
    <t>mitoc</t>
  </si>
  <si>
    <t>Mitoc</t>
  </si>
  <si>
    <t>morozeni</t>
  </si>
  <si>
    <t>Morozeni</t>
  </si>
  <si>
    <t>neculaieuca</t>
  </si>
  <si>
    <t>Neculăieuca</t>
  </si>
  <si>
    <t>pelivan</t>
  </si>
  <si>
    <t>Pelivan</t>
  </si>
  <si>
    <t>peresecina</t>
  </si>
  <si>
    <t>Peresecina</t>
  </si>
  <si>
    <t>piatra</t>
  </si>
  <si>
    <t>Piatra</t>
  </si>
  <si>
    <t>podgoreni</t>
  </si>
  <si>
    <t>Podgoreni</t>
  </si>
  <si>
    <t>pohorniceni</t>
  </si>
  <si>
    <t>Pohorniceni</t>
  </si>
  <si>
    <t>pohrebeni</t>
  </si>
  <si>
    <t>Pohrebeni</t>
  </si>
  <si>
    <t>putintei</t>
  </si>
  <si>
    <t>Puțintei</t>
  </si>
  <si>
    <t>samananca</t>
  </si>
  <si>
    <t>Sămănanca</t>
  </si>
  <si>
    <t>step_soci</t>
  </si>
  <si>
    <t>Step-Soci</t>
  </si>
  <si>
    <t>susleni</t>
  </si>
  <si>
    <t>Susleni</t>
  </si>
  <si>
    <t>teleseu</t>
  </si>
  <si>
    <t>Teleșeu</t>
  </si>
  <si>
    <t>trebujeni</t>
  </si>
  <si>
    <t>Trebujeni</t>
  </si>
  <si>
    <t>vatici</t>
  </si>
  <si>
    <t>Vatici</t>
  </si>
  <si>
    <t>zahoreni</t>
  </si>
  <si>
    <t>Zahoreni</t>
  </si>
  <si>
    <t>zorile</t>
  </si>
  <si>
    <t>Zorile</t>
  </si>
  <si>
    <t>varatic_rascani</t>
  </si>
  <si>
    <t>rascani</t>
  </si>
  <si>
    <t>recea_rascani</t>
  </si>
  <si>
    <t>Recea</t>
  </si>
  <si>
    <t>mihaileni_rascani</t>
  </si>
  <si>
    <t>horodiste_rascani</t>
  </si>
  <si>
    <t>hiliuti_rascani</t>
  </si>
  <si>
    <t>or_riscani</t>
  </si>
  <si>
    <t>Or.Riscani</t>
  </si>
  <si>
    <t>or_costesti</t>
  </si>
  <si>
    <t>Or.Costești</t>
  </si>
  <si>
    <t>alexandresti</t>
  </si>
  <si>
    <t>Alexandresti</t>
  </si>
  <si>
    <t>alunis</t>
  </si>
  <si>
    <t>Aluniș</t>
  </si>
  <si>
    <t>borosenii_noi</t>
  </si>
  <si>
    <t>Borosenii Noi</t>
  </si>
  <si>
    <t>braniste</t>
  </si>
  <si>
    <t>Braniște</t>
  </si>
  <si>
    <t>corlateni</t>
  </si>
  <si>
    <t>Corlăteni</t>
  </si>
  <si>
    <t>duruitoarea_noua</t>
  </si>
  <si>
    <t>Duruitoarea Noua</t>
  </si>
  <si>
    <t>galaseni</t>
  </si>
  <si>
    <t>Gălășeni</t>
  </si>
  <si>
    <t>grinauti</t>
  </si>
  <si>
    <t>Grinăuți</t>
  </si>
  <si>
    <t>malinovscoe</t>
  </si>
  <si>
    <t>Malinovscoe</t>
  </si>
  <si>
    <t>nihoreni</t>
  </si>
  <si>
    <t>Nihoreni</t>
  </si>
  <si>
    <t>petruseni</t>
  </si>
  <si>
    <t>Petrușeni</t>
  </si>
  <si>
    <t>parjota</t>
  </si>
  <si>
    <t>Pârjota</t>
  </si>
  <si>
    <t>pociumbauti</t>
  </si>
  <si>
    <t>Pociumbăuți</t>
  </si>
  <si>
    <t>pocuimbeni</t>
  </si>
  <si>
    <t>Pocuimbeni</t>
  </si>
  <si>
    <t>racaria</t>
  </si>
  <si>
    <t>Răcăria</t>
  </si>
  <si>
    <t>saptebani</t>
  </si>
  <si>
    <t>Șaptebani</t>
  </si>
  <si>
    <t>singureni</t>
  </si>
  <si>
    <t>Singureni</t>
  </si>
  <si>
    <t>sturzeni</t>
  </si>
  <si>
    <t>Sturzeni</t>
  </si>
  <si>
    <t>sumna</t>
  </si>
  <si>
    <t>Șumna</t>
  </si>
  <si>
    <t>vasileuti</t>
  </si>
  <si>
    <t>Vasileuți</t>
  </si>
  <si>
    <t>zaicani</t>
  </si>
  <si>
    <t>Zăicani</t>
  </si>
  <si>
    <t>horodiste_rezina</t>
  </si>
  <si>
    <t>gordinesti_rezina</t>
  </si>
  <si>
    <t>or_rezina</t>
  </si>
  <si>
    <t>Or.Rezina</t>
  </si>
  <si>
    <t>busauca</t>
  </si>
  <si>
    <t>Bușăuca</t>
  </si>
  <si>
    <t>ciniseuti</t>
  </si>
  <si>
    <t>Cinișeuți</t>
  </si>
  <si>
    <t>cogalniceni</t>
  </si>
  <si>
    <t>Cogâlniceni</t>
  </si>
  <si>
    <t>cuizauca</t>
  </si>
  <si>
    <t>Cuizăuca</t>
  </si>
  <si>
    <t>echimauti</t>
  </si>
  <si>
    <t>Echimauți</t>
  </si>
  <si>
    <t>ghiduleni</t>
  </si>
  <si>
    <t>Ghiduleni</t>
  </si>
  <si>
    <t>ignatei</t>
  </si>
  <si>
    <t>Ignăței</t>
  </si>
  <si>
    <t>lalova</t>
  </si>
  <si>
    <t>Lalova</t>
  </si>
  <si>
    <t>lipceni</t>
  </si>
  <si>
    <t>Lipceni</t>
  </si>
  <si>
    <t>mateuti</t>
  </si>
  <si>
    <t>Mateuți</t>
  </si>
  <si>
    <t>meseni</t>
  </si>
  <si>
    <t>Meșeni</t>
  </si>
  <si>
    <t>mincenii_de_jos</t>
  </si>
  <si>
    <t>Mincenii De Jos</t>
  </si>
  <si>
    <t>otac</t>
  </si>
  <si>
    <t>Otac</t>
  </si>
  <si>
    <t>papauti</t>
  </si>
  <si>
    <t>Păpăuți</t>
  </si>
  <si>
    <t>peciste</t>
  </si>
  <si>
    <t>Peciște</t>
  </si>
  <si>
    <t>pereni</t>
  </si>
  <si>
    <t>Pereni</t>
  </si>
  <si>
    <t>pripiceni_razesi</t>
  </si>
  <si>
    <t>Pripiceni-Răzeși</t>
  </si>
  <si>
    <t>saharna_noua</t>
  </si>
  <si>
    <t>Saharna Nouă</t>
  </si>
  <si>
    <t>sarcova</t>
  </si>
  <si>
    <t>Sârcova</t>
  </si>
  <si>
    <t>solonceni</t>
  </si>
  <si>
    <t>Solonceni</t>
  </si>
  <si>
    <t>tareuca</t>
  </si>
  <si>
    <t>Țareuca</t>
  </si>
  <si>
    <t>trifesti</t>
  </si>
  <si>
    <t>Trifești</t>
  </si>
  <si>
    <t>izvoare_sangerei</t>
  </si>
  <si>
    <t>or_sangerei</t>
  </si>
  <si>
    <t>Or.Sângerei</t>
  </si>
  <si>
    <t>or_biruinta</t>
  </si>
  <si>
    <t>Or.Biruinta</t>
  </si>
  <si>
    <t>alexandreni</t>
  </si>
  <si>
    <t>Alexăndreni</t>
  </si>
  <si>
    <t>balasesti</t>
  </si>
  <si>
    <t>Bălășești</t>
  </si>
  <si>
    <t>bilicenii_noi</t>
  </si>
  <si>
    <t>Bilicenii Noi</t>
  </si>
  <si>
    <t>bilicenii_vechi</t>
  </si>
  <si>
    <t>Bilicenii Vechi</t>
  </si>
  <si>
    <t>bursuceni</t>
  </si>
  <si>
    <t>Bursuceni</t>
  </si>
  <si>
    <t>chiscareni</t>
  </si>
  <si>
    <t>Chișcăreni</t>
  </si>
  <si>
    <t>ciuciuieni</t>
  </si>
  <si>
    <t>Ciuciuieni</t>
  </si>
  <si>
    <t>copaceni</t>
  </si>
  <si>
    <t>Copăceni</t>
  </si>
  <si>
    <t>coscodeni</t>
  </si>
  <si>
    <t>Coșcodeni</t>
  </si>
  <si>
    <t>cotiujenii_mici</t>
  </si>
  <si>
    <t>Cotiujenii Mici</t>
  </si>
  <si>
    <t>cubolta</t>
  </si>
  <si>
    <t>Cubolta</t>
  </si>
  <si>
    <t>dobrogea_veche</t>
  </si>
  <si>
    <t>Dobrogea Veche</t>
  </si>
  <si>
    <t>draganesti</t>
  </si>
  <si>
    <t>Drăgănești</t>
  </si>
  <si>
    <t>dumbravita</t>
  </si>
  <si>
    <t>Dumbrăvița</t>
  </si>
  <si>
    <t>grigorauca</t>
  </si>
  <si>
    <t>Grigorăuca</t>
  </si>
  <si>
    <t>heciul_nou</t>
  </si>
  <si>
    <t>Heciul Nou</t>
  </si>
  <si>
    <t>iezarenii_vechi</t>
  </si>
  <si>
    <t>Iezărenii Vechi</t>
  </si>
  <si>
    <t>pepeni</t>
  </si>
  <si>
    <t>Pepeni</t>
  </si>
  <si>
    <t>prepelita</t>
  </si>
  <si>
    <t>Prepelița</t>
  </si>
  <si>
    <t>radoaia</t>
  </si>
  <si>
    <t>Rădoaia</t>
  </si>
  <si>
    <t>sangereii_noi</t>
  </si>
  <si>
    <t>Sângereii Noi</t>
  </si>
  <si>
    <t>tambula</t>
  </si>
  <si>
    <t>Țambula</t>
  </si>
  <si>
    <t>taura_veche</t>
  </si>
  <si>
    <t>Tăura Veche</t>
  </si>
  <si>
    <t>salcia_soldanesti</t>
  </si>
  <si>
    <t>Salcia</t>
  </si>
  <si>
    <t>parcani_soldanesti</t>
  </si>
  <si>
    <t>Parcani</t>
  </si>
  <si>
    <t>glinjeni_soldanesti</t>
  </si>
  <si>
    <t>or_soldanesti</t>
  </si>
  <si>
    <t>Or.Șoldănești</t>
  </si>
  <si>
    <t>alcedar</t>
  </si>
  <si>
    <t>Alcedar</t>
  </si>
  <si>
    <t>chipesca</t>
  </si>
  <si>
    <t>Chipesca</t>
  </si>
  <si>
    <t>climautii_de_jos</t>
  </si>
  <si>
    <t>Climăuții De Jos</t>
  </si>
  <si>
    <t>cobalea</t>
  </si>
  <si>
    <t>Cobâlea</t>
  </si>
  <si>
    <t>cotiujenii_mari</t>
  </si>
  <si>
    <t>Cotiujenii Mari</t>
  </si>
  <si>
    <t>cusmirca</t>
  </si>
  <si>
    <t>Cușmirca</t>
  </si>
  <si>
    <t>dobrusa</t>
  </si>
  <si>
    <t>Dobrușa</t>
  </si>
  <si>
    <t>fuzauca</t>
  </si>
  <si>
    <t>Fuzăuca</t>
  </si>
  <si>
    <t>gauzeni</t>
  </si>
  <si>
    <t>Găuzeni</t>
  </si>
  <si>
    <t>mihuleni</t>
  </si>
  <si>
    <t>Mihuleni</t>
  </si>
  <si>
    <t>oliscani</t>
  </si>
  <si>
    <t>Olișcani</t>
  </si>
  <si>
    <t>pohoarna</t>
  </si>
  <si>
    <t>Pohoarna</t>
  </si>
  <si>
    <t>poiana</t>
  </si>
  <si>
    <t>Poiana</t>
  </si>
  <si>
    <t>raspopeni</t>
  </si>
  <si>
    <t>Răspopeni</t>
  </si>
  <si>
    <t>rogojeni</t>
  </si>
  <si>
    <t>Rogojeni</t>
  </si>
  <si>
    <t>samascani</t>
  </si>
  <si>
    <t>Sămășcani</t>
  </si>
  <si>
    <t>sestaci</t>
  </si>
  <si>
    <t>Șestaci</t>
  </si>
  <si>
    <t>sipca</t>
  </si>
  <si>
    <t>Șipca</t>
  </si>
  <si>
    <t>vadul_rascov</t>
  </si>
  <si>
    <t>Vadul-Rașcov</t>
  </si>
  <si>
    <t>parlita_soroca</t>
  </si>
  <si>
    <t>parcani_soroca</t>
  </si>
  <si>
    <t>cremenciug_soroca</t>
  </si>
  <si>
    <t>or_soroca</t>
  </si>
  <si>
    <t>Or.Soroca</t>
  </si>
  <si>
    <t>badiceni</t>
  </si>
  <si>
    <t>Bădiceni</t>
  </si>
  <si>
    <t>baxani</t>
  </si>
  <si>
    <t>Baxani</t>
  </si>
  <si>
    <t>bulboci</t>
  </si>
  <si>
    <t>Bulboci</t>
  </si>
  <si>
    <t>cainarii_vechi</t>
  </si>
  <si>
    <t>Căinarii Vechi</t>
  </si>
  <si>
    <t>cosauti</t>
  </si>
  <si>
    <t>Cosăuți</t>
  </si>
  <si>
    <t>darcauti</t>
  </si>
  <si>
    <t>Dărcăuți</t>
  </si>
  <si>
    <t>dubna</t>
  </si>
  <si>
    <t>Dubna</t>
  </si>
  <si>
    <t>egoreni</t>
  </si>
  <si>
    <t>Egoreni</t>
  </si>
  <si>
    <t>holosnita</t>
  </si>
  <si>
    <t>Holoșnița</t>
  </si>
  <si>
    <t>hristici</t>
  </si>
  <si>
    <t>Hristici</t>
  </si>
  <si>
    <t>iarova</t>
  </si>
  <si>
    <t>Iarova</t>
  </si>
  <si>
    <t>nimereuca</t>
  </si>
  <si>
    <t>Nimereuca</t>
  </si>
  <si>
    <t>oclanda</t>
  </si>
  <si>
    <t>Oclanda</t>
  </si>
  <si>
    <t>ocolina</t>
  </si>
  <si>
    <t>Ocolina</t>
  </si>
  <si>
    <t>racovat</t>
  </si>
  <si>
    <t>Racovăț</t>
  </si>
  <si>
    <t>redi_ceresnovat</t>
  </si>
  <si>
    <t>Redi-Cereșnovăț</t>
  </si>
  <si>
    <t>regina_maria</t>
  </si>
  <si>
    <t>Regina Maria</t>
  </si>
  <si>
    <t>rublenita</t>
  </si>
  <si>
    <t>Rublenița</t>
  </si>
  <si>
    <t>rudi</t>
  </si>
  <si>
    <t>Rudi</t>
  </si>
  <si>
    <t>schineni</t>
  </si>
  <si>
    <t>Schineni</t>
  </si>
  <si>
    <t>septelici</t>
  </si>
  <si>
    <t>Șeptelici</t>
  </si>
  <si>
    <t>solcani</t>
  </si>
  <si>
    <t>Șolcani</t>
  </si>
  <si>
    <t>stoicani</t>
  </si>
  <si>
    <t>Stoicani</t>
  </si>
  <si>
    <t>tatarauca_veche</t>
  </si>
  <si>
    <t>Tătărăuca Veche</t>
  </si>
  <si>
    <t>trifauti</t>
  </si>
  <si>
    <t>Trifăuți</t>
  </si>
  <si>
    <t>vadeni</t>
  </si>
  <si>
    <t>Vădeni</t>
  </si>
  <si>
    <t>varancau</t>
  </si>
  <si>
    <t>Vărăncău</t>
  </si>
  <si>
    <t>vasilcau</t>
  </si>
  <si>
    <t>Vasilcău</t>
  </si>
  <si>
    <t>visoca</t>
  </si>
  <si>
    <t>Visoca</t>
  </si>
  <si>
    <t>volovita</t>
  </si>
  <si>
    <t>Volovița</t>
  </si>
  <si>
    <t>zastanca</t>
  </si>
  <si>
    <t>Zastânca</t>
  </si>
  <si>
    <t>stefanesti_stefan_voda</t>
  </si>
  <si>
    <t>slobozia_stefan_voda</t>
  </si>
  <si>
    <t>Slobozia</t>
  </si>
  <si>
    <t>palanca_stefan_voda</t>
  </si>
  <si>
    <t>copceac_stefan_voda</t>
  </si>
  <si>
    <t>Copceac</t>
  </si>
  <si>
    <t>antonesti_stefan_voda</t>
  </si>
  <si>
    <t>or_stefan_voda</t>
  </si>
  <si>
    <t>Or.Ștefan Vodă</t>
  </si>
  <si>
    <t>alava</t>
  </si>
  <si>
    <t>Alava</t>
  </si>
  <si>
    <t>brezoaia</t>
  </si>
  <si>
    <t>Brezoaia</t>
  </si>
  <si>
    <t>caplani</t>
  </si>
  <si>
    <t>Căplani</t>
  </si>
  <si>
    <t>carahasani</t>
  </si>
  <si>
    <t>Carahasani</t>
  </si>
  <si>
    <t>cioburciu</t>
  </si>
  <si>
    <t>Cioburciu</t>
  </si>
  <si>
    <t>crocmaz</t>
  </si>
  <si>
    <t>Crocmaz</t>
  </si>
  <si>
    <t>ermoclia</t>
  </si>
  <si>
    <t>Ermoclia</t>
  </si>
  <si>
    <t>festelita</t>
  </si>
  <si>
    <t>Feștelița</t>
  </si>
  <si>
    <t>marianca_de_jos</t>
  </si>
  <si>
    <t>Marianca De Jos</t>
  </si>
  <si>
    <t>olanesti</t>
  </si>
  <si>
    <t>Olănești</t>
  </si>
  <si>
    <t>popeasca</t>
  </si>
  <si>
    <t>Popeasca</t>
  </si>
  <si>
    <t>purcari</t>
  </si>
  <si>
    <t>Purcari</t>
  </si>
  <si>
    <t>rascaieti</t>
  </si>
  <si>
    <t>Răscăieți</t>
  </si>
  <si>
    <t>semionovca</t>
  </si>
  <si>
    <t>Semionovca</t>
  </si>
  <si>
    <t>talmaza</t>
  </si>
  <si>
    <t>Talmaza</t>
  </si>
  <si>
    <t>tudora</t>
  </si>
  <si>
    <t>Tudora</t>
  </si>
  <si>
    <t>volintiri</t>
  </si>
  <si>
    <t>Volintiri</t>
  </si>
  <si>
    <t>tataresti_straseni</t>
  </si>
  <si>
    <t>roscani_straseni</t>
  </si>
  <si>
    <t>recea_straseni</t>
  </si>
  <si>
    <t>radeni_straseni</t>
  </si>
  <si>
    <t>onesti_straseni</t>
  </si>
  <si>
    <t>or_straseni</t>
  </si>
  <si>
    <t>Or.Strășeni</t>
  </si>
  <si>
    <t>or_bucovat</t>
  </si>
  <si>
    <t>Or.Bucovăț</t>
  </si>
  <si>
    <t>capriana</t>
  </si>
  <si>
    <t>Căpriana</t>
  </si>
  <si>
    <t>chirianca</t>
  </si>
  <si>
    <t>Chirianca</t>
  </si>
  <si>
    <t>codreanca</t>
  </si>
  <si>
    <t>Codreanca</t>
  </si>
  <si>
    <t>cojusna</t>
  </si>
  <si>
    <t>Cojușna</t>
  </si>
  <si>
    <t>dolna</t>
  </si>
  <si>
    <t>Dolna</t>
  </si>
  <si>
    <t>galesti</t>
  </si>
  <si>
    <t>Gălești</t>
  </si>
  <si>
    <t>ghelauza</t>
  </si>
  <si>
    <t>Ghelăuza</t>
  </si>
  <si>
    <t>greblesti</t>
  </si>
  <si>
    <t>Greblești</t>
  </si>
  <si>
    <t>lozova</t>
  </si>
  <si>
    <t>Lozova</t>
  </si>
  <si>
    <t>micauti</t>
  </si>
  <si>
    <t>Micăuți</t>
  </si>
  <si>
    <t>micleuseni</t>
  </si>
  <si>
    <t>Micleușeni</t>
  </si>
  <si>
    <t>negresti</t>
  </si>
  <si>
    <t>Negrești</t>
  </si>
  <si>
    <t>panasesti</t>
  </si>
  <si>
    <t>Pănășești</t>
  </si>
  <si>
    <t>romanesti</t>
  </si>
  <si>
    <t>Romănești</t>
  </si>
  <si>
    <t>scoreni</t>
  </si>
  <si>
    <t>Scoreni</t>
  </si>
  <si>
    <t>sireti</t>
  </si>
  <si>
    <t>Sireți</t>
  </si>
  <si>
    <t>tiganesti</t>
  </si>
  <si>
    <t>Țigănești</t>
  </si>
  <si>
    <t>voinova</t>
  </si>
  <si>
    <t>Voinova</t>
  </si>
  <si>
    <t>vorniceni</t>
  </si>
  <si>
    <t>Vorniceni</t>
  </si>
  <si>
    <t>zubresti</t>
  </si>
  <si>
    <t>Zubrești</t>
  </si>
  <si>
    <t>valea_perjei_taraclia</t>
  </si>
  <si>
    <t>salcia_taraclia</t>
  </si>
  <si>
    <t>budai_taraclia</t>
  </si>
  <si>
    <t>Budăi</t>
  </si>
  <si>
    <t>or_tvardita</t>
  </si>
  <si>
    <t>Or.Tvardița</t>
  </si>
  <si>
    <t>or_taraclia</t>
  </si>
  <si>
    <t>Or.Taraclia</t>
  </si>
  <si>
    <t>albota_de_jos</t>
  </si>
  <si>
    <t>Albota De Jos</t>
  </si>
  <si>
    <t>albota_de_sus</t>
  </si>
  <si>
    <t>Albota De Sus</t>
  </si>
  <si>
    <t>aluatu</t>
  </si>
  <si>
    <t>Aluatu</t>
  </si>
  <si>
    <t>balabanu</t>
  </si>
  <si>
    <t>Balabanu</t>
  </si>
  <si>
    <t>cairaclia</t>
  </si>
  <si>
    <t>Cairaclia</t>
  </si>
  <si>
    <t>cealac</t>
  </si>
  <si>
    <t>Cealâc</t>
  </si>
  <si>
    <t>corten</t>
  </si>
  <si>
    <t>Corten</t>
  </si>
  <si>
    <t>musaitu</t>
  </si>
  <si>
    <t>Musaitu</t>
  </si>
  <si>
    <t>novosiolovca</t>
  </si>
  <si>
    <t>Novosiolovca</t>
  </si>
  <si>
    <t>vinogradovca</t>
  </si>
  <si>
    <t>Vinogradovca</t>
  </si>
  <si>
    <t>vasieni_telenesti</t>
  </si>
  <si>
    <t>tantareni_telenesti</t>
  </si>
  <si>
    <t>leuseni_telenesti</t>
  </si>
  <si>
    <t>casla_telenesti</t>
  </si>
  <si>
    <t>budai_telenesti</t>
  </si>
  <si>
    <t>or_telenesti</t>
  </si>
  <si>
    <t>Or.Telenești</t>
  </si>
  <si>
    <t>banesti</t>
  </si>
  <si>
    <t>Bănești</t>
  </si>
  <si>
    <t>bogzesti</t>
  </si>
  <si>
    <t>Bogzești</t>
  </si>
  <si>
    <t>branzenii_noi</t>
  </si>
  <si>
    <t>Brânzenii Noi</t>
  </si>
  <si>
    <t>cazanesti</t>
  </si>
  <si>
    <t>Căzănești</t>
  </si>
  <si>
    <t>chistelnita</t>
  </si>
  <si>
    <t>Chiștelnița</t>
  </si>
  <si>
    <t>chitcanii_vechi</t>
  </si>
  <si>
    <t>Chițcanii Vechi</t>
  </si>
  <si>
    <t>ciulucani</t>
  </si>
  <si>
    <t>Ciulucani</t>
  </si>
  <si>
    <t>codrul_nou</t>
  </si>
  <si>
    <t>Codrul Nou</t>
  </si>
  <si>
    <t>coropceni</t>
  </si>
  <si>
    <t>Coropceni</t>
  </si>
  <si>
    <t>crasnaseni</t>
  </si>
  <si>
    <t>Crăsnășeni</t>
  </si>
  <si>
    <t>ghiliceni</t>
  </si>
  <si>
    <t>Ghiliceni</t>
  </si>
  <si>
    <t>hiriseni</t>
  </si>
  <si>
    <t>Hirișeni</t>
  </si>
  <si>
    <t>inesti</t>
  </si>
  <si>
    <t>Inești</t>
  </si>
  <si>
    <t>mandresti</t>
  </si>
  <si>
    <t>Mândrești</t>
  </si>
  <si>
    <t>negureni</t>
  </si>
  <si>
    <t>Negureni</t>
  </si>
  <si>
    <t>nucareni</t>
  </si>
  <si>
    <t>Nucăreni</t>
  </si>
  <si>
    <t>ordasei</t>
  </si>
  <si>
    <t>Ordășei</t>
  </si>
  <si>
    <t>pistruieni</t>
  </si>
  <si>
    <t>Pistruieni</t>
  </si>
  <si>
    <t>ratus</t>
  </si>
  <si>
    <t>Ratuș</t>
  </si>
  <si>
    <t>saratenii_vechi</t>
  </si>
  <si>
    <t>Sărătenii Vechi</t>
  </si>
  <si>
    <t>scorteni</t>
  </si>
  <si>
    <t>Scorțeni</t>
  </si>
  <si>
    <t>suhuluceni</t>
  </si>
  <si>
    <t>Suhuluceni</t>
  </si>
  <si>
    <t>tarsitei</t>
  </si>
  <si>
    <t>Târșiței</t>
  </si>
  <si>
    <t>verejeni</t>
  </si>
  <si>
    <t>Verejeni</t>
  </si>
  <si>
    <t>zgardesti</t>
  </si>
  <si>
    <t>Zgărdești</t>
  </si>
  <si>
    <t>parlita_ungheni</t>
  </si>
  <si>
    <t>alexeevca_ungheni</t>
  </si>
  <si>
    <t>or_ungheni</t>
  </si>
  <si>
    <t>Or.Ungheni</t>
  </si>
  <si>
    <t>or_cornesti</t>
  </si>
  <si>
    <t>Or.Cornești</t>
  </si>
  <si>
    <t>agronomovca</t>
  </si>
  <si>
    <t>Agronomovca</t>
  </si>
  <si>
    <t>boghenii_noi</t>
  </si>
  <si>
    <t>Boghenii Noi</t>
  </si>
  <si>
    <t>buciumeni</t>
  </si>
  <si>
    <t>Buciumeni</t>
  </si>
  <si>
    <t>bumbata</t>
  </si>
  <si>
    <t>Bumbăta</t>
  </si>
  <si>
    <t>busila</t>
  </si>
  <si>
    <t>Bușila</t>
  </si>
  <si>
    <t>cetireni</t>
  </si>
  <si>
    <t>Cetireni</t>
  </si>
  <si>
    <t>chirileni</t>
  </si>
  <si>
    <t>Chirileni</t>
  </si>
  <si>
    <t>cioropcani</t>
  </si>
  <si>
    <t>Cioropcani</t>
  </si>
  <si>
    <t>condratesti</t>
  </si>
  <si>
    <t>Condrătești</t>
  </si>
  <si>
    <t>cornesti</t>
  </si>
  <si>
    <t>Cornești</t>
  </si>
  <si>
    <t>cornova</t>
  </si>
  <si>
    <t>Cornova</t>
  </si>
  <si>
    <t>costuleni</t>
  </si>
  <si>
    <t>Costuleni</t>
  </si>
  <si>
    <t>floritoaia_veche</t>
  </si>
  <si>
    <t>Florițoaia Veche</t>
  </si>
  <si>
    <t>harcesti</t>
  </si>
  <si>
    <t>Hârcești</t>
  </si>
  <si>
    <t>macaresti</t>
  </si>
  <si>
    <t>Măcărești</t>
  </si>
  <si>
    <t>magurele</t>
  </si>
  <si>
    <t>Măgurele</t>
  </si>
  <si>
    <t>manoilesti</t>
  </si>
  <si>
    <t>Mănoilești</t>
  </si>
  <si>
    <t>morenii_noi</t>
  </si>
  <si>
    <t>Morenii Noi</t>
  </si>
  <si>
    <t>napadeni</t>
  </si>
  <si>
    <t>Năpădeni</t>
  </si>
  <si>
    <t>negurenii_vechi</t>
  </si>
  <si>
    <t>Negurenii Vechi</t>
  </si>
  <si>
    <t>petresti</t>
  </si>
  <si>
    <t>Petrești</t>
  </si>
  <si>
    <t>radenii_vechi</t>
  </si>
  <si>
    <t>Rădenii Vechi</t>
  </si>
  <si>
    <t>sculeni</t>
  </si>
  <si>
    <t>Sculeni</t>
  </si>
  <si>
    <t>sinesti</t>
  </si>
  <si>
    <t>Sinești</t>
  </si>
  <si>
    <t>tescureni</t>
  </si>
  <si>
    <t>Teșcureni</t>
  </si>
  <si>
    <t>todiresti</t>
  </si>
  <si>
    <t>Todirești</t>
  </si>
  <si>
    <t>untesti</t>
  </si>
  <si>
    <t>Unțești</t>
  </si>
  <si>
    <t>valea_mare</t>
  </si>
  <si>
    <t>Valea Mare</t>
  </si>
  <si>
    <t>zagarancea</t>
  </si>
  <si>
    <t>Zagarancea</t>
  </si>
  <si>
    <t>tomai_uta_gagauzia</t>
  </si>
  <si>
    <t>copceac_uta_gagauzia</t>
  </si>
  <si>
    <t>mun_comrat</t>
  </si>
  <si>
    <t>Mun.Comrat</t>
  </si>
  <si>
    <t>or_ceadar_lunga</t>
  </si>
  <si>
    <t>Or.Ceadâr-Lunga</t>
  </si>
  <si>
    <t>or_vulcanesti</t>
  </si>
  <si>
    <t>Or.Vulcănești</t>
  </si>
  <si>
    <t>avdarma</t>
  </si>
  <si>
    <t>Avdarma</t>
  </si>
  <si>
    <t>baurci</t>
  </si>
  <si>
    <t>Baurci</t>
  </si>
  <si>
    <t>besalma</t>
  </si>
  <si>
    <t>Beșalma</t>
  </si>
  <si>
    <t>besghioz</t>
  </si>
  <si>
    <t>Beșghioz</t>
  </si>
  <si>
    <t>bugeac</t>
  </si>
  <si>
    <t>Bugeac</t>
  </si>
  <si>
    <t>carbalia</t>
  </si>
  <si>
    <t>Carbalia</t>
  </si>
  <si>
    <t>cazaclia</t>
  </si>
  <si>
    <t>Cazaclia</t>
  </si>
  <si>
    <t>chioselia_rusa</t>
  </si>
  <si>
    <t>Chioselia Rusă</t>
  </si>
  <si>
    <t>chiriet_lunga</t>
  </si>
  <si>
    <t>Chiriet-Lunga</t>
  </si>
  <si>
    <t>chirsova</t>
  </si>
  <si>
    <t>Chirsova</t>
  </si>
  <si>
    <t>cioc_maidan</t>
  </si>
  <si>
    <t>Cioc-Maidan</t>
  </si>
  <si>
    <t>cismichioi</t>
  </si>
  <si>
    <t>Cișmichioi</t>
  </si>
  <si>
    <t>congaz</t>
  </si>
  <si>
    <t>Congaz</t>
  </si>
  <si>
    <t>congazcicul_de_sus</t>
  </si>
  <si>
    <t>Congazcicul De Sus</t>
  </si>
  <si>
    <t>cotovscoe</t>
  </si>
  <si>
    <t>Cotovscoe</t>
  </si>
  <si>
    <t>dezghingea</t>
  </si>
  <si>
    <t>Dezghingea</t>
  </si>
  <si>
    <t>etulia</t>
  </si>
  <si>
    <t>Etulia</t>
  </si>
  <si>
    <t>ferapontievca</t>
  </si>
  <si>
    <t>Ferapontievca</t>
  </si>
  <si>
    <t>gaidar</t>
  </si>
  <si>
    <t>Gaidar</t>
  </si>
  <si>
    <t>joltai</t>
  </si>
  <si>
    <t>Joltai</t>
  </si>
  <si>
    <t>svetlai</t>
  </si>
  <si>
    <t>Svetlâi</t>
  </si>
  <si>
    <t>slobozia_uta_transnistria</t>
  </si>
  <si>
    <t>uta_transnistria</t>
  </si>
  <si>
    <t>camenca_uta_transnistria</t>
  </si>
  <si>
    <t>Dubăsari</t>
  </si>
  <si>
    <t>grigoriopol</t>
  </si>
  <si>
    <t>Grigoriopol</t>
  </si>
  <si>
    <t>rabnita</t>
  </si>
  <si>
    <t>Râbniţa</t>
  </si>
  <si>
    <t>tiraspol</t>
  </si>
  <si>
    <t>Tiraspol</t>
  </si>
  <si>
    <t>other</t>
  </si>
  <si>
    <t>Другое</t>
  </si>
  <si>
    <t>any</t>
  </si>
  <si>
    <t>prefer_not_to_answer</t>
  </si>
  <si>
    <t>Предпочитаю не отвечать</t>
  </si>
  <si>
    <t>female</t>
  </si>
  <si>
    <t>Женщина</t>
  </si>
  <si>
    <t>male</t>
  </si>
  <si>
    <t>Мужчина</t>
  </si>
  <si>
    <t>nonbinary</t>
  </si>
  <si>
    <t>Небинарный</t>
  </si>
  <si>
    <t>Nonbinary</t>
  </si>
  <si>
    <t>moldovan_citizenship</t>
  </si>
  <si>
    <t>Гражданство Молдовы</t>
  </si>
  <si>
    <t>granted_tp</t>
  </si>
  <si>
    <t>Получил временную защиту</t>
  </si>
  <si>
    <t>applied_tp_and_waiting</t>
  </si>
  <si>
    <t>Подал заявление на временную защиту и ожидают решения</t>
  </si>
  <si>
    <t>Have applied for temporary protection and waiting for decision</t>
  </si>
  <si>
    <t>granted_ref_status</t>
  </si>
  <si>
    <t>Получил статус беженца</t>
  </si>
  <si>
    <t>Have been granted refugee status</t>
  </si>
  <si>
    <t>applied_and_waiting_ref_status</t>
  </si>
  <si>
    <t>Подал заявление на статус беженца и ожидают решения</t>
  </si>
  <si>
    <t>Have applied for refugee status and waiting for decision</t>
  </si>
  <si>
    <t>granted_hum_protection_status</t>
  </si>
  <si>
    <t>Получил статус гуманитарной защиты</t>
  </si>
  <si>
    <t>short_term_permit</t>
  </si>
  <si>
    <t>Временный / краткосрочный вид на жительство (менее 12 месяцев — не связанный с временной защитой)</t>
  </si>
  <si>
    <t>long_term_permit</t>
  </si>
  <si>
    <t>Постоянный / долгосрочный вид на жительство (12 месяцев и более — не связанный с временной защитой)</t>
  </si>
  <si>
    <t>visa_free_scheme</t>
  </si>
  <si>
    <t>Безвизовый режим</t>
  </si>
  <si>
    <t>Visa free scheme</t>
  </si>
  <si>
    <t>work_permit</t>
  </si>
  <si>
    <t>Имею разрешение на работу</t>
  </si>
  <si>
    <t>Have a work permit</t>
  </si>
  <si>
    <t>visitor_visa</t>
  </si>
  <si>
    <t>Имею гостевую визу</t>
  </si>
  <si>
    <t>Have a visitor’s visa</t>
  </si>
  <si>
    <t>stateless</t>
  </si>
  <si>
    <t>Лицо без гражданства</t>
  </si>
  <si>
    <t>Stateless</t>
  </si>
  <si>
    <t>no_legal_status</t>
  </si>
  <si>
    <t>Без правового статуса</t>
  </si>
  <si>
    <t>Другое (укажите)</t>
  </si>
  <si>
    <t>do_not_know</t>
  </si>
  <si>
    <t>Не знаю</t>
  </si>
  <si>
    <t>rac</t>
  </si>
  <si>
    <t>Центр размещения беженцев</t>
  </si>
  <si>
    <t>private_accommodation</t>
  </si>
  <si>
    <t>Частное жилье</t>
  </si>
  <si>
    <t>shared_accommodation</t>
  </si>
  <si>
    <t>Совместное жилье (с другими беженцами, принимающими семьями)</t>
  </si>
  <si>
    <t>hotel</t>
  </si>
  <si>
    <t>Отель</t>
  </si>
  <si>
    <t>Hotel</t>
  </si>
  <si>
    <t>student_residence</t>
  </si>
  <si>
    <t>Общежитие для студентов</t>
  </si>
  <si>
    <t>Student residence</t>
  </si>
  <si>
    <t>employed_full_time</t>
  </si>
  <si>
    <t>Работаю полный рабочий день</t>
  </si>
  <si>
    <t>employed_part_time</t>
  </si>
  <si>
    <t>Работаю неполный рабочий день</t>
  </si>
  <si>
    <t>employed_seasonally</t>
  </si>
  <si>
    <t>Работаю сезонно</t>
  </si>
  <si>
    <t>self_employed</t>
  </si>
  <si>
    <t>Работаю сам на себя/сама на себя или предприниматель/предпринимательница</t>
  </si>
  <si>
    <t>undertaking_ad_hoc_job_tasks</t>
  </si>
  <si>
    <t>Выполнение разовых заданий</t>
  </si>
  <si>
    <t>caring_for_family</t>
  </si>
  <si>
    <t>Уход за членами семьи</t>
  </si>
  <si>
    <t>retired</t>
  </si>
  <si>
    <t>На пенсии</t>
  </si>
  <si>
    <t>student</t>
  </si>
  <si>
    <t>Студент</t>
  </si>
  <si>
    <t>unemployed</t>
  </si>
  <si>
    <t>Безработный/безработная</t>
  </si>
  <si>
    <t>wgss</t>
  </si>
  <si>
    <t>no_difficulty</t>
  </si>
  <si>
    <t>Не испытываю затруднений</t>
  </si>
  <si>
    <t>some_difficulty</t>
  </si>
  <si>
    <t>Испытываю определенные затруднения</t>
  </si>
  <si>
    <t>lot_of_difficulty</t>
  </si>
  <si>
    <t>Испытываю большие затруднения</t>
  </si>
  <si>
    <t>cannot_do_at_all</t>
  </si>
  <si>
    <t>Не могу это делать</t>
  </si>
  <si>
    <t>I don't know</t>
  </si>
  <si>
    <t>cash_assistance</t>
  </si>
  <si>
    <t>Денежная помощь (разовые или регулярные денежные переводы)</t>
  </si>
  <si>
    <t>vouchers</t>
  </si>
  <si>
    <t>Ваучеры (на продукты питания, покупки в магазинах, целевые покупки)</t>
  </si>
  <si>
    <t>accommodation_support</t>
  </si>
  <si>
    <t>Помощь с проживанием (размещение в центрах размещения беженцев, помощь в аренде жилья, денежные средства на аренду)</t>
  </si>
  <si>
    <t>hum_protection_services</t>
  </si>
  <si>
    <t>Услуги по гуманитарной защите (юридическая помощь, помощь с документами, услуги по защите от гендерного насилия)</t>
  </si>
  <si>
    <t>food_assistance</t>
  </si>
  <si>
    <t>Продовольственная помощь / распределение продуктов питания</t>
  </si>
  <si>
    <t>nfi_distribution</t>
  </si>
  <si>
    <t>Распределение непродовольственных товаров (одежда, одеяла, гигиенические наборы)</t>
  </si>
  <si>
    <t>health_services</t>
  </si>
  <si>
    <t>Медицинские услуги (бесплатные медицинские приборы, специализированные консультации)</t>
  </si>
  <si>
    <t>mental_health_support</t>
  </si>
  <si>
    <t>Ментальное здоровье и психосоциальная поддержка (консультирование, психосоциальные мероприятия в сообществе)</t>
  </si>
  <si>
    <t>education_livelihood</t>
  </si>
  <si>
    <t>Поддержка в области образования или средств к существованию (языковые курсы, поддержка при поступлении в учебные заведения)</t>
  </si>
  <si>
    <t>employment_support</t>
  </si>
  <si>
    <t>Поддержка в области занятости (профессиональное обучение, поддержка предпринимательства, трудоустройство, языковые курсы)</t>
  </si>
  <si>
    <t>inf_referral_services</t>
  </si>
  <si>
    <t>Информационные и справочные услуги (службы поддержки, информационные горячие линии)</t>
  </si>
  <si>
    <t>no_not_aware</t>
  </si>
  <si>
    <t>Нет, не знаю</t>
  </si>
  <si>
    <t>did_not_receive</t>
  </si>
  <si>
    <t>Не получал гуманитарную помощь в течение последних 3 месяцев</t>
  </si>
  <si>
    <t>very_well</t>
  </si>
  <si>
    <t>Очень хорошо — полностью соответствовало моим потребностям</t>
  </si>
  <si>
    <t>well</t>
  </si>
  <si>
    <t>Хорошо — в основном соответствовало моим потребностям</t>
  </si>
  <si>
    <t>neutral</t>
  </si>
  <si>
    <t>Нейтрально — ни хорошо, ни плохо</t>
  </si>
  <si>
    <t>poorly</t>
  </si>
  <si>
    <t>Плохо — не соответствовало моим потребностям</t>
  </si>
  <si>
    <t>Poorly - it did not match my needs well</t>
  </si>
  <si>
    <t>not_at_all</t>
  </si>
  <si>
    <t>Совершенно не соответствовало — совершенно не соответствовало моим потребностям</t>
  </si>
  <si>
    <t>Not at all - it did not match my needs at all</t>
  </si>
  <si>
    <t>aid_type</t>
  </si>
  <si>
    <t>not_type_i_needed</t>
  </si>
  <si>
    <t>Предоставленная помощь не соответствовала тому типу поддержки, в которой я нуждался</t>
  </si>
  <si>
    <t>quantity_insufficcient</t>
  </si>
  <si>
    <t>Ее количество или объем были недостаточными для удовлетворения моих потребностей</t>
  </si>
  <si>
    <t>arrived_late</t>
  </si>
  <si>
    <t>Помощь поступила слишком поздно, чтобы быть полезной</t>
  </si>
  <si>
    <t>not_cover_my_needs</t>
  </si>
  <si>
    <t>Помощь не покрывала в полной мере мои неотложные потребности</t>
  </si>
  <si>
    <t>delivery_limited_ability_to_benefit</t>
  </si>
  <si>
    <t>Процесс получения ограничил мою возможность в полной мере воспользоваться помощью</t>
  </si>
  <si>
    <t>already_had_aid</t>
  </si>
  <si>
    <t>У меня уже была такая помощь или такие предметы</t>
  </si>
  <si>
    <t>not_consulted_what_i_need</t>
  </si>
  <si>
    <t>Со мной не консультировались по поводу того, что мне нужно</t>
  </si>
  <si>
    <t>yes_completely</t>
  </si>
  <si>
    <t>Да, полностью</t>
  </si>
  <si>
    <t>yes_partially</t>
  </si>
  <si>
    <t>Да, частично</t>
  </si>
  <si>
    <t>Yes, partially</t>
  </si>
  <si>
    <t>no_not_really</t>
  </si>
  <si>
    <t>Нет, не совсем</t>
  </si>
  <si>
    <t>no_not_at_all</t>
  </si>
  <si>
    <t>Нет, совсем нет</t>
  </si>
  <si>
    <t>inf_not_publicy</t>
  </si>
  <si>
    <t>Информация не была представлена публично</t>
  </si>
  <si>
    <t>inf_not_communicated_language</t>
  </si>
  <si>
    <t>Информация не была представлена на понятном мне языке</t>
  </si>
  <si>
    <t>inf_hard_understand</t>
  </si>
  <si>
    <t>Информация была слишком технической/сложной для понимания</t>
  </si>
  <si>
    <t>diff_channels_difff_inf</t>
  </si>
  <si>
    <t>По разным каналам были представлены разные объяснения</t>
  </si>
  <si>
    <t>mostly_yes</t>
  </si>
  <si>
    <t>В основном да</t>
  </si>
  <si>
    <t>somewhat</t>
  </si>
  <si>
    <t>В некоторой степени</t>
  </si>
  <si>
    <t>not_very_much</t>
  </si>
  <si>
    <t>Не очень</t>
  </si>
  <si>
    <t>Совсем нет</t>
  </si>
  <si>
    <t>yes_rejected</t>
  </si>
  <si>
    <t>Да, я подавал заявку и получил отказ</t>
  </si>
  <si>
    <t>yes_waiting</t>
  </si>
  <si>
    <t>Да, я подавал заявку и все еще жду решения</t>
  </si>
  <si>
    <t>not_apply</t>
  </si>
  <si>
    <t>Нет, я не подавал заявку</t>
  </si>
  <si>
    <t>lack_docs</t>
  </si>
  <si>
    <t>Отсутствие необходимых документов</t>
  </si>
  <si>
    <t>program_closed</t>
  </si>
  <si>
    <t>Программа достигла квоты и закрыта</t>
  </si>
  <si>
    <t>not_meet_eligibility</t>
  </si>
  <si>
    <t>Не соответствовал критериям отбора (таким как пол, возраст, порог дохода/потребности)</t>
  </si>
  <si>
    <t>Нет, я не знаю</t>
  </si>
  <si>
    <t>did_not_know_how_to_apply</t>
  </si>
  <si>
    <t>Не знал, где и как подать заявку</t>
  </si>
  <si>
    <t>did_not_meet_eligibility</t>
  </si>
  <si>
    <t>Не соответствовал критериям отбора</t>
  </si>
  <si>
    <t>Программа достигла квоты и была закрыта</t>
  </si>
  <si>
    <t>aid_not_available</t>
  </si>
  <si>
    <t>Помощь больше не предоставляется в моем регионе</t>
  </si>
  <si>
    <t>missed_registation</t>
  </si>
  <si>
    <t>Пропустил период регистрации</t>
  </si>
  <si>
    <t>not_have_required_docs</t>
  </si>
  <si>
    <t>Не имел необходимых документов</t>
  </si>
  <si>
    <t>personal_choice</t>
  </si>
  <si>
    <t>Личный выбор, не хотел подавать заявку и получать гуманитарную помощь</t>
  </si>
  <si>
    <t>more_inf</t>
  </si>
  <si>
    <t>Больше публичной информации в моем сообществе (например, плакаты)</t>
  </si>
  <si>
    <t>More public information in my community (e.g. posters)</t>
  </si>
  <si>
    <t>clearer_instruction</t>
  </si>
  <si>
    <t>Более четкие инструкции от гуманитарных организаций</t>
  </si>
  <si>
    <t>Clearer instructions from humanitarian organisations</t>
  </si>
  <si>
    <t>inf_sessions</t>
  </si>
  <si>
    <t>Информационные сессии в общественных центрах</t>
  </si>
  <si>
    <t>Information sessions in community centres</t>
  </si>
  <si>
    <t>support_from_commmunity_leaders</t>
  </si>
  <si>
    <t>Поддержка со стороны лидеров сообщества или волонтеров</t>
  </si>
  <si>
    <t>Support from community leaders or volunteers</t>
  </si>
  <si>
    <t>inf_available_in_my_lang</t>
  </si>
  <si>
    <t>Информация на моем языке</t>
  </si>
  <si>
    <t>Information available in my language</t>
  </si>
  <si>
    <t>assistance_with_comleting</t>
  </si>
  <si>
    <t>Помощь в заполнении заявлений</t>
  </si>
  <si>
    <t>Assistance with completing applications</t>
  </si>
  <si>
    <t>very_well_informed</t>
  </si>
  <si>
    <t>Очень хорошо проинформирован</t>
  </si>
  <si>
    <t>well_informed</t>
  </si>
  <si>
    <t>Хорошо проинформирован</t>
  </si>
  <si>
    <t>somewhat_informed</t>
  </si>
  <si>
    <t>В некоторой степени проинформирован</t>
  </si>
  <si>
    <t>slightly_informed</t>
  </si>
  <si>
    <t>Слабо проинформирован</t>
  </si>
  <si>
    <t>not_informed_at_all</t>
  </si>
  <si>
    <t>Совершенно не проинформирован</t>
  </si>
  <si>
    <t>lack_inf_from_hum_org</t>
  </si>
  <si>
    <t>Отсутствие четкой информации от гуманитарных организаций</t>
  </si>
  <si>
    <t>Информация не была предоставлена на понятном мне языке</t>
  </si>
  <si>
    <t>difficult_understand</t>
  </si>
  <si>
    <t>Критерии права на получение помощи сложны или труднопонятны</t>
  </si>
  <si>
    <t>limited_access</t>
  </si>
  <si>
    <t>Ограниченный доступ к каналам связи (например, собрания сообщества, Интернет)</t>
  </si>
  <si>
    <t>Limited access to communication channels (e.g. community meetings, internet)</t>
  </si>
  <si>
    <t>misinformation</t>
  </si>
  <si>
    <t>Неверная информация или слухи о том, кто имеет право на получение помощи</t>
  </si>
  <si>
    <t>shared_with_restriced_group</t>
  </si>
  <si>
    <t>Информация предоставляется ограниченной группе лиц</t>
  </si>
  <si>
    <t>not_sought_inf</t>
  </si>
  <si>
    <t>Я не искал информацию о критериях</t>
  </si>
  <si>
    <t>clearer_inf</t>
  </si>
  <si>
    <t>Предоставление более четкой и подробной информации о критериях права на получение помощи</t>
  </si>
  <si>
    <t>assistance_in_multiple_lang</t>
  </si>
  <si>
    <t>Предоставление помощи на нескольких языках</t>
  </si>
  <si>
    <t>using_simpler</t>
  </si>
  <si>
    <t>Использование более простого и понятного языка в информационных материалах</t>
  </si>
  <si>
    <t>increasing_outreach</t>
  </si>
  <si>
    <t>Расширение охвата сообщества через различные каналы</t>
  </si>
  <si>
    <t>allowing_submit_online</t>
  </si>
  <si>
    <t>Возможность подачи всех заявок онлайн без необходимости регистрироваться при личном посещении</t>
  </si>
  <si>
    <t>providing_more_support</t>
  </si>
  <si>
    <t>Предоставление дополнительной поддержки или рекомендаций в процессе подачи заявки</t>
  </si>
  <si>
    <t>providing_regular_updates</t>
  </si>
  <si>
    <t>Регулярное информирование о критериях права на получение помощи и доступности помощи</t>
  </si>
  <si>
    <t>improoving_communication</t>
  </si>
  <si>
    <t>Улучшение коммуникации о статусе заявки</t>
  </si>
  <si>
    <t>y_part_no_dnk_na</t>
  </si>
  <si>
    <t>partially</t>
  </si>
  <si>
    <t>Частично</t>
  </si>
  <si>
    <t>targeting_models_exclude_many_peoplee</t>
  </si>
  <si>
    <t>Модели определения бенефициаров исключают многих людей, которые очень нуждаются в помощи</t>
  </si>
  <si>
    <t>lack_transparency</t>
  </si>
  <si>
    <t>Процесс определения права на получение помощи не является прозрачным</t>
  </si>
  <si>
    <t>inf_shared_privately</t>
  </si>
  <si>
    <t>Информация передается только в частном порядке или определенным группам</t>
  </si>
  <si>
    <t>physical_accesss_barriers</t>
  </si>
  <si>
    <t>Физические барьеры препятствуют некоторым людям подать заявку (например, расстояние до пункта выдачи, отсутствие транспорта, проблемы с передвижением)</t>
  </si>
  <si>
    <t>Physical access barriers prevent some people from applying (e.g. distance to distribution, lack of transportation, mobility challenges)</t>
  </si>
  <si>
    <t>provided_to_not_vulnerable</t>
  </si>
  <si>
    <t>Помощь предоставляется людям, которые не являются наиболее уязвимыми</t>
  </si>
  <si>
    <t>aid_not_address_urgent_needs</t>
  </si>
  <si>
    <t>Программы помощи не удовлетворяют самые неотложные потребности сообщества</t>
  </si>
  <si>
    <t>aid_inconsistent</t>
  </si>
  <si>
    <t>Поставка помощи осуществляется нерегулярно или несистематично</t>
  </si>
  <si>
    <t>lack_involement_in_decision_making</t>
  </si>
  <si>
    <t>Отсутствие участия сообщества в планировании и принятии решений</t>
  </si>
  <si>
    <t>inf_unclear</t>
  </si>
  <si>
    <t>Информация о программах помощи или критериях права получение неясна или недостаточна</t>
  </si>
  <si>
    <t>criteria_nnot_adequately</t>
  </si>
  <si>
    <t>Критерии права на получение помощи не отражают в достаточной мере профиль нуждающихся людей</t>
  </si>
  <si>
    <t>y_n_dnk_na</t>
  </si>
  <si>
    <t>fgd</t>
  </si>
  <si>
    <t>Участвовал в собрании сообщества или дискуссии в фокус-группе</t>
  </si>
  <si>
    <t>ii_survey</t>
  </si>
  <si>
    <t>Участвовал в индивидуальном интервью или опросе</t>
  </si>
  <si>
    <t>online_form</t>
  </si>
  <si>
    <t>Поделился своим мнением через онлайн-форму или опрос (заполненный лично)</t>
  </si>
  <si>
    <t>input_through_leader_community</t>
  </si>
  <si>
    <t>Предоставил информацию через местного лидера или представителя сообщества</t>
  </si>
  <si>
    <t>local_community_leader</t>
  </si>
  <si>
    <t>Лидер местного сообщества</t>
  </si>
  <si>
    <t>local_ngo</t>
  </si>
  <si>
    <t>Сотрудник местной НПО или гуманитарной организации</t>
  </si>
  <si>
    <t>internationall_ngo</t>
  </si>
  <si>
    <t>Сотрудник международной НПО</t>
  </si>
  <si>
    <t>un_agency_staff</t>
  </si>
  <si>
    <t>Сотрудник агентства ООН</t>
  </si>
  <si>
    <t>local_government_officials</t>
  </si>
  <si>
    <t>Сотрудник местного органа власти</t>
  </si>
  <si>
    <t>othe</t>
  </si>
  <si>
    <t>do_not_remember</t>
  </si>
  <si>
    <t>Не помню</t>
  </si>
  <si>
    <t>different_type_aid</t>
  </si>
  <si>
    <t>Это была помощь другого типа</t>
  </si>
  <si>
    <t>quantity_less_than_requested</t>
  </si>
  <si>
    <t>Количество или сумма были меньше, чем запрашивалось</t>
  </si>
  <si>
    <t>arrived_later</t>
  </si>
  <si>
    <t>Помощь поступила позже, чем было необходимо</t>
  </si>
  <si>
    <t>lower_quality</t>
  </si>
  <si>
    <t>Качество было ниже, чем ожидалось</t>
  </si>
  <si>
    <t>did_not_address_my_priority</t>
  </si>
  <si>
    <t>Помощь не соответствовала моим приоритетным потребностям</t>
  </si>
  <si>
    <t>not_received_aid</t>
  </si>
  <si>
    <t>Я не получил никакой помощи</t>
  </si>
  <si>
    <t>did_not_have_time_to_participate</t>
  </si>
  <si>
    <t>У меня не было времени для участия</t>
  </si>
  <si>
    <t>input_would_not_make_difference</t>
  </si>
  <si>
    <t>Я не считаю, что мой вклад что-то изменит</t>
  </si>
  <si>
    <t>was_not_invited</t>
  </si>
  <si>
    <t>Меня не пригласили</t>
  </si>
  <si>
    <t>meeting_in_inaccessible_location</t>
  </si>
  <si>
    <t>Встреча проходила в месте, куда я не мог добраться</t>
  </si>
  <si>
    <t>process_not_in_understood_language</t>
  </si>
  <si>
    <t>Процесс проходил на языке, который я не понимаю</t>
  </si>
  <si>
    <t>do_not_trust_organisations</t>
  </si>
  <si>
    <t>Я не верю, что организации/учреждения эффективно используют мой вклад</t>
  </si>
  <si>
    <t>yes_meeting_in_person</t>
  </si>
  <si>
    <t>Да, встречи или обсуждения лично</t>
  </si>
  <si>
    <t>yes_online</t>
  </si>
  <si>
    <t>Да, онлайн-консультации или опросы</t>
  </si>
  <si>
    <t>yes_through_community</t>
  </si>
  <si>
    <t>Да, через представителей сообщества</t>
  </si>
  <si>
    <t>not_aware</t>
  </si>
  <si>
    <t>completely</t>
  </si>
  <si>
    <t>Полностью</t>
  </si>
  <si>
    <t>a_lot</t>
  </si>
  <si>
    <t>В значительной степени</t>
  </si>
  <si>
    <t>a_little</t>
  </si>
  <si>
    <t>В незначительной степени</t>
  </si>
  <si>
    <t>no_at_all</t>
  </si>
  <si>
    <t>do_not_ask_opinions</t>
  </si>
  <si>
    <t>Они не спрашивают нашего мнения</t>
  </si>
  <si>
    <t>ask_but_ignore_views</t>
  </si>
  <si>
    <t>Они спрашивают, но не принимают во внимание наше мнение</t>
  </si>
  <si>
    <t>decisions_taken_by_organisations</t>
  </si>
  <si>
    <t>Решения уже приняты гуманитарными организациями или другими сторонами</t>
  </si>
  <si>
    <t>consult_only_some</t>
  </si>
  <si>
    <t>Они консультируются только с определенными людьми/группами, а не со всем сообществом</t>
  </si>
  <si>
    <t>Другое (укажите, пожалуйста)</t>
  </si>
  <si>
    <t>very_important</t>
  </si>
  <si>
    <t>Очень важно</t>
  </si>
  <si>
    <t>somewhat_important</t>
  </si>
  <si>
    <t>Довольно важно</t>
  </si>
  <si>
    <t>not_very_important</t>
  </si>
  <si>
    <t>Не очень важно</t>
  </si>
  <si>
    <t>not_important_at_all</t>
  </si>
  <si>
    <t>Совсем не важно</t>
  </si>
  <si>
    <t>Not important at all</t>
  </si>
  <si>
    <t>speaking_meetings</t>
  </si>
  <si>
    <t>Выступления на собраниях сообщества</t>
  </si>
  <si>
    <t>interviews</t>
  </si>
  <si>
    <t>Индивидуальные интервью или посещения на дому</t>
  </si>
  <si>
    <t>through_leaders</t>
  </si>
  <si>
    <t>Через лидеров сообщества, пользующихся доверием</t>
  </si>
  <si>
    <t>hotlines_calls</t>
  </si>
  <si>
    <t>Горячие линии или телефонные звонки</t>
  </si>
  <si>
    <t>online_surveys</t>
  </si>
  <si>
    <t>Онлайн-опросы</t>
  </si>
  <si>
    <t>anonymous_feeedback</t>
  </si>
  <si>
    <t>Ящики для анонимных отзывов</t>
  </si>
  <si>
    <t>prefer_not_to_be_involved</t>
  </si>
  <si>
    <t>Я предпочитаю не участвовать</t>
  </si>
  <si>
    <t>Личный выбор</t>
  </si>
  <si>
    <t>lack_time</t>
  </si>
  <si>
    <t>Нехватка времени или возможности</t>
  </si>
  <si>
    <t>lack_trust</t>
  </si>
  <si>
    <t>Недоверие к гуманитарным организациям</t>
  </si>
  <si>
    <t>fear</t>
  </si>
  <si>
    <t>Страх негативных последствий</t>
  </si>
  <si>
    <t>do_not_believe</t>
  </si>
  <si>
    <t>Не верю, что это что-то изменит</t>
  </si>
  <si>
    <t>not_tried</t>
  </si>
  <si>
    <t>Я не пытался поделиться своим мнением</t>
  </si>
  <si>
    <t>do_not_remeber</t>
  </si>
  <si>
    <t>lack_oppotunities</t>
  </si>
  <si>
    <t>Отсутствие возможностей для высказывания своего мнения</t>
  </si>
  <si>
    <t>meetings</t>
  </si>
  <si>
    <t>Встречи проводятся в неудобное время</t>
  </si>
  <si>
    <t>language_barriers</t>
  </si>
  <si>
    <t>Языковой барьер</t>
  </si>
  <si>
    <t>Страх негативных последствий за высказывание своего мнения</t>
  </si>
  <si>
    <t>not_understanding</t>
  </si>
  <si>
    <t>Не понимая того, как сообщить мнение</t>
  </si>
  <si>
    <t>Отсутствие доверия к организациям</t>
  </si>
  <si>
    <t>being_informed</t>
  </si>
  <si>
    <t>Быть заранее проинформированным о консультациях и встречах</t>
  </si>
  <si>
    <t>not_will_face_discrimination</t>
  </si>
  <si>
    <t>Знать, что я не столкнусь с дискриминацией или местью за то, что высказал свое мнение</t>
  </si>
  <si>
    <t>Более четкая и простая информация о обсуждаемых темах</t>
  </si>
  <si>
    <t>input_anonymously</t>
  </si>
  <si>
    <t>Возможность высказывать свое мнение анонимно</t>
  </si>
  <si>
    <t>inclusion_vulnerable_group</t>
  </si>
  <si>
    <t>Включение различных уязвимых групп в процессы принятия решений</t>
  </si>
  <si>
    <t>seeing_how_community_input</t>
  </si>
  <si>
    <t>Видеть, как мнение сообщества используется в процессе принятия решений</t>
  </si>
  <si>
    <t>i_am_aware_and_know</t>
  </si>
  <si>
    <t>Я знаю и умею использовать</t>
  </si>
  <si>
    <t>i_am_aware_and_do_not_know</t>
  </si>
  <si>
    <t>Я знаю, но не умею использовать</t>
  </si>
  <si>
    <t>green_line</t>
  </si>
  <si>
    <t>«Зеленая линия» или «горячая линия» или номер телефона</t>
  </si>
  <si>
    <t>complaint_box</t>
  </si>
  <si>
    <t>Ящик для предложений/жалоб</t>
  </si>
  <si>
    <t>in_person_to_staff</t>
  </si>
  <si>
    <t>Лично сотрудникам/волонтерам</t>
  </si>
  <si>
    <t>community_meetings</t>
  </si>
  <si>
    <t>Собрания сообщества</t>
  </si>
  <si>
    <t>Онлайн-формы или электронная почта</t>
  </si>
  <si>
    <t>sms</t>
  </si>
  <si>
    <t>social_media</t>
  </si>
  <si>
    <t>Социальные сети</t>
  </si>
  <si>
    <t>through_community_representatives</t>
  </si>
  <si>
    <t>Через представителей сообщества</t>
  </si>
  <si>
    <t>through_local_authorities</t>
  </si>
  <si>
    <t>Через местные органы власти</t>
  </si>
  <si>
    <t>request_inf</t>
  </si>
  <si>
    <t>Запрашивать информацию</t>
  </si>
  <si>
    <t>make_complaints</t>
  </si>
  <si>
    <t>Подавать жалобы на помощь</t>
  </si>
  <si>
    <t>give_suggestions</t>
  </si>
  <si>
    <t>Давать предложения по улучшению</t>
  </si>
  <si>
    <t>report_mistreatmment</t>
  </si>
  <si>
    <t>Сообщать о плохом обращении или неправомерных действиях сотрудников гуманитарных организаций</t>
  </si>
  <si>
    <t>no_have_no_feedback</t>
  </si>
  <si>
    <t>Нет, у меня НЕТ отзывов или жалоб, поэтому я не пробовал использовать механизмы обратной связи и подачи жалоб</t>
  </si>
  <si>
    <t>no_have_feedback</t>
  </si>
  <si>
    <t>Нет, у меня есть отзывы или жалобы, но я не пробовал использовать механизмы обратной связи и подачи жалоб</t>
  </si>
  <si>
    <t>give_feedback</t>
  </si>
  <si>
    <t>Давать отзывы или предложения</t>
  </si>
  <si>
    <t>make_complaint</t>
  </si>
  <si>
    <t>Подавать жалобы на тип, количество или качество помощи</t>
  </si>
  <si>
    <t>Сообщать о плохом обращении или неправомерных действиях сотрудника гуманитарной организации</t>
  </si>
  <si>
    <t>yes_fully_satisfied</t>
  </si>
  <si>
    <t>Да, полностью удовлетворен</t>
  </si>
  <si>
    <t>yes_somewhat_satisfied</t>
  </si>
  <si>
    <t>Да, в некоторой степени удовлетворен</t>
  </si>
  <si>
    <t>no_not_satisfied</t>
  </si>
  <si>
    <t>Нет, не удовлетворен</t>
  </si>
  <si>
    <t>no_response_received</t>
  </si>
  <si>
    <t>Не получил ответа</t>
  </si>
  <si>
    <t>took_too_long</t>
  </si>
  <si>
    <t>Слишком долго ждал</t>
  </si>
  <si>
    <t>problem_not_resolved</t>
  </si>
  <si>
    <t>Проблема не решена</t>
  </si>
  <si>
    <t>was_treated_disrespectfully</t>
  </si>
  <si>
    <t>С мной обращались неуважительно</t>
  </si>
  <si>
    <t>opinion_would_make_a_difference</t>
  </si>
  <si>
    <t>Не думаю, что мое мнение что-то изменит</t>
  </si>
  <si>
    <t>not_trust_the_mechanism</t>
  </si>
  <si>
    <t>Не верю в конфиденциальность механизма (например, личность не останется конфиденциальной)</t>
  </si>
  <si>
    <t>Do not trust the mechanism to be confidential (e.g. the identity will not remain confidential)</t>
  </si>
  <si>
    <t>concerned_about_negative_consequences</t>
  </si>
  <si>
    <t>Опасаюсь негативных последствий за высказывание своего мнения</t>
  </si>
  <si>
    <t>negative_expirience</t>
  </si>
  <si>
    <t>Негативный опыт в прошлом при предоставлении обратной связи или жалоб</t>
  </si>
  <si>
    <t>perceptions_will_treated</t>
  </si>
  <si>
    <t>Предположение, что ко мне отнесутся несправедливо</t>
  </si>
  <si>
    <t>Нехватка времени</t>
  </si>
  <si>
    <t>unaccompanied_children</t>
  </si>
  <si>
    <t>Дети без сопровождения и разлученные с семьей</t>
  </si>
  <si>
    <t>people_with_serious_health_conditions</t>
  </si>
  <si>
    <t>Люди с серьезными проблемами со здоровьем</t>
  </si>
  <si>
    <t>special_legal</t>
  </si>
  <si>
    <t>Лица, нуждающиеся в особой правовой или физической защите</t>
  </si>
  <si>
    <t>single_woman</t>
  </si>
  <si>
    <t>Одинокие женщины</t>
  </si>
  <si>
    <t>women_hoh</t>
  </si>
  <si>
    <t>Домохозяйства, возглавляемые женщинами</t>
  </si>
  <si>
    <t>persons_with_dissabilitiies</t>
  </si>
  <si>
    <t>Люди с ограниченными возможностями</t>
  </si>
  <si>
    <t>people_with_mental_health_mental</t>
  </si>
  <si>
    <t>Люди с проблемами ментального здоровья</t>
  </si>
  <si>
    <t>older_woman</t>
  </si>
  <si>
    <t>Пожилые люди</t>
  </si>
  <si>
    <t>persons_with_diverse_sexual_orientation</t>
  </si>
  <si>
    <t>Люди с нетрадиционной сексуальной ориентацией или гендерной идентичностью</t>
  </si>
  <si>
    <t>people_who_cannot_read</t>
  </si>
  <si>
    <t>Люди, не умеющие читать</t>
  </si>
  <si>
    <t>people_who_donot_speak_lang</t>
  </si>
  <si>
    <t>Люди, не говорящие и не пишущие на языке, на котором можно дать обратную связь</t>
  </si>
  <si>
    <t>Зеленая линия» или «горячая линия» или номер телефона</t>
  </si>
  <si>
    <t>knowing_that_feeedback_takenn_seriously</t>
  </si>
  <si>
    <t>Знание того, что моя обратная связь будет воспринята всерьез и по ней будут приняты меры</t>
  </si>
  <si>
    <t>having_clear_inf</t>
  </si>
  <si>
    <t>Наличие четкой информации о том, как и где можно оставить отзыв или подать жалобу</t>
  </si>
  <si>
    <t>feedback_chanells_in_preffered_lang</t>
  </si>
  <si>
    <t>Доступ к каналам обратной связи или подачи жалоб на моем предпочтительном языке</t>
  </si>
  <si>
    <t>will_not_face_discrimination</t>
  </si>
  <si>
    <t>Знание того, что я не столкнусь с дискриминацией или местью за то, что высказал свое мнение</t>
  </si>
  <si>
    <t>receiving_updates</t>
  </si>
  <si>
    <t>Получение обновленной информации о результатах моего отзыва/жалобы</t>
  </si>
  <si>
    <t>having_community_representative</t>
  </si>
  <si>
    <t>Наличие представителей сообщества, которые могут от нашего имени высказывать пожелания</t>
  </si>
  <si>
    <t>feeedback_opportunities_att_accessible_loc</t>
  </si>
  <si>
    <t>Возможность оставить отзыв в доступных местах и/или в удобное время</t>
  </si>
  <si>
    <t>address_quickly</t>
  </si>
  <si>
    <t>Более оперативно реагировать на жалобы</t>
  </si>
  <si>
    <t>ensure_confidentiality</t>
  </si>
  <si>
    <t>Обеспечить конфиденциальность / защитить респондентов от негативных последствий</t>
  </si>
  <si>
    <t>follow_up</t>
  </si>
  <si>
    <t>Проводить последующие мероприятия с респондентами, чтобы продемонстрировать действия, предпринятые на основе полученных отзывов</t>
  </si>
  <si>
    <t>regular_updates</t>
  </si>
  <si>
    <t>Регулярно информировать о изменениях на уровне сообщества, вызванных полученными отзывами</t>
  </si>
  <si>
    <t>train_staff</t>
  </si>
  <si>
    <t>Обучить персонал быть более отзывчивым и доступным</t>
  </si>
  <si>
    <t>healthcare</t>
  </si>
  <si>
    <t>Доступ к медицинским услугам и лекарствам</t>
  </si>
  <si>
    <t>mhpss</t>
  </si>
  <si>
    <t>Доступ к услугам в области ментального здоровья и психосоциальной поддержки</t>
  </si>
  <si>
    <t>sufficient_food</t>
  </si>
  <si>
    <t>Доступ к достаточной и питательной еде</t>
  </si>
  <si>
    <t>safe_housing</t>
  </si>
  <si>
    <t>Безопасное и стабильное жилье</t>
  </si>
  <si>
    <t>adequate_housing_conditions</t>
  </si>
  <si>
    <t>Адекватные жилищные условия</t>
  </si>
  <si>
    <t>clean_water</t>
  </si>
  <si>
    <t>Доступ к чистой воде, электричеству и отоплению</t>
  </si>
  <si>
    <t>clothing</t>
  </si>
  <si>
    <t>Соответствующая одежда для разных погодных условий</t>
  </si>
  <si>
    <t>hygiene_products</t>
  </si>
  <si>
    <t>Доступ к средствам гигиены</t>
  </si>
  <si>
    <t>transportation</t>
  </si>
  <si>
    <t>Доступ к общественному транспорту</t>
  </si>
  <si>
    <t>income</t>
  </si>
  <si>
    <t>Стабильный доход или финансовые ресурсы</t>
  </si>
  <si>
    <t>employment</t>
  </si>
  <si>
    <t>Доступ к трудоустройству или профессиональному обучению</t>
  </si>
  <si>
    <t>legal_support</t>
  </si>
  <si>
    <t>Доступ к юридической поддержке или документации</t>
  </si>
  <si>
    <t>necessary_tech</t>
  </si>
  <si>
    <t>Доступ к необходимым технологиям (например, телефон, интернет)</t>
  </si>
  <si>
    <t>Access to necessary technology (e.g., phone, internet)</t>
  </si>
  <si>
    <t>fuel_for_heating</t>
  </si>
  <si>
    <t>Топливо для отопления (например, дрова, уголь, газ и т.д.)</t>
  </si>
  <si>
    <t>none</t>
  </si>
  <si>
    <t>Никакие</t>
  </si>
  <si>
    <t>lack_employment</t>
  </si>
  <si>
    <t>Отсутствие возможностей трудоустройства</t>
  </si>
  <si>
    <t>lack_recognition_of_qualifications</t>
  </si>
  <si>
    <t>Непризнание квалификации и опыта работы</t>
  </si>
  <si>
    <t>limited_access_education_training</t>
  </si>
  <si>
    <t>Ограниченный доступ к образованию или профессиональной подготовке</t>
  </si>
  <si>
    <t>discrimination</t>
  </si>
  <si>
    <t>Дискриминация</t>
  </si>
  <si>
    <t>difficulty_affordable_housing</t>
  </si>
  <si>
    <t>Сложности с поиском доступного жилья</t>
  </si>
  <si>
    <t>limited_access_healthcare</t>
  </si>
  <si>
    <t>Ограниченный доступ к медицинскому обслуживанию</t>
  </si>
  <si>
    <t>financial_difficulties</t>
  </si>
  <si>
    <t>Финансовые трудности (недостаточный доход, высокая стоимость жизни)</t>
  </si>
  <si>
    <t>lack_childcare_support</t>
  </si>
  <si>
    <t>Отсутствие поддержки в уходе за детьми</t>
  </si>
  <si>
    <t>unfamiliarity_laws_rights_services</t>
  </si>
  <si>
    <t>Незнание законов, прав и местных услуг</t>
  </si>
  <si>
    <t>difficulty_building_connections</t>
  </si>
  <si>
    <t>Трудности с налаживанием взаимоотношений с принимающим сообществом</t>
  </si>
  <si>
    <t>complex_legal_procedures</t>
  </si>
  <si>
    <t>Сложные юридические процедуры (например, получение разрешения на работу)</t>
  </si>
  <si>
    <t>Complex legal procedures (e.g. work permits)</t>
  </si>
  <si>
    <t>seeking_help_humanitarian_organisation</t>
  </si>
  <si>
    <t>Обращение за помощью к гуманитарной организации</t>
  </si>
  <si>
    <t>seeking_support_local_authorities</t>
  </si>
  <si>
    <t>Обращение за поддержкой к местным властям</t>
  </si>
  <si>
    <t>relying_on_friends_family_support</t>
  </si>
  <si>
    <t>Обращение за поддержкой к друзьям или родственникам</t>
  </si>
  <si>
    <t>participating_language_courses_skills_training</t>
  </si>
  <si>
    <t>Участие в языковых курсах или курсах профессиональной подготовки</t>
  </si>
  <si>
    <t>looking_alternative_job_opportunities</t>
  </si>
  <si>
    <t>Поиск альтернативных возможностей трудоустройства</t>
  </si>
  <si>
    <t>engaging_local_community_events_networks</t>
  </si>
  <si>
    <t>Участие в мероприятиях или объединениях местного сообщества</t>
  </si>
  <si>
    <t>using_online_resources_social_media_information</t>
  </si>
  <si>
    <t>Использование онлайн-ресурсов или социальных сетей для получения информации</t>
  </si>
  <si>
    <t>self_reliance_manage_on_my_own</t>
  </si>
  <si>
    <t>Самостоятельность / попытки справиться самостоятельно</t>
  </si>
  <si>
    <t>accessing_psychological_social_counseling_services</t>
  </si>
  <si>
    <t>Обращение к услугам психологической или социальной консультации</t>
  </si>
  <si>
    <t>support_finding_job</t>
  </si>
  <si>
    <t>Помощь в поиске работы</t>
  </si>
  <si>
    <t>language_training</t>
  </si>
  <si>
    <t>Языковые курсы</t>
  </si>
  <si>
    <t>professional_skills_training_vocational_courses</t>
  </si>
  <si>
    <t>Профессиональное обучение / курсы по специальности</t>
  </si>
  <si>
    <t>recognition_qualifications_diplomas</t>
  </si>
  <si>
    <t>Признание квалификаций и дипломов</t>
  </si>
  <si>
    <t>financial_assistance</t>
  </si>
  <si>
    <t>Финансовая помощь</t>
  </si>
  <si>
    <t>access_affordable_housing</t>
  </si>
  <si>
    <t>Доступ к доступному жилью</t>
  </si>
  <si>
    <t>access_healthcare</t>
  </si>
  <si>
    <t>Доступ к медицинскому обслуживанию</t>
  </si>
  <si>
    <t>legal_advice_assistance_documentation</t>
  </si>
  <si>
    <t>Юридические консультации и помощь с документами</t>
  </si>
  <si>
    <t>psychological_support_counselling_services</t>
  </si>
  <si>
    <t>Психологическая поддержка / консультационные услуги</t>
  </si>
  <si>
    <t>help_enrol_children_school</t>
  </si>
  <si>
    <t>Помощь в зачислении детей в школу</t>
  </si>
  <si>
    <t>childcare_services</t>
  </si>
  <si>
    <t>Услуги по уходу за детьми</t>
  </si>
  <si>
    <t>opportunities_meet_exchange_host_communities</t>
  </si>
  <si>
    <t>Возможности для встреч и обмена опытом с принимающими сообществами</t>
  </si>
  <si>
    <t>no_specific_need_integration</t>
  </si>
  <si>
    <t>Нет особой необходимости в интеграции</t>
  </si>
  <si>
    <t>government_institutions_local_authorities</t>
  </si>
  <si>
    <t>Государственные учреждения или местные органы власти</t>
  </si>
  <si>
    <t>local_ngos</t>
  </si>
  <si>
    <t>Местные НПО</t>
  </si>
  <si>
    <t>international_ngos</t>
  </si>
  <si>
    <t>Международные НПО</t>
  </si>
  <si>
    <t>un_agencies</t>
  </si>
  <si>
    <t>Агентства ООН</t>
  </si>
  <si>
    <t>religious_organisations</t>
  </si>
  <si>
    <t>Религиозные организации</t>
  </si>
  <si>
    <t>local_community_groups</t>
  </si>
  <si>
    <t>Местные общественные группы</t>
  </si>
  <si>
    <t>friends_relatives</t>
  </si>
  <si>
    <t>Друзья или родственники</t>
  </si>
  <si>
    <t>private_sector_employers</t>
  </si>
  <si>
    <t>Частный сектор / работодатели</t>
  </si>
  <si>
    <t>mass_community_meetings</t>
  </si>
  <si>
    <t>Массовые/общественные собрания</t>
  </si>
  <si>
    <t>via_relatives_neighbours_friends</t>
  </si>
  <si>
    <t>Через родственников, соседей, друзей</t>
  </si>
  <si>
    <t>via_local_leaders_community_representatives</t>
  </si>
  <si>
    <t>Через местных лидеров/представителей сообщества</t>
  </si>
  <si>
    <t>ngos_staff_outreach_volunteers</t>
  </si>
  <si>
    <t>Сотрудники НПО или волонтеры, занимающиеся информационной работой</t>
  </si>
  <si>
    <t>when_visiting_helpdesk_reception_centers</t>
  </si>
  <si>
    <t>При посещении справочной службы, приемной и общественных центров</t>
  </si>
  <si>
    <t>text_sms_message</t>
  </si>
  <si>
    <t>Текстовые сообщения (SMS)</t>
  </si>
  <si>
    <t>social_media_facebook_twitter_whatsapp</t>
  </si>
  <si>
    <t>Социальные сети (например, Facebook, WhatsApp)</t>
  </si>
  <si>
    <t>Social media (e.g. Facebook, Twitter, WhatsApp)</t>
  </si>
  <si>
    <t>un_help_pages</t>
  </si>
  <si>
    <t>Страницы помощи ООН</t>
  </si>
  <si>
    <t>government_websites_dopomoga</t>
  </si>
  <si>
    <t>Веб-сайты правительства (например, Dopomoga)</t>
  </si>
  <si>
    <t>Government websites (e.g. Dopomoga)</t>
  </si>
  <si>
    <t>leaflets_other_written_material</t>
  </si>
  <si>
    <t>Листовки или другие письменные материалы</t>
  </si>
  <si>
    <t>types_of_aid_available</t>
  </si>
  <si>
    <t>Виды доступной помощи</t>
  </si>
  <si>
    <t>eligibility_selection_criteria</t>
  </si>
  <si>
    <t>Критерии выбора и отбора</t>
  </si>
  <si>
    <t>how_to_apply_register_aid</t>
  </si>
  <si>
    <t>Как подать заявку или зарегистрироваться для получения помощи</t>
  </si>
  <si>
    <t>duration_assistance</t>
  </si>
  <si>
    <t>Продолжительность помощи</t>
  </si>
  <si>
    <t>changes_aid_programs</t>
  </si>
  <si>
    <t>Изменения в программах помощи</t>
  </si>
  <si>
    <t>Другое (уточните)</t>
  </si>
  <si>
    <t>skills_training_education</t>
  </si>
  <si>
    <t>Обучение навыкам / образование</t>
  </si>
  <si>
    <t>access_long_term_job_opportunities</t>
  </si>
  <si>
    <t>Доступ к долгосрочным возможностям трудоустройства</t>
  </si>
  <si>
    <t>access_childcare</t>
  </si>
  <si>
    <t>Доступ к услугам по уходу за детьми</t>
  </si>
  <si>
    <t>better_information_services_rights</t>
  </si>
  <si>
    <t>Более полная информация об услугах и правах в принимающей стране</t>
  </si>
  <si>
    <t>social_integration_opportunities</t>
  </si>
  <si>
    <t>Возможности социальной интеграции (например, мероприятия по созданию социальных контактов)</t>
  </si>
  <si>
    <t>financial_assisstance</t>
  </si>
  <si>
    <t>caring_for_children</t>
  </si>
  <si>
    <t>Уход за детьми (0–17 лет)</t>
  </si>
  <si>
    <t>caring_for_older_persons</t>
  </si>
  <si>
    <t>Уход за людьми старшего возраста (60+ лет)</t>
  </si>
  <si>
    <t>pregnant_or_breastfeeding</t>
  </si>
  <si>
    <t>Беременность или кормление грудью</t>
  </si>
  <si>
    <t>caring_disab_chronic</t>
  </si>
  <si>
    <t>Уход за людьми с тяжелыми формами инвалидности или хроническими заболеваниями</t>
  </si>
  <si>
    <t>Другие уязвимости (укажите)</t>
  </si>
  <si>
    <t>government_institutions_or_local_authorities</t>
  </si>
  <si>
    <t>private_sector</t>
  </si>
  <si>
    <t>Частный сектор</t>
  </si>
  <si>
    <t>humanitarian_protection_services</t>
  </si>
  <si>
    <t>nfi_distributions</t>
  </si>
  <si>
    <t>mental_health_psychosocial_support</t>
  </si>
  <si>
    <t>educational_livelihood_support</t>
  </si>
  <si>
    <t>information_referral_services</t>
  </si>
  <si>
    <t>do_not_need_aid</t>
  </si>
  <si>
    <t>В настоящее время я не нуждаюсь в гуманитарной помощи</t>
  </si>
  <si>
    <t>Strata</t>
  </si>
  <si>
    <t>Population size</t>
  </si>
  <si>
    <t>Target</t>
  </si>
  <si>
    <t>Achieved</t>
  </si>
  <si>
    <t>Municipality of Chisinau</t>
  </si>
  <si>
    <t xml:space="preserve">Rest of Moldova </t>
  </si>
  <si>
    <t>uuid</t>
  </si>
  <si>
    <t>vulnerability/caring_for_children</t>
  </si>
  <si>
    <t>vulnerability/caring_for_older_persons</t>
  </si>
  <si>
    <t>vulnerability/pregnant_or_breastfeeding</t>
  </si>
  <si>
    <t>vulnerability/caring_disab_chronic</t>
  </si>
  <si>
    <t>vulnerability/other</t>
  </si>
  <si>
    <t>vulnerability/no</t>
  </si>
  <si>
    <t>vulnerability/do_not_know</t>
  </si>
  <si>
    <t>vulnerability/no_answer</t>
  </si>
  <si>
    <t>hum_aid_aware/cash_assistance</t>
  </si>
  <si>
    <t>hum_aid_aware/vouchers</t>
  </si>
  <si>
    <t>hum_aid_aware/accommodation_support</t>
  </si>
  <si>
    <t>hum_aid_aware/hum_protection_services</t>
  </si>
  <si>
    <t>hum_aid_aware/food_assistance</t>
  </si>
  <si>
    <t>hum_aid_aware/nfi_distribution</t>
  </si>
  <si>
    <t>hum_aid_aware/health_services</t>
  </si>
  <si>
    <t>hum_aid_aware/mental_health_support</t>
  </si>
  <si>
    <t>hum_aid_aware/education_livelihood</t>
  </si>
  <si>
    <t>hum_aid_aware/employment_support</t>
  </si>
  <si>
    <t>hum_aid_aware/inf_referral_services</t>
  </si>
  <si>
    <t>hum_aid_aware/other</t>
  </si>
  <si>
    <t>hum_aid_aware/no_not_aware</t>
  </si>
  <si>
    <t>hum_aid_aware/no_answer</t>
  </si>
  <si>
    <t>hum_assistance_received/cash_assistance</t>
  </si>
  <si>
    <t>hum_assistance_received/vouchers</t>
  </si>
  <si>
    <t>hum_assistance_received/accommodation_support</t>
  </si>
  <si>
    <t>hum_assistance_received/hum_protection_services</t>
  </si>
  <si>
    <t>hum_assistance_received/food_assistance</t>
  </si>
  <si>
    <t>hum_assistance_received/nfi_distribution</t>
  </si>
  <si>
    <t>hum_assistance_received/health_services</t>
  </si>
  <si>
    <t>hum_assistance_received/mental_health_support</t>
  </si>
  <si>
    <t>hum_assistance_received/education_livelihood</t>
  </si>
  <si>
    <t>hum_assistance_received/employment_support</t>
  </si>
  <si>
    <t>hum_assistance_received/inf_referral_services</t>
  </si>
  <si>
    <t>hum_assistance_received/did_not_receive</t>
  </si>
  <si>
    <t>hum_assistance_received/other</t>
  </si>
  <si>
    <t>type_of_hum_org/government_institutions_or_local_authorities</t>
  </si>
  <si>
    <t>type_of_hum_org/local_ngos</t>
  </si>
  <si>
    <t>type_of_hum_org/international_ngos</t>
  </si>
  <si>
    <t>type_of_hum_org/un_agencies</t>
  </si>
  <si>
    <t>type_of_hum_org/religious_organisations</t>
  </si>
  <si>
    <t>type_of_hum_org/private_sector</t>
  </si>
  <si>
    <t>type_of_hum_org/other</t>
  </si>
  <si>
    <t>type_of_hum_org/do_not_know</t>
  </si>
  <si>
    <t>type_of_hum_org/no_answer</t>
  </si>
  <si>
    <t>aid_type_not_match/cash_assistance</t>
  </si>
  <si>
    <t>aid_type_not_match/vouchers</t>
  </si>
  <si>
    <t>aid_type_not_match/accommodation_support</t>
  </si>
  <si>
    <t>aid_type_not_match/hum_protection_services</t>
  </si>
  <si>
    <t>aid_type_not_match/food_assistance</t>
  </si>
  <si>
    <t>aid_type_not_match/nfi_distribution</t>
  </si>
  <si>
    <t>aid_type_not_match/health_services</t>
  </si>
  <si>
    <t>aid_type_not_match/mental_health_support</t>
  </si>
  <si>
    <t>aid_type_not_match/education_livelihood</t>
  </si>
  <si>
    <t>aid_type_not_match/employment_support</t>
  </si>
  <si>
    <t>aid_type_not_match/inf_referral_services</t>
  </si>
  <si>
    <t>aid_type_not_match/other</t>
  </si>
  <si>
    <t>aid_type_not_match/no_answer</t>
  </si>
  <si>
    <t>eligibility_criteria_not_clear/cash_assistance</t>
  </si>
  <si>
    <t>eligibility_criteria_not_clear/vouchers</t>
  </si>
  <si>
    <t>eligibility_criteria_not_clear/accommodation_support</t>
  </si>
  <si>
    <t>eligibility_criteria_not_clear/hum_protection_services</t>
  </si>
  <si>
    <t>eligibility_criteria_not_clear/food_assistance</t>
  </si>
  <si>
    <t>eligibility_criteria_not_clear/nfi_distribution</t>
  </si>
  <si>
    <t>eligibility_criteria_not_clear/health_services</t>
  </si>
  <si>
    <t>eligibility_criteria_not_clear/mental_health_support</t>
  </si>
  <si>
    <t>eligibility_criteria_not_clear/education_livelihood</t>
  </si>
  <si>
    <t>eligibility_criteria_not_clear/employment_support</t>
  </si>
  <si>
    <t>eligibility_criteria_not_clear/inf_referral_services</t>
  </si>
  <si>
    <t>eligibility_criteria_not_clear/other</t>
  </si>
  <si>
    <t>eligibility_criteria_not_clear/no_answer</t>
  </si>
  <si>
    <t>application_rejected_why/lack_docs</t>
  </si>
  <si>
    <t>application_rejected_why/program_closed</t>
  </si>
  <si>
    <t>application_rejected_why/not_meet_eligibility</t>
  </si>
  <si>
    <t>application_rejected_why/other</t>
  </si>
  <si>
    <t>application_rejected_why/do_not_know</t>
  </si>
  <si>
    <t>application_rejected_why/no_answer</t>
  </si>
  <si>
    <t>not_applied_aid/did_not_know_how_to_apply</t>
  </si>
  <si>
    <t>not_applied_aid/did_not_meet_eligibility</t>
  </si>
  <si>
    <t>not_applied_aid/program_closed</t>
  </si>
  <si>
    <t>not_applied_aid/aid_not_available</t>
  </si>
  <si>
    <t>not_applied_aid/missed_registation</t>
  </si>
  <si>
    <t>not_applied_aid/not_have_required_docs</t>
  </si>
  <si>
    <t>not_applied_aid/personal_choice</t>
  </si>
  <si>
    <t>not_applied_aid/other</t>
  </si>
  <si>
    <t>not_applied_aid/no_answer</t>
  </si>
  <si>
    <t>help_to_apply/more_inf</t>
  </si>
  <si>
    <t>help_to_apply/clearer_instruction</t>
  </si>
  <si>
    <t>help_to_apply/inf_sessions</t>
  </si>
  <si>
    <t>help_to_apply/support_from_commmunity_leaders</t>
  </si>
  <si>
    <t>help_to_apply/inf_available_in_my_lang</t>
  </si>
  <si>
    <t>help_to_apply/assistance_with_comleting</t>
  </si>
  <si>
    <t>help_to_apply/other</t>
  </si>
  <si>
    <t>help_to_apply/do_not_know</t>
  </si>
  <si>
    <t>help_to_apply/no_answer</t>
  </si>
  <si>
    <t>reason_not_informed/lack_inf_from_hum_org</t>
  </si>
  <si>
    <t>reason_not_informed/inf_not_communicated_language</t>
  </si>
  <si>
    <t>reason_not_informed/difficult_understand</t>
  </si>
  <si>
    <t>reason_not_informed/limited_access</t>
  </si>
  <si>
    <t>reason_not_informed/misinformation</t>
  </si>
  <si>
    <t>reason_not_informed/shared_with_restriced_group</t>
  </si>
  <si>
    <t>reason_not_informed/not_sought_inf</t>
  </si>
  <si>
    <t>reason_not_informed/other</t>
  </si>
  <si>
    <t>reason_not_informed/no_answer</t>
  </si>
  <si>
    <t>make_inf_accessible/clearer_inf</t>
  </si>
  <si>
    <t>make_inf_accessible/assistance_in_multiple_lang</t>
  </si>
  <si>
    <t>make_inf_accessible/using_simpler</t>
  </si>
  <si>
    <t>make_inf_accessible/increasing_outreach</t>
  </si>
  <si>
    <t>make_inf_accessible/allowing_submit_online</t>
  </si>
  <si>
    <t>make_inf_accessible/providing_more_support</t>
  </si>
  <si>
    <t>make_inf_accessible/providing_regular_updates</t>
  </si>
  <si>
    <t>make_inf_accessible/improoving_communication</t>
  </si>
  <si>
    <t>make_inf_accessible/other</t>
  </si>
  <si>
    <t>make_inf_accessible/do_not_know</t>
  </si>
  <si>
    <t>make_inf_accessible/no_answer</t>
  </si>
  <si>
    <t>explain_why/targeting_models_exclude_many_peoplee</t>
  </si>
  <si>
    <t>explain_why/lack_transparency</t>
  </si>
  <si>
    <t>explain_why/inf_shared_privately</t>
  </si>
  <si>
    <t>explain_why/physical_accesss_barriers</t>
  </si>
  <si>
    <t>explain_why/provided_to_not_vulnerable</t>
  </si>
  <si>
    <t>explain_why/other</t>
  </si>
  <si>
    <t>explain_why/do_not_know</t>
  </si>
  <si>
    <t>explain_why/no_answer</t>
  </si>
  <si>
    <t>main_reason_not_adequately/aid_not_address_urgent_needs</t>
  </si>
  <si>
    <t>main_reason_not_adequately/aid_inconsistent</t>
  </si>
  <si>
    <t>main_reason_not_adequately/lack_involement_in_decision_making</t>
  </si>
  <si>
    <t>main_reason_not_adequately/inf_unclear</t>
  </si>
  <si>
    <t>main_reason_not_adequately/criteria_nnot_adequately</t>
  </si>
  <si>
    <t>main_reason_not_adequately/other</t>
  </si>
  <si>
    <t>main_reason_not_adequately/do_not_know</t>
  </si>
  <si>
    <t>main_reason_not_adequately/no_answer</t>
  </si>
  <si>
    <t>what_way_asked/fgd</t>
  </si>
  <si>
    <t>what_way_asked/ii_survey</t>
  </si>
  <si>
    <t>what_way_asked/online_form</t>
  </si>
  <si>
    <t>what_way_asked/input_through_leader_community</t>
  </si>
  <si>
    <t>what_way_asked/other</t>
  </si>
  <si>
    <t>what_way_asked/no_answer</t>
  </si>
  <si>
    <t>who_asked/local_community_leader</t>
  </si>
  <si>
    <t>who_asked/local_ngo</t>
  </si>
  <si>
    <t>who_asked/internationall_ngo</t>
  </si>
  <si>
    <t>who_asked/un_agency_staff</t>
  </si>
  <si>
    <t>who_asked/local_government_officials</t>
  </si>
  <si>
    <t>who_asked/othe</t>
  </si>
  <si>
    <t>who_asked/do_not_know</t>
  </si>
  <si>
    <t>who_asked/no_answer</t>
  </si>
  <si>
    <t>aid_differ/different_type_aid</t>
  </si>
  <si>
    <t>aid_differ/quantity_less_than_requested</t>
  </si>
  <si>
    <t>aid_differ/arrived_later</t>
  </si>
  <si>
    <t>aid_differ/lower_quality</t>
  </si>
  <si>
    <t>aid_differ/did_not_address_my_priority</t>
  </si>
  <si>
    <t>aid_differ/not_received_aid</t>
  </si>
  <si>
    <t>aid_differ/other</t>
  </si>
  <si>
    <t>aid_differ/do_not_remember</t>
  </si>
  <si>
    <t>aid_differ/no_answer</t>
  </si>
  <si>
    <t>main_reason_not_asked/did_not_have_time_to_participate</t>
  </si>
  <si>
    <t>main_reason_not_asked/input_would_not_make_difference</t>
  </si>
  <si>
    <t>main_reason_not_asked/was_not_invited</t>
  </si>
  <si>
    <t>main_reason_not_asked/meeting_in_inaccessible_location</t>
  </si>
  <si>
    <t>main_reason_not_asked/process_not_in_understood_language</t>
  </si>
  <si>
    <t>main_reason_not_asked/do_not_trust_organisations</t>
  </si>
  <si>
    <t>main_reason_not_asked/other</t>
  </si>
  <si>
    <t>main_reason_not_asked/do_not_know</t>
  </si>
  <si>
    <t>main_reason_not_asked/no_answer</t>
  </si>
  <si>
    <t>aware_activities/yes_meeting_in_person</t>
  </si>
  <si>
    <t>aware_activities/yes_online</t>
  </si>
  <si>
    <t>aware_activities/yes_through_community</t>
  </si>
  <si>
    <t>aware_activities/other</t>
  </si>
  <si>
    <t>aware_activities/not_aware</t>
  </si>
  <si>
    <t>aware_activities/no_answer</t>
  </si>
  <si>
    <t>not_say_in_decision_affect_comm/do_not_ask_opinions</t>
  </si>
  <si>
    <t>not_say_in_decision_affect_comm/ask_but_ignore_views</t>
  </si>
  <si>
    <t>not_say_in_decision_affect_comm/decisions_taken_by_organisations</t>
  </si>
  <si>
    <t>not_say_in_decision_affect_comm/consult_only_some</t>
  </si>
  <si>
    <t>not_say_in_decision_affect_comm/other</t>
  </si>
  <si>
    <t>not_say_in_decision_affect_comm/no_answer</t>
  </si>
  <si>
    <t>hum_actors_involve/speaking_meetings</t>
  </si>
  <si>
    <t>hum_actors_involve/interviews</t>
  </si>
  <si>
    <t>hum_actors_involve/through_leaders</t>
  </si>
  <si>
    <t>hum_actors_involve/hotlines_calls</t>
  </si>
  <si>
    <t>hum_actors_involve/online_surveys</t>
  </si>
  <si>
    <t>hum_actors_involve/anonymous_feeedback</t>
  </si>
  <si>
    <t>hum_actors_involve/prefer_not_to_be_involved</t>
  </si>
  <si>
    <t>hum_actors_involve/other</t>
  </si>
  <si>
    <t>hum_actors_involve/do_not_know</t>
  </si>
  <si>
    <t>hum_actors_involve/no_answer</t>
  </si>
  <si>
    <t>main_reason_not_involved/personal_choice</t>
  </si>
  <si>
    <t>main_reason_not_involved/lack_time</t>
  </si>
  <si>
    <t>main_reason_not_involved/lack_trust</t>
  </si>
  <si>
    <t>main_reason_not_involved/fear</t>
  </si>
  <si>
    <t>main_reason_not_involved/do_not_believe</t>
  </si>
  <si>
    <t>main_reason_not_involved/other</t>
  </si>
  <si>
    <t>main_reason_not_involved/no_answer</t>
  </si>
  <si>
    <t>main_challenges/lack_oppotunities</t>
  </si>
  <si>
    <t>main_challenges/meetings</t>
  </si>
  <si>
    <t>main_challenges/language_barriers</t>
  </si>
  <si>
    <t>main_challenges/fear</t>
  </si>
  <si>
    <t>main_challenges/not_understanding</t>
  </si>
  <si>
    <t>main_challenges/lack_trust</t>
  </si>
  <si>
    <t>main_challenges/other</t>
  </si>
  <si>
    <t>main_challenges/do_not_know</t>
  </si>
  <si>
    <t>main_challenges/no_answer</t>
  </si>
  <si>
    <t>help_to_participate/being_informed</t>
  </si>
  <si>
    <t>help_to_participate/not_will_face_discrimination</t>
  </si>
  <si>
    <t>help_to_participate/clearer_inf</t>
  </si>
  <si>
    <t>help_to_participate/input_anonymously</t>
  </si>
  <si>
    <t>help_to_participate/inclusion_vulnerable_group</t>
  </si>
  <si>
    <t>help_to_participate/seeing_how_community_input</t>
  </si>
  <si>
    <t>help_to_participate/other</t>
  </si>
  <si>
    <t>help_to_participate/do_not_know</t>
  </si>
  <si>
    <t>help_to_participate/no_answer</t>
  </si>
  <si>
    <t>which_aware/green_line</t>
  </si>
  <si>
    <t>which_aware/complaint_box</t>
  </si>
  <si>
    <t>which_aware/in_person_to_staff</t>
  </si>
  <si>
    <t>which_aware/community_meetings</t>
  </si>
  <si>
    <t>which_aware/online_form</t>
  </si>
  <si>
    <t>which_aware/sms</t>
  </si>
  <si>
    <t>which_aware/social_media</t>
  </si>
  <si>
    <t>which_aware/through_community_representatives</t>
  </si>
  <si>
    <t>which_aware/through_local_authorities</t>
  </si>
  <si>
    <t>which_aware/other</t>
  </si>
  <si>
    <t>which_aware/no_answer</t>
  </si>
  <si>
    <t>which_aware_2/green_line</t>
  </si>
  <si>
    <t>which_aware_2/complaint_box</t>
  </si>
  <si>
    <t>which_aware_2/in_person_to_staff</t>
  </si>
  <si>
    <t>which_aware_2/community_meetings</t>
  </si>
  <si>
    <t>which_aware_2/online_form</t>
  </si>
  <si>
    <t>which_aware_2/sms</t>
  </si>
  <si>
    <t>which_aware_2/social_media</t>
  </si>
  <si>
    <t>which_aware_2/through_community_representatives</t>
  </si>
  <si>
    <t>which_aware_2/through_local_authorities</t>
  </si>
  <si>
    <t>which_aware_2/other</t>
  </si>
  <si>
    <t>which_aware_2/no_answer</t>
  </si>
  <si>
    <t>ways_feedback_used_for/request_inf</t>
  </si>
  <si>
    <t>ways_feedback_used_for/make_complaints</t>
  </si>
  <si>
    <t>ways_feedback_used_for/give_suggestions</t>
  </si>
  <si>
    <t>ways_feedback_used_for/report_mistreatmment</t>
  </si>
  <si>
    <t>ways_feedback_used_for/other</t>
  </si>
  <si>
    <t>ways_feedback_used_for/do_not_know</t>
  </si>
  <si>
    <t>ways_feedback_used_for/no_answer</t>
  </si>
  <si>
    <t>not_satisfied_why/no_response_received</t>
  </si>
  <si>
    <t>not_satisfied_why/took_too_long</t>
  </si>
  <si>
    <t>not_satisfied_why/problem_not_resolved</t>
  </si>
  <si>
    <t>not_satisfied_why/was_treated_disrespectfully</t>
  </si>
  <si>
    <t>not_satisfied_why/other</t>
  </si>
  <si>
    <t>not_satisfied_why/no_answer</t>
  </si>
  <si>
    <t>main_reason_not_used/opinion_would_make_a_difference</t>
  </si>
  <si>
    <t>main_reason_not_used/not_trust_the_mechanism</t>
  </si>
  <si>
    <t>main_reason_not_used/concerned_about_negative_consequences</t>
  </si>
  <si>
    <t>main_reason_not_used/negative_expirience</t>
  </si>
  <si>
    <t>main_reason_not_used/perceptions_will_treated</t>
  </si>
  <si>
    <t>main_reason_not_used/language_barriers</t>
  </si>
  <si>
    <t>main_reason_not_used/lack_time</t>
  </si>
  <si>
    <t>main_reason_not_used/personal_choice</t>
  </si>
  <si>
    <t>main_reason_not_used/other</t>
  </si>
  <si>
    <t>main_reason_not_used/no_answer</t>
  </si>
  <si>
    <t>main_reason_of_hesitate/opinion_would_make_a_difference</t>
  </si>
  <si>
    <t>main_reason_of_hesitate/not_trust_the_mechanism</t>
  </si>
  <si>
    <t>main_reason_of_hesitate/concerned_about_negative_consequences</t>
  </si>
  <si>
    <t>main_reason_of_hesitate/negative_expirience</t>
  </si>
  <si>
    <t>main_reason_of_hesitate/perceptions_will_treated</t>
  </si>
  <si>
    <t>main_reason_of_hesitate/language_barriers</t>
  </si>
  <si>
    <t>main_reason_of_hesitate/lack_time</t>
  </si>
  <si>
    <t>main_reason_of_hesitate/personal_choice</t>
  </si>
  <si>
    <t>main_reason_of_hesitate/other</t>
  </si>
  <si>
    <t>main_reason_of_hesitate/do_not_know</t>
  </si>
  <si>
    <t>main_reason_of_hesitate/no_answer</t>
  </si>
  <si>
    <t>aware_people_unable_give_feedback/unaccompanied_children</t>
  </si>
  <si>
    <t>aware_people_unable_give_feedback/people_with_serious_health_conditions</t>
  </si>
  <si>
    <t>aware_people_unable_give_feedback/special_legal</t>
  </si>
  <si>
    <t>aware_people_unable_give_feedback/single_woman</t>
  </si>
  <si>
    <t>aware_people_unable_give_feedback/women_hoh</t>
  </si>
  <si>
    <t>aware_people_unable_give_feedback/persons_with_dissabilitiies</t>
  </si>
  <si>
    <t>aware_people_unable_give_feedback/people_with_mental_health_mental</t>
  </si>
  <si>
    <t>aware_people_unable_give_feedback/older_woman</t>
  </si>
  <si>
    <t>aware_people_unable_give_feedback/persons_with_diverse_sexual_orientation</t>
  </si>
  <si>
    <t>aware_people_unable_give_feedback/people_who_cannot_read</t>
  </si>
  <si>
    <t>aware_people_unable_give_feedback/people_who_donot_speak_lang</t>
  </si>
  <si>
    <t>aware_people_unable_give_feedback/no_not_aware</t>
  </si>
  <si>
    <t>aware_people_unable_give_feedback/other</t>
  </si>
  <si>
    <t>aware_people_unable_give_feedback/no_answer</t>
  </si>
  <si>
    <t>how_prefer_provide_feedback/green_line</t>
  </si>
  <si>
    <t>how_prefer_provide_feedback/complaint_box</t>
  </si>
  <si>
    <t>how_prefer_provide_feedback/in_person_to_staff</t>
  </si>
  <si>
    <t>how_prefer_provide_feedback/community_meetings</t>
  </si>
  <si>
    <t>how_prefer_provide_feedback/online_form</t>
  </si>
  <si>
    <t>how_prefer_provide_feedback/sms</t>
  </si>
  <si>
    <t>how_prefer_provide_feedback/social_media</t>
  </si>
  <si>
    <t>how_prefer_provide_feedback/through_community_representatives</t>
  </si>
  <si>
    <t>how_prefer_provide_feedback/through_local_authorities</t>
  </si>
  <si>
    <t>how_prefer_provide_feedback/other</t>
  </si>
  <si>
    <t>how_prefer_provide_feedback/do_not_know</t>
  </si>
  <si>
    <t>how_prefer_provide_feedback/no_answer</t>
  </si>
  <si>
    <t>help_to_give_feedback/knowing_that_feeedback_takenn_seriously</t>
  </si>
  <si>
    <t>help_to_give_feedback/having_clear_inf</t>
  </si>
  <si>
    <t>help_to_give_feedback/feedback_chanells_in_preffered_lang</t>
  </si>
  <si>
    <t>help_to_give_feedback/will_not_face_discrimination</t>
  </si>
  <si>
    <t>help_to_give_feedback/receiving_updates</t>
  </si>
  <si>
    <t>help_to_give_feedback/having_community_representative</t>
  </si>
  <si>
    <t>help_to_give_feedback/feeedback_opportunities_att_accessible_loc</t>
  </si>
  <si>
    <t>help_to_give_feedback/other</t>
  </si>
  <si>
    <t>help_to_give_feedback/do_not_know</t>
  </si>
  <si>
    <t>help_to_give_feedback/no_answer</t>
  </si>
  <si>
    <t>increase_trust/address_quickly</t>
  </si>
  <si>
    <t>increase_trust/ensure_confidentiality</t>
  </si>
  <si>
    <t>increase_trust/follow_up</t>
  </si>
  <si>
    <t>increase_trust/regular_updates</t>
  </si>
  <si>
    <t>increase_trust/train_staff</t>
  </si>
  <si>
    <t>increase_trust/other</t>
  </si>
  <si>
    <t>increase_trust/do_not_know</t>
  </si>
  <si>
    <t>increase_trust/no_answer</t>
  </si>
  <si>
    <t>most_important_needs/healthcare</t>
  </si>
  <si>
    <t>most_important_needs/mhpss</t>
  </si>
  <si>
    <t>most_important_needs/sufficient_food</t>
  </si>
  <si>
    <t>most_important_needs/safe_housing</t>
  </si>
  <si>
    <t>most_important_needs/adequate_housing_conditions</t>
  </si>
  <si>
    <t>most_important_needs/clean_water</t>
  </si>
  <si>
    <t>most_important_needs/clothing</t>
  </si>
  <si>
    <t>most_important_needs/hygiene_products</t>
  </si>
  <si>
    <t>most_important_needs/transportation</t>
  </si>
  <si>
    <t>most_important_needs/income</t>
  </si>
  <si>
    <t>most_important_needs/employment</t>
  </si>
  <si>
    <t>most_important_needs/legal_support</t>
  </si>
  <si>
    <t>most_important_needs/necessary_tech</t>
  </si>
  <si>
    <t>most_important_needs/other</t>
  </si>
  <si>
    <t>most_important_needs/fuel_for_heating</t>
  </si>
  <si>
    <t>most_important_needs/do_not_know</t>
  </si>
  <si>
    <t>most_important_needs/no_answer</t>
  </si>
  <si>
    <t>most_important_needs/none</t>
  </si>
  <si>
    <t>integration_challenges/lack_employment</t>
  </si>
  <si>
    <t>integration_challenges/lack_recognition_of_qualifications</t>
  </si>
  <si>
    <t>integration_challenges/language_barriers</t>
  </si>
  <si>
    <t>integration_challenges/limited_access_education_training</t>
  </si>
  <si>
    <t>integration_challenges/discrimination</t>
  </si>
  <si>
    <t>integration_challenges/difficulty_affordable_housing</t>
  </si>
  <si>
    <t>integration_challenges/limited_access_healthcare</t>
  </si>
  <si>
    <t>integration_challenges/financial_difficulties</t>
  </si>
  <si>
    <t>integration_challenges/lack_childcare_support</t>
  </si>
  <si>
    <t>integration_challenges/unfamiliarity_laws_rights_services</t>
  </si>
  <si>
    <t>integration_challenges/difficulty_building_connections</t>
  </si>
  <si>
    <t>integration_challenges/complex_legal_procedures</t>
  </si>
  <si>
    <t>integration_challenges/none</t>
  </si>
  <si>
    <t>integration_challenges/other</t>
  </si>
  <si>
    <t>integration_challenges/do_not_know</t>
  </si>
  <si>
    <t>integration_challenges/no_answer</t>
  </si>
  <si>
    <t>deal_challenges/seeking_help_humanitarian_organisation</t>
  </si>
  <si>
    <t>deal_challenges/seeking_support_local_authorities</t>
  </si>
  <si>
    <t>deal_challenges/relying_on_friends_family_support</t>
  </si>
  <si>
    <t>deal_challenges/participating_language_courses_skills_training</t>
  </si>
  <si>
    <t>deal_challenges/looking_alternative_job_opportunities</t>
  </si>
  <si>
    <t>deal_challenges/engaging_local_community_events_networks</t>
  </si>
  <si>
    <t>deal_challenges/using_online_resources_social_media_information</t>
  </si>
  <si>
    <t>deal_challenges/self_reliance_manage_on_my_own</t>
  </si>
  <si>
    <t>deal_challenges/accessing_psychological_social_counseling_services</t>
  </si>
  <si>
    <t>deal_challenges/other</t>
  </si>
  <si>
    <t>deal_challenges/do_not_know</t>
  </si>
  <si>
    <t>deal_challenges/no_answer</t>
  </si>
  <si>
    <t>help_manage_challenges/support_finding_job</t>
  </si>
  <si>
    <t>help_manage_challenges/language_training</t>
  </si>
  <si>
    <t>help_manage_challenges/professional_skills_training_vocational_courses</t>
  </si>
  <si>
    <t>help_manage_challenges/recognition_qualifications_diplomas</t>
  </si>
  <si>
    <t>help_manage_challenges/financial_assistance</t>
  </si>
  <si>
    <t>help_manage_challenges/access_affordable_housing</t>
  </si>
  <si>
    <t>help_manage_challenges/access_healthcare</t>
  </si>
  <si>
    <t>help_manage_challenges/legal_advice_assistance_documentation</t>
  </si>
  <si>
    <t>help_manage_challenges/psychological_support_counselling_services</t>
  </si>
  <si>
    <t>help_manage_challenges/help_enrol_children_school</t>
  </si>
  <si>
    <t>help_manage_challenges/childcare_services</t>
  </si>
  <si>
    <t>help_manage_challenges/opportunities_meet_exchange_host_communities</t>
  </si>
  <si>
    <t>help_manage_challenges/no_specific_need_integration</t>
  </si>
  <si>
    <t>help_manage_challenges/other</t>
  </si>
  <si>
    <t>help_manage_challenges/do_not_know</t>
  </si>
  <si>
    <t>help_manage_challenges/no_answer</t>
  </si>
  <si>
    <t>receive_support_from/government_institutions_local_authorities</t>
  </si>
  <si>
    <t>receive_support_from/local_ngos</t>
  </si>
  <si>
    <t>receive_support_from/international_ngos</t>
  </si>
  <si>
    <t>receive_support_from/un_agencies</t>
  </si>
  <si>
    <t>receive_support_from/religious_organisations</t>
  </si>
  <si>
    <t>receive_support_from/local_community_groups</t>
  </si>
  <si>
    <t>receive_support_from/friends_relatives</t>
  </si>
  <si>
    <t>receive_support_from/private_sector_employers</t>
  </si>
  <si>
    <t>receive_support_from/other</t>
  </si>
  <si>
    <t>receive_support_from/do_not_know</t>
  </si>
  <si>
    <t>receive_support_from/no_answer</t>
  </si>
  <si>
    <t>inf_receiving_way/mass_community_meetings</t>
  </si>
  <si>
    <t>inf_receiving_way/via_relatives_neighbours_friends</t>
  </si>
  <si>
    <t>inf_receiving_way/via_local_leaders_community_representatives</t>
  </si>
  <si>
    <t>inf_receiving_way/ngos_staff_outreach_volunteers</t>
  </si>
  <si>
    <t>inf_receiving_way/when_visiting_helpdesk_reception_centers</t>
  </si>
  <si>
    <t>inf_receiving_way/text_sms_message</t>
  </si>
  <si>
    <t>inf_receiving_way/social_media_facebook_twitter_whatsapp</t>
  </si>
  <si>
    <t>inf_receiving_way/government_websites_dopomoga</t>
  </si>
  <si>
    <t>inf_receiving_way/leaflets_other_written_material</t>
  </si>
  <si>
    <t>inf_receiving_way/other</t>
  </si>
  <si>
    <t>inf_receiving_way/do_not_know</t>
  </si>
  <si>
    <t>inf_receiving_way/no_answer</t>
  </si>
  <si>
    <t>inf_receiving_way/un_help_pages</t>
  </si>
  <si>
    <t>additional_inf_of_aid/types_of_aid_available</t>
  </si>
  <si>
    <t>additional_inf_of_aid/eligibility_selection_criteria</t>
  </si>
  <si>
    <t>additional_inf_of_aid/how_to_apply_register_aid</t>
  </si>
  <si>
    <t>additional_inf_of_aid/duration_assistance</t>
  </si>
  <si>
    <t>additional_inf_of_aid/changes_aid_programs</t>
  </si>
  <si>
    <t>additional_inf_of_aid/other</t>
  </si>
  <si>
    <t>additional_inf_of_aid/no</t>
  </si>
  <si>
    <t>additional_inf_of_aid/no_answer</t>
  </si>
  <si>
    <t>preferred_way_receiving_inf/mass_community_meetings</t>
  </si>
  <si>
    <t>preferred_way_receiving_inf/via_relatives_neighbours_friends</t>
  </si>
  <si>
    <t>preferred_way_receiving_inf/via_local_leaders_community_representatives</t>
  </si>
  <si>
    <t>preferred_way_receiving_inf/ngos_staff_outreach_volunteers</t>
  </si>
  <si>
    <t>preferred_way_receiving_inf/when_visiting_helpdesk_reception_centers</t>
  </si>
  <si>
    <t>preferred_way_receiving_inf/text_sms_message</t>
  </si>
  <si>
    <t>preferred_way_receiving_inf/social_media_facebook_twitter_whatsapp</t>
  </si>
  <si>
    <t>preferred_way_receiving_inf/government_websites_dopomoga</t>
  </si>
  <si>
    <t>preferred_way_receiving_inf/leaflets_other_written_material</t>
  </si>
  <si>
    <t>preferred_way_receiving_inf/other</t>
  </si>
  <si>
    <t>preferred_way_receiving_inf/do_not_know</t>
  </si>
  <si>
    <t>preferred_way_receiving_inf/no_answer</t>
  </si>
  <si>
    <t>preferred_way_receiving_inf/un_help_pages</t>
  </si>
  <si>
    <t>what_help_become_autonomous/skills_training_education</t>
  </si>
  <si>
    <t>what_help_become_autonomous/access_affordable_housing</t>
  </si>
  <si>
    <t>what_help_become_autonomous/access_long_term_job_opportunities</t>
  </si>
  <si>
    <t>what_help_become_autonomous/access_childcare</t>
  </si>
  <si>
    <t>what_help_become_autonomous/better_information_services_rights</t>
  </si>
  <si>
    <t>what_help_become_autonomous/access_healthcare</t>
  </si>
  <si>
    <t>what_help_become_autonomous/social_integration_opportunities</t>
  </si>
  <si>
    <t>what_help_become_autonomous/other</t>
  </si>
  <si>
    <t>what_help_become_autonomous/financial_assisstance</t>
  </si>
  <si>
    <t>what_help_become_autonomous/do_not_know</t>
  </si>
  <si>
    <t>what_help_become_autonomous/no_answer</t>
  </si>
  <si>
    <t>index</t>
  </si>
  <si>
    <t>6ca91b91-b2ee-4d41-9d6a-25f4390fbe57</t>
  </si>
  <si>
    <t>caring_for_children pregnant_or_breastfeeding caring_disab_chronic</t>
  </si>
  <si>
    <t>vouchers cash_assistance health_services</t>
  </si>
  <si>
    <t>cash_assistance vouchers</t>
  </si>
  <si>
    <t>hotlines_calls online_surveys</t>
  </si>
  <si>
    <t>being_informed clearer_inf</t>
  </si>
  <si>
    <t>green_line complaint_box online_form</t>
  </si>
  <si>
    <t>make_complaints give_suggestions</t>
  </si>
  <si>
    <t>financial_difficulties difficulty_affordable_housing</t>
  </si>
  <si>
    <t>seeking_help_humanitarian_organisation relying_on_friends_family_support</t>
  </si>
  <si>
    <t>government_institutions_local_authorities local_ngos international_ngos un_agencies friends_relatives local_community_groups religious_organisations</t>
  </si>
  <si>
    <t>mass_community_meetings ngos_staff_outreach_volunteers social_media_facebook_twitter_whatsapp</t>
  </si>
  <si>
    <t>49f8b647-894a-4fe1-8a46-23e1971c846f</t>
  </si>
  <si>
    <t>caring_for_children caring_for_older_persons</t>
  </si>
  <si>
    <t>speaking_meetings online_surveys</t>
  </si>
  <si>
    <t>green_line online_form social_media</t>
  </si>
  <si>
    <t>request_inf make_complaints</t>
  </si>
  <si>
    <t>green_line social_media</t>
  </si>
  <si>
    <t>6f2b5b08-ddcb-4546-b0b9-9ca77ff8b3bf</t>
  </si>
  <si>
    <t>cash_assistance vouchers accommodation_support hum_protection_services health_services mental_health_support education_livelihood employment_support inf_referral_services</t>
  </si>
  <si>
    <t>cash_assistance vouchers accommodation_support health_services employment_support</t>
  </si>
  <si>
    <t>international_ngos un_agencies religious_organisations</t>
  </si>
  <si>
    <t>being_informed not_will_face_discrimination</t>
  </si>
  <si>
    <t>healthcare clothing</t>
  </si>
  <si>
    <t>language_barriers financial_difficulties lack_childcare_support</t>
  </si>
  <si>
    <t>relying_on_friends_family_support participating_language_courses_skills_training</t>
  </si>
  <si>
    <t>recognition_qualifications_diplomas financial_assistance access_affordable_housing childcare_services</t>
  </si>
  <si>
    <t>local_ngos international_ngos un_agencies</t>
  </si>
  <si>
    <t>duration_assistance changes_aid_programs</t>
  </si>
  <si>
    <t>The criteria for aid distribution should take into account the oblast of Ukraine people come from</t>
  </si>
  <si>
    <t>4db69c33-f5b6-4860-8d21-27c003ae67fb</t>
  </si>
  <si>
    <t>green_line online_form</t>
  </si>
  <si>
    <t>online_form social_media</t>
  </si>
  <si>
    <t>adequate_housing_conditions income</t>
  </si>
  <si>
    <t>b1e5d963-e534-483f-af51-54dad5733241</t>
  </si>
  <si>
    <t>cash_assistance vouchers accommodation_support food_assistance nfi_distribution health_services mental_health_support inf_referral_services</t>
  </si>
  <si>
    <t>accommodation_support food_assistance</t>
  </si>
  <si>
    <t>allowing_submit_online increasing_outreach</t>
  </si>
  <si>
    <t>aid_inconsistent criteria_nnot_adequately</t>
  </si>
  <si>
    <t>ii_survey online_form</t>
  </si>
  <si>
    <t>hotlines_calls online_surveys through_leaders</t>
  </si>
  <si>
    <t>green_line complaint_box in_person_to_staff online_form social_media</t>
  </si>
  <si>
    <t>request_inf make_complaints give_suggestions report_mistreatmment</t>
  </si>
  <si>
    <t>knowing_that_feeedback_takenn_seriously receiving_updates</t>
  </si>
  <si>
    <t>address_quickly follow_up</t>
  </si>
  <si>
    <t>relying_on_friends_family_support looking_alternative_job_opportunities using_online_resources_social_media_information seeking_help_humanitarian_organisation seeking_support_local_authorities</t>
  </si>
  <si>
    <t>financial_assistance access_affordable_housing</t>
  </si>
  <si>
    <t>government_institutions_local_authorities local_ngos international_ngos un_agencies private_sector_employers local_community_groups</t>
  </si>
  <si>
    <t>via_local_leaders_community_representatives ngos_staff_outreach_volunteers text_sms_message social_media_facebook_twitter_whatsapp un_help_pages government_websites_dopomoga</t>
  </si>
  <si>
    <t>access_affordable_housing access_long_term_job_opportunities</t>
  </si>
  <si>
    <t>The level of humanitarian aid has decreased compared to the past</t>
  </si>
  <si>
    <t>f3a0d29d-61aa-4ba3-ba42-8df4845d6141</t>
  </si>
  <si>
    <t>cash_assistance vouchers accommodation_support hum_protection_services food_assistance nfi_distribution health_services</t>
  </si>
  <si>
    <t>being_informed not_will_face_discrimination clearer_inf</t>
  </si>
  <si>
    <t>safe_housing adequate_housing_conditions</t>
  </si>
  <si>
    <t>language_barriers difficulty_affordable_housing</t>
  </si>
  <si>
    <t>text_sms_message social_media_facebook_twitter_whatsapp</t>
  </si>
  <si>
    <t>9c9ceb2d-20b0-4549-998f-39fe680446c0</t>
  </si>
  <si>
    <t>clearer_inf providing_more_support</t>
  </si>
  <si>
    <t>interviews hotlines_calls</t>
  </si>
  <si>
    <t>knowing_that_feeedback_takenn_seriously having_clear_inf</t>
  </si>
  <si>
    <t>healthcare adequate_housing_conditions</t>
  </si>
  <si>
    <t>6ac26e88-8567-48f0-b78b-8cf2f650dbe9</t>
  </si>
  <si>
    <t>international_ngos un_agencies</t>
  </si>
  <si>
    <t>lack_inf_from_hum_org difficult_understand</t>
  </si>
  <si>
    <t>allowing_submit_online providing_more_support providing_regular_updates</t>
  </si>
  <si>
    <t>targeting_models_exclude_many_peoplee lack_transparency</t>
  </si>
  <si>
    <t>aid_inconsistent inf_unclear</t>
  </si>
  <si>
    <t>knowing_that_feeedback_takenn_seriously will_not_face_discrimination</t>
  </si>
  <si>
    <t>address_quickly ensure_confidentiality</t>
  </si>
  <si>
    <t>international_ngos local_ngos government_institutions_local_authorities un_agencies religious_organisations local_community_groups private_sector_employers</t>
  </si>
  <si>
    <t>text_sms_message social_media_facebook_twitter_whatsapp un_help_pages government_websites_dopomoga</t>
  </si>
  <si>
    <t>skills_training_education access_long_term_job_opportunities</t>
  </si>
  <si>
    <t>02502033-8109-4351-b4d1-0345c230182a</t>
  </si>
  <si>
    <t>cash_assistance vouchers food_assistance</t>
  </si>
  <si>
    <t>income employment</t>
  </si>
  <si>
    <t>lack_employment financial_difficulties</t>
  </si>
  <si>
    <t>support_finding_job financial_assistance</t>
  </si>
  <si>
    <t>types_of_aid_available duration_assistance</t>
  </si>
  <si>
    <t>a259f57c-96ea-4d22-911d-006ae334b2f0</t>
  </si>
  <si>
    <t>clearer_inf using_simpler providing_more_support providing_regular_updates</t>
  </si>
  <si>
    <t>request_inf give_suggestions report_mistreatmment</t>
  </si>
  <si>
    <t>knowing_that_feeedback_takenn_seriously having_clear_inf receiving_updates</t>
  </si>
  <si>
    <t>types_of_aid_available changes_aid_programs</t>
  </si>
  <si>
    <t>aa489743-84f3-479f-aa90-ff4a02e91974</t>
  </si>
  <si>
    <t>providing_regular_updates providing_more_support allowing_submit_online</t>
  </si>
  <si>
    <t>aid_not_address_urgent_needs aid_inconsistent inf_unclear criteria_nnot_adequately</t>
  </si>
  <si>
    <t>online_surveys hotlines_calls</t>
  </si>
  <si>
    <t>social_media green_line</t>
  </si>
  <si>
    <t>make_complaints give_suggestions request_inf report_mistreatmment</t>
  </si>
  <si>
    <t>address_quickly regular_updates follow_up</t>
  </si>
  <si>
    <t>income sufficient_food clothing</t>
  </si>
  <si>
    <t>difficulty_affordable_housing financial_difficulties lack_childcare_support</t>
  </si>
  <si>
    <t>self_reliance_manage_on_my_own relying_on_friends_family_support</t>
  </si>
  <si>
    <t>financial_assistance access_affordable_housing childcare_services</t>
  </si>
  <si>
    <t>local_ngos government_institutions_local_authorities international_ngos un_agencies religious_organisations local_community_groups friends_relatives private_sector_employers</t>
  </si>
  <si>
    <t>social_media_facebook_twitter_whatsapp government_websites_dopomoga</t>
  </si>
  <si>
    <t>access_childcare access_affordable_housing</t>
  </si>
  <si>
    <t>4d9355c5-6bf7-4499-965e-ca49b8721e3e</t>
  </si>
  <si>
    <t>caring_for_children pregnant_or_breastfeeding</t>
  </si>
  <si>
    <t>healthcare clean_water hygiene_products</t>
  </si>
  <si>
    <t>types_of_aid_available eligibility_selection_criteria how_to_apply_register_aid duration_assistance changes_aid_programs</t>
  </si>
  <si>
    <t>f0053367-250e-47c8-977d-5ba4bff3cae8</t>
  </si>
  <si>
    <t>targeting_models_exclude_many_peoplee inf_shared_privately</t>
  </si>
  <si>
    <t>sufficient_food clothing hygiene_products</t>
  </si>
  <si>
    <t>mass_community_meetings via_relatives_neighbours_friends via_local_leaders_community_representatives</t>
  </si>
  <si>
    <t>d6938105-38b9-4d34-aadb-68079640a96a</t>
  </si>
  <si>
    <t>cash_assistance vouchers accommodation_support hum_protection_services nfi_distribution mental_health_support employment_support inf_referral_services</t>
  </si>
  <si>
    <t>un_agencies religious_organisations</t>
  </si>
  <si>
    <t>healthcare safe_housing</t>
  </si>
  <si>
    <t>financial_assistance access_healthcare</t>
  </si>
  <si>
    <t>access_affordable_housing access_healthcare</t>
  </si>
  <si>
    <t>6ad85be9-b1f8-4686-a9f2-451e17f3dbd2</t>
  </si>
  <si>
    <t>clearer_inf using_simpler</t>
  </si>
  <si>
    <t>speaking_meetings interviews</t>
  </si>
  <si>
    <t>green_line complaint_box social_media</t>
  </si>
  <si>
    <t>opinion_would_make_a_difference perceptions_will_treated</t>
  </si>
  <si>
    <t>in_person_to_staff online_form</t>
  </si>
  <si>
    <t>language_training professional_skills_training_vocational_courses financial_assistance</t>
  </si>
  <si>
    <t>government_institutions_local_authorities local_ngos international_ngos un_agencies local_community_groups</t>
  </si>
  <si>
    <t>ngos_staff_outreach_volunteers text_sms_message</t>
  </si>
  <si>
    <t>5e1d1c9b-db4b-46c1-b9f2-e462086369a1</t>
  </si>
  <si>
    <t>cash_assistance vouchers accommodation_support hum_protection_services food_assistance nfi_distribution health_services mental_health_support inf_referral_services</t>
  </si>
  <si>
    <t>through_leaders hotlines_calls online_surveys</t>
  </si>
  <si>
    <t>green_line complaint_box in_person_to_staff community_meetings online_form sms social_media through_community_representatives through_local_authorities</t>
  </si>
  <si>
    <t>knowing_that_feeedback_takenn_seriously feeedback_opportunities_att_accessible_loc</t>
  </si>
  <si>
    <t>financial_difficulties lack_childcare_support</t>
  </si>
  <si>
    <t>seeking_help_humanitarian_organisation seeking_support_local_authorities relying_on_friends_family_support participating_language_courses_skills_training using_online_resources_social_media_information</t>
  </si>
  <si>
    <t>government_institutions_local_authorities local_ngos international_ngos un_agencies</t>
  </si>
  <si>
    <t>ngos_staff_outreach_volunteers social_media_facebook_twitter_whatsapp un_help_pages government_websites_dopomoga</t>
  </si>
  <si>
    <t>access_affordable_housing access_childcare</t>
  </si>
  <si>
    <t>Gratitude/thanks to humanitarian organisations</t>
  </si>
  <si>
    <t>4ee9ef9f-1e47-427b-9182-8dc091cb348b</t>
  </si>
  <si>
    <t>cash_assistance vouchers accommodation_support hum_protection_services health_services employment_support inf_referral_services</t>
  </si>
  <si>
    <t>cash_assistance accommodation_support</t>
  </si>
  <si>
    <t>5e065568-16d5-4328-8908-90827a76419a</t>
  </si>
  <si>
    <t>cash_assistance vouchers inf_referral_services</t>
  </si>
  <si>
    <t>clearer_inf allowing_submit_online providing_more_support</t>
  </si>
  <si>
    <t>targeting_models_exclude_many_peoplee provided_to_not_vulnerable</t>
  </si>
  <si>
    <t>ask_but_ignore_views decisions_taken_by_organisations</t>
  </si>
  <si>
    <t>speaking_meetings interviews through_leaders hotlines_calls online_surveys</t>
  </si>
  <si>
    <t>being_informed clearer_inf inclusion_vulnerable_group</t>
  </si>
  <si>
    <t>97f75c76-e021-4917-9431-bac91e12fa02</t>
  </si>
  <si>
    <t>cash_assistance vouchers accommodation_support food_assistance health_services</t>
  </si>
  <si>
    <t>increasing_outreach allowing_submit_online</t>
  </si>
  <si>
    <t>f5d18089-4cce-42fb-82d7-b9aa8f7b46e3</t>
  </si>
  <si>
    <t>cash_assistance hum_protection_services health_services mental_health_support education_livelihood inf_referral_services</t>
  </si>
  <si>
    <t>support_finding_job language_training</t>
  </si>
  <si>
    <t>local_ngos international_ngos</t>
  </si>
  <si>
    <t>types_of_aid_available eligibility_selection_criteria</t>
  </si>
  <si>
    <t>33c012be-2c77-4108-bb6c-a6f4a94d1723</t>
  </si>
  <si>
    <t>cash_assistance vouchers health_services</t>
  </si>
  <si>
    <t>clearer_inf increasing_outreach</t>
  </si>
  <si>
    <t>targeting_models_exclude_many_peoplee inf_shared_privately provided_to_not_vulnerable</t>
  </si>
  <si>
    <t>aid_not_address_urgent_needs inf_unclear</t>
  </si>
  <si>
    <t>speaking_meetings interviews online_surveys</t>
  </si>
  <si>
    <t>green_line sms</t>
  </si>
  <si>
    <t>address_quickly regular_updates train_staff</t>
  </si>
  <si>
    <t>4c56dd3d-5fcb-4f3a-ba7d-5df229c98db7</t>
  </si>
  <si>
    <t>aid_not_address_urgent_needs aid_inconsistent</t>
  </si>
  <si>
    <t>was_not_invited do_not_trust_organisations</t>
  </si>
  <si>
    <t>decisions_taken_by_organisations consult_only_some</t>
  </si>
  <si>
    <t>speaking_meetings through_leaders</t>
  </si>
  <si>
    <t>through_community_representatives through_local_authorities</t>
  </si>
  <si>
    <t>knowing_that_feeedback_takenn_seriously having_clear_inf having_community_representative</t>
  </si>
  <si>
    <t>address_quickly regular_updates</t>
  </si>
  <si>
    <t>healthcare sufficient_food income</t>
  </si>
  <si>
    <t>limited_access_healthcare financial_difficulties</t>
  </si>
  <si>
    <t>government_institutions_local_authorities local_ngos international_ngos un_agencies religious_organisations local_community_groups private_sector_employers</t>
  </si>
  <si>
    <t>mass_community_meetings via_relatives_neighbours_friends via_local_leaders_community_representatives ngos_staff_outreach_volunteers when_visiting_helpdesk_reception_centers text_sms_message leaflets_other_written_material</t>
  </si>
  <si>
    <t>856215c6-f178-4a55-9026-d1537a2794bd</t>
  </si>
  <si>
    <t>green_line in_person_to_staff sms through_local_authorities</t>
  </si>
  <si>
    <t>knowing_that_feeedback_takenn_seriously having_community_representative</t>
  </si>
  <si>
    <t>b13f18ad-074e-4efd-945f-a83649fa0fed</t>
  </si>
  <si>
    <t>cash_assistance vouchers food_assistance nfi_distribution health_services</t>
  </si>
  <si>
    <t>clearer_inf increasing_outreach allowing_submit_online providing_regular_updates</t>
  </si>
  <si>
    <t>clearer_inf inclusion_vulnerable_group</t>
  </si>
  <si>
    <t>green_line in_person_to_staff online_form social_media</t>
  </si>
  <si>
    <t>participating_language_courses_skills_training looking_alternative_job_opportunities using_online_resources_social_media_information self_reliance_manage_on_my_own</t>
  </si>
  <si>
    <t>ngos_staff_outreach_volunteers social_media_facebook_twitter_whatsapp government_websites_dopomoga leaflets_other_written_material</t>
  </si>
  <si>
    <t>fe6789c4-0d0d-4ff9-81ea-80fcde287e76</t>
  </si>
  <si>
    <t>interviews hotlines_calls online_surveys</t>
  </si>
  <si>
    <t>being_informed seeing_how_community_input</t>
  </si>
  <si>
    <t>green_line in_person_to_staff social_media</t>
  </si>
  <si>
    <t>green_line sms through_community_representatives</t>
  </si>
  <si>
    <t>text_sms_message social_media_facebook_twitter_whatsapp un_help_pages</t>
  </si>
  <si>
    <t>42f5ea99-d616-4961-87ab-6752d79fbf88</t>
  </si>
  <si>
    <t>providing_regular_updates improoving_communication</t>
  </si>
  <si>
    <t>targeting_models_exclude_many_peoplee lack_transparency provided_to_not_vulnerable</t>
  </si>
  <si>
    <t>aid_inconsistent inf_unclear criteria_nnot_adequately</t>
  </si>
  <si>
    <t>arrived_later lower_quality</t>
  </si>
  <si>
    <t>request_inf make_complaints report_mistreatmment</t>
  </si>
  <si>
    <t>green_line in_person_to_staff social_media through_community_representatives through_local_authorities</t>
  </si>
  <si>
    <t>ngos_staff_outreach_volunteers text_sms_message social_media_facebook_twitter_whatsapp un_help_pages government_websites_dopomoga leaflets_other_written_material</t>
  </si>
  <si>
    <t>via_local_leaders_community_representatives ngos_staff_outreach_volunteers text_sms_message social_media_facebook_twitter_whatsapp un_help_pages government_websites_dopomoga leaflets_other_written_material</t>
  </si>
  <si>
    <t>17ca4ce7-3375-4054-98dd-6adedf8ea6b3</t>
  </si>
  <si>
    <t>cash_assistance food_assistance</t>
  </si>
  <si>
    <t>do_not_ask_opinions decisions_taken_by_organisations</t>
  </si>
  <si>
    <t>d0f5e238-c98c-4205-8f7f-169f3faff527</t>
  </si>
  <si>
    <t>cash_assistance vouchers accommodation_support</t>
  </si>
  <si>
    <t>international_ngos un_agencies government_institutions_or_local_authorities</t>
  </si>
  <si>
    <t>local_ngo internationall_ngo</t>
  </si>
  <si>
    <t>81722114-4358-436f-8a1c-ba3608a543d8</t>
  </si>
  <si>
    <t>vouchers nfi_distribution</t>
  </si>
  <si>
    <t>green_line complaint_box in_person_to_staff online_form social_media through_community_representatives through_local_authorities</t>
  </si>
  <si>
    <t>green_line in_person_to_staff</t>
  </si>
  <si>
    <t>clean_water income</t>
  </si>
  <si>
    <t>seeking_help_humanitarian_organisation seeking_support_local_authorities self_reliance_manage_on_my_own</t>
  </si>
  <si>
    <t>via_local_leaders_community_representatives ngos_staff_outreach_volunteers social_media_facebook_twitter_whatsapp government_websites_dopomoga</t>
  </si>
  <si>
    <t>0be4e579-ea2b-4364-8b59-999167925708</t>
  </si>
  <si>
    <t>speaking_meetings hotlines_calls online_surveys</t>
  </si>
  <si>
    <t>green_line in_person_to_staff sms</t>
  </si>
  <si>
    <t>request_inf give_suggestions</t>
  </si>
  <si>
    <t>persons_with_dissabilitiies older_woman</t>
  </si>
  <si>
    <t>adequate_housing_conditions clothing income</t>
  </si>
  <si>
    <t>local_ngos international_ngos un_agencies religious_organisations local_community_groups</t>
  </si>
  <si>
    <t>text_sms_message social_media_facebook_twitter_whatsapp government_websites_dopomoga leaflets_other_written_material</t>
  </si>
  <si>
    <t>cfb6d205-bc24-4af0-b589-eb6a4eba8156</t>
  </si>
  <si>
    <t>interviews online_surveys</t>
  </si>
  <si>
    <t>being_informed inclusion_vulnerable_group</t>
  </si>
  <si>
    <t>green_line community_meetings sms social_media through_local_authorities</t>
  </si>
  <si>
    <t>complaint_box through_local_authorities</t>
  </si>
  <si>
    <t>healthcare income</t>
  </si>
  <si>
    <t>829bf014-6b24-4a75-b80c-8f27809977ff</t>
  </si>
  <si>
    <t>sms social_media</t>
  </si>
  <si>
    <t>f00d9410-bfc4-418d-a864-68afe018df4f</t>
  </si>
  <si>
    <t>cash_assistance vouchers hum_protection_services food_assistance nfi_distribution health_services mental_health_support inf_referral_services</t>
  </si>
  <si>
    <t>discrimination difficulty_building_connections</t>
  </si>
  <si>
    <t>4870d77e-d845-4750-9f8c-0ed794cbb781</t>
  </si>
  <si>
    <t>green_line in_person_to_staff online_form</t>
  </si>
  <si>
    <t>sufficient_food income</t>
  </si>
  <si>
    <t>seeking_help_humanitarian_organisation relying_on_friends_family_support self_reliance_manage_on_my_own</t>
  </si>
  <si>
    <t>government_institutions_local_authorities local_ngos international_ngos un_agencies religious_organisations local_community_groups</t>
  </si>
  <si>
    <t>mass_community_meetings via_relatives_neighbours_friends via_local_leaders_community_representatives ngos_staff_outreach_volunteers</t>
  </si>
  <si>
    <t>b8deba9e-1b2f-42c1-994e-2e75ae57d924</t>
  </si>
  <si>
    <t>in_person_to_staff through_community_representatives</t>
  </si>
  <si>
    <t>healthcare hygiene_products</t>
  </si>
  <si>
    <t>local_ngos international_ngos un_agencies religious_organisations</t>
  </si>
  <si>
    <t>5ae81819-9237-42b1-8589-4c715f52e6d5</t>
  </si>
  <si>
    <t>opinion_would_make_a_difference language_barriers</t>
  </si>
  <si>
    <t>f1c53ab5-71a4-4df5-a9d3-9d1e765c61e7</t>
  </si>
  <si>
    <t>local_ngos un_agencies</t>
  </si>
  <si>
    <t>clearer_inf improoving_communication</t>
  </si>
  <si>
    <t>being_informed clearer_inf seeing_how_community_input</t>
  </si>
  <si>
    <t>green_line sms social_media</t>
  </si>
  <si>
    <t>1dbf2a8c-c7e2-4342-ba18-f7f670809449</t>
  </si>
  <si>
    <t>cash_assistance vouchers accommodation_support food_assistance nfi_distribution health_services</t>
  </si>
  <si>
    <t>fgd input_through_leader_community</t>
  </si>
  <si>
    <t>internationall_ngo un_agency_staff local_government_officials</t>
  </si>
  <si>
    <t>Perception of not being listened to</t>
  </si>
  <si>
    <t>green_line complaint_box in_person_to_staff community_meetings online_form social_media through_community_representatives through_local_authorities</t>
  </si>
  <si>
    <t>sufficient_food clothing income</t>
  </si>
  <si>
    <t>mass_community_meetings via_relatives_neighbours_friends via_local_leaders_community_representatives ngos_staff_outreach_volunteers when_visiting_helpdesk_reception_centers text_sms_message social_media_facebook_twitter_whatsapp un_help_pages government_websites_dopomoga leaflets_other_written_material</t>
  </si>
  <si>
    <t>types_of_aid_available eligibility_selection_criteria changes_aid_programs</t>
  </si>
  <si>
    <t>3ab15aab-50cb-44dc-a306-2e9e449b62e1</t>
  </si>
  <si>
    <t>cash_assistance vouchers hum_protection_services health_services inf_referral_services</t>
  </si>
  <si>
    <t>b7411e7e-0a34-4796-b9c9-be242321b6c0</t>
  </si>
  <si>
    <t>interviews through_leaders online_surveys</t>
  </si>
  <si>
    <t>f3e59c1e-0fdb-450d-ad88-6694608a18e7</t>
  </si>
  <si>
    <t>providing_more_support providing_regular_updates</t>
  </si>
  <si>
    <t>in_person_to_staff other</t>
  </si>
  <si>
    <t>Through neighbors, family, or peers</t>
  </si>
  <si>
    <t>clothing income</t>
  </si>
  <si>
    <t>seeking_help_humanitarian_organisation seeking_support_local_authorities relying_on_friends_family_support engaging_local_community_events_networks self_reliance_manage_on_my_own</t>
  </si>
  <si>
    <t>government_institutions_local_authorities local_ngos international_ngos un_agencies religious_organisations local_community_groups friends_relatives private_sector_employers</t>
  </si>
  <si>
    <t>mass_community_meetings via_relatives_neighbours_friends via_local_leaders_community_representatives leaflets_other_written_material</t>
  </si>
  <si>
    <t>71d06d11-38f9-40d6-84fd-dae5e822160e</t>
  </si>
  <si>
    <t>clearer_inf providing_regular_updates</t>
  </si>
  <si>
    <t>request_inf make_complaints give_suggestions</t>
  </si>
  <si>
    <t>c29ea947-fbac-4b90-8904-e77bc7ef2028</t>
  </si>
  <si>
    <t>cash_assistance hum_protection_services food_assistance nfi_distribution health_services inf_referral_services</t>
  </si>
  <si>
    <t>7279f907-9ade-464d-8bd1-7958227d536f</t>
  </si>
  <si>
    <t>cash_assistance vouchers accommodation_support food_assistance nfi_distribution</t>
  </si>
  <si>
    <t>green_line in_person_to_staff online_form social_media through_community_representatives through_local_authorities</t>
  </si>
  <si>
    <t>seeking_help_humanitarian_organisation seeking_support_local_authorities relying_on_friends_family_support using_online_resources_social_media_information self_reliance_manage_on_my_own</t>
  </si>
  <si>
    <t>5eb74072-bb29-423b-a87d-7191b6400dfc</t>
  </si>
  <si>
    <t>complaint_box sms</t>
  </si>
  <si>
    <t>clean_water clothing income</t>
  </si>
  <si>
    <t>d61531da-8ff0-466b-af44-5af0eb89ec03</t>
  </si>
  <si>
    <t>bc1b2472-d3dc-4a71-9f8f-9fa3e3364920</t>
  </si>
  <si>
    <t>healthcare hygiene_products fuel_for_heating</t>
  </si>
  <si>
    <t>There is no humanitarian aid available in our region apart from UN assistance</t>
  </si>
  <si>
    <t>16ad4b4b-902e-41bd-938b-4c5a6a2fe338</t>
  </si>
  <si>
    <t>more_inf clearer_instruction</t>
  </si>
  <si>
    <t>green_line complaint_box</t>
  </si>
  <si>
    <t>d94549a7-d42d-4fa0-9628-33fa0974af9c</t>
  </si>
  <si>
    <t>using_simpler providing_regular_updates</t>
  </si>
  <si>
    <t>in_person_to_staff through_community_representatives other</t>
  </si>
  <si>
    <t>18f7a825-9b50-4f92-b182-61810b31b35c</t>
  </si>
  <si>
    <t>caring_for_older_persons caring_disab_chronic</t>
  </si>
  <si>
    <t>relying_on_friends_family_support self_reliance_manage_on_my_own</t>
  </si>
  <si>
    <t>financial_assistance access_affordable_housing access_healthcare</t>
  </si>
  <si>
    <t>via_local_leaders_community_representatives ngos_staff_outreach_volunteers</t>
  </si>
  <si>
    <t>ae760f22-46fa-4428-b0ca-ff8060d2a66b</t>
  </si>
  <si>
    <t>using_simpler providing_more_support providing_regular_updates</t>
  </si>
  <si>
    <t>make_complaints report_mistreatmment</t>
  </si>
  <si>
    <t>via_relatives_neighbours_friends ngos_staff_outreach_volunteers</t>
  </si>
  <si>
    <t>197f7326-feb6-475f-80f3-320e42ae1a15</t>
  </si>
  <si>
    <t>lack_inf_from_hum_org difficult_understand misinformation</t>
  </si>
  <si>
    <t>lack_employment difficulty_affordable_housing financial_difficulties</t>
  </si>
  <si>
    <t>via_local_leaders_community_representatives ngos_staff_outreach_volunteers social_media_facebook_twitter_whatsapp un_help_pages government_websites_dopomoga leaflets_other_written_material</t>
  </si>
  <si>
    <t>ngos_staff_outreach_volunteers social_media_facebook_twitter_whatsapp un_help_pages government_websites_dopomoga leaflets_other_written_material</t>
  </si>
  <si>
    <t>30a621cb-c07c-4c73-94c2-3cb6ee1a1096</t>
  </si>
  <si>
    <t>cash_assistance accommodation_support health_services mental_health_support education_livelihood employment_support inf_referral_services</t>
  </si>
  <si>
    <t>4d36e53e-fb01-464b-8c28-aba7fbd16336</t>
  </si>
  <si>
    <t>cash_assistance hum_protection_services nfi_distribution inf_referral_services</t>
  </si>
  <si>
    <t>cash_assistance nfi_distribution</t>
  </si>
  <si>
    <t>healthcare clothing fuel_for_heating</t>
  </si>
  <si>
    <t>84afeeba-f4c7-43a6-a081-7f7a7130db32</t>
  </si>
  <si>
    <t>sufficient_food hygiene_products income</t>
  </si>
  <si>
    <t>224f559a-04bf-4795-8e71-be534d03f013</t>
  </si>
  <si>
    <t>cash_assistance accommodation_support hum_protection_services food_assistance nfi_distribution health_services mental_health_support education_livelihood employment_support inf_referral_services</t>
  </si>
  <si>
    <t>cash_assistance food_assistance health_services</t>
  </si>
  <si>
    <t>types_of_aid_available how_to_apply_register_aid</t>
  </si>
  <si>
    <t>971c9e07-883e-4cf1-be5d-cf704cce0cb7</t>
  </si>
  <si>
    <t>aid_not_address_urgent_needs aid_inconsistent criteria_nnot_adequately</t>
  </si>
  <si>
    <t>hygiene_products income</t>
  </si>
  <si>
    <t>ab710b1d-98d2-4429-8f57-2dac4eafbcba</t>
  </si>
  <si>
    <t>cash_assistance vouchers hum_protection_services nfi_distribution mental_health_support education_livelihood</t>
  </si>
  <si>
    <t>4980714c-b807-4dc0-b67b-712a57c6c00c</t>
  </si>
  <si>
    <t>caring_for_children caring_disab_chronic</t>
  </si>
  <si>
    <t>cash_assistance vouchers food_assistance nfi_distribution</t>
  </si>
  <si>
    <t>allowing_submit_online providing_regular_updates</t>
  </si>
  <si>
    <t>green_line in_person_to_staff community_meetings online_form social_media through_community_representatives</t>
  </si>
  <si>
    <t>healthcare clothing income</t>
  </si>
  <si>
    <t>seeking_help_humanitarian_organisation seeking_support_local_authorities relying_on_friends_family_support self_reliance_manage_on_my_own</t>
  </si>
  <si>
    <t>c07229b6-6bd3-4a96-aebd-6442f2bbac9c</t>
  </si>
  <si>
    <t>544d882d-a45d-4e0b-8cc6-2e64778ad540</t>
  </si>
  <si>
    <t>cash_assistance vouchers hum_protection_services health_services education_livelihood employment_support inf_referral_services</t>
  </si>
  <si>
    <t>clearer_inf increasing_outreach providing_regular_updates</t>
  </si>
  <si>
    <t>ngos_staff_outreach_volunteers social_media_facebook_twitter_whatsapp</t>
  </si>
  <si>
    <t>9725aaff-5a96-4ea5-a603-17eac113222d</t>
  </si>
  <si>
    <t>682bcd48-ac31-409c-bac9-095de5a50207</t>
  </si>
  <si>
    <t>increasing_outreach allowing_submit_online providing_regular_updates</t>
  </si>
  <si>
    <t>inclusion_vulnerable_group seeing_how_community_input</t>
  </si>
  <si>
    <t>mass_community_meetings via_relatives_neighbours_friends via_local_leaders_community_representatives ngos_staff_outreach_volunteers social_media_facebook_twitter_whatsapp government_websites_dopomoga leaflets_other_written_material</t>
  </si>
  <si>
    <t>d4294932-b4cd-469f-a749-4fd2e6595529</t>
  </si>
  <si>
    <t>55b57d91-a3ac-4bfd-981d-e7566b4b4cae</t>
  </si>
  <si>
    <t>cash_assistance vouchers food_assistance education_livelihood inf_referral_services</t>
  </si>
  <si>
    <t>increasing_outreach providing_regular_updates</t>
  </si>
  <si>
    <t>11a5250a-0152-4519-bca3-060e4ed29188</t>
  </si>
  <si>
    <t>cash_assistance hum_protection_services food_assistance nfi_distribution health_services mental_health_support inf_referral_services</t>
  </si>
  <si>
    <t>cash_assistance health_services</t>
  </si>
  <si>
    <t>3e6bb090-373a-42c9-9616-94e793d580a2</t>
  </si>
  <si>
    <t>clearer_inf allowing_submit_online providing_more_support providing_regular_updates</t>
  </si>
  <si>
    <t>fgd ii_survey input_through_leader_community</t>
  </si>
  <si>
    <t>green_line in_person_to_staff through_local_authorities</t>
  </si>
  <si>
    <t>problem_not_resolved was_treated_disrespectfully</t>
  </si>
  <si>
    <t>I would not provide feedback, as I do not see the point</t>
  </si>
  <si>
    <t>knowing_that_feeedback_takenn_seriously will_not_face_discrimination having_community_representative</t>
  </si>
  <si>
    <t>address_quickly ensure_confidentiality regular_updates</t>
  </si>
  <si>
    <t>lack_employment language_barriers discrimination limited_access_healthcare financial_difficulties</t>
  </si>
  <si>
    <t>support_finding_job financial_assistance access_healthcare</t>
  </si>
  <si>
    <t>via_relatives_neighbours_friends via_local_leaders_community_representatives ngos_staff_outreach_volunteers government_websites_dopomoga</t>
  </si>
  <si>
    <t>access_long_term_job_opportunities access_healthcare</t>
  </si>
  <si>
    <t>2e08fe01-1cf2-46e2-9cb2-5b511fe24a29</t>
  </si>
  <si>
    <t>cash_assistance vouchers accommodation_support hum_protection_services food_assistance nfi_distribution health_services mental_health_support education_livelihood employment_support inf_referral_services</t>
  </si>
  <si>
    <t>No changes needed, I am satisfied with the current situation</t>
  </si>
  <si>
    <t>a4d82647-23a9-4daa-90e0-d3fcad38b489</t>
  </si>
  <si>
    <t>online_form through_community_representatives</t>
  </si>
  <si>
    <t>01f31c4e-b8b4-4ca5-b962-b26e4a8d3457</t>
  </si>
  <si>
    <t>increasing_outreach providing_more_support providing_regular_updates</t>
  </si>
  <si>
    <t>seeking_help_humanitarian_organisation seeking_support_local_authorities relying_on_friends_family_support looking_alternative_job_opportunities self_reliance_manage_on_my_own</t>
  </si>
  <si>
    <t>support_finding_job financial_assistance access_affordable_housing</t>
  </si>
  <si>
    <t>via_local_leaders_community_representatives ngos_staff_outreach_volunteers government_websites_dopomoga</t>
  </si>
  <si>
    <t>via_local_leaders_community_representatives ngos_staff_outreach_volunteers social_media_facebook_twitter_whatsapp government_websites_dopomoga leaflets_other_written_material</t>
  </si>
  <si>
    <t>40572b92-f356-4539-99ec-6094272aa8f4</t>
  </si>
  <si>
    <t>cash_assistance vouchers accommodation_support food_assistance</t>
  </si>
  <si>
    <t>international_ngos un_agencies religious_organisations government_institutions_or_local_authorities</t>
  </si>
  <si>
    <t>sufficient_food necessary_tech</t>
  </si>
  <si>
    <t>deb98d75-871c-4cd0-8d17-2e6c7c9af431</t>
  </si>
  <si>
    <t>clearer_inf allowing_submit_online</t>
  </si>
  <si>
    <t>social_media through_local_authorities</t>
  </si>
  <si>
    <t>aa6e8762-e987-4618-9011-c00125a92fab</t>
  </si>
  <si>
    <t>using_simpler providing_more_support</t>
  </si>
  <si>
    <t>in_person_to_staff through_local_authorities</t>
  </si>
  <si>
    <t>knowing_that_feeedback_takenn_seriously having_community_representative feeedback_opportunities_att_accessible_loc</t>
  </si>
  <si>
    <t>seeking_support_local_authorities relying_on_friends_family_support self_reliance_manage_on_my_own</t>
  </si>
  <si>
    <t>via_relatives_neighbours_friends via_local_leaders_community_representatives ngos_staff_outreach_volunteers</t>
  </si>
  <si>
    <t>479b1827-0ae3-451c-a998-9a55caa8de25</t>
  </si>
  <si>
    <t>cash_assistance vouchers accommodation_support hum_protection_services nfi_distribution health_services mental_health_support education_livelihood</t>
  </si>
  <si>
    <t>6fb3b6a4-65c1-4a75-8852-877e472dfa4d</t>
  </si>
  <si>
    <t>cash_assistance vouchers hum_protection_services food_assistance nfi_distribution health_services education_livelihood employment_support inf_referral_services</t>
  </si>
  <si>
    <t>cash_assistance employment_support</t>
  </si>
  <si>
    <t>government_institutions_or_local_authorities un_agencies</t>
  </si>
  <si>
    <t>88</t>
  </si>
  <si>
    <t>39819ef2-a043-4358-a485-383de6083f28</t>
  </si>
  <si>
    <t>cash_assistance vouchers accommodation_support hum_protection_services</t>
  </si>
  <si>
    <t>lack_inf_from_hum_org limited_access shared_with_restriced_group</t>
  </si>
  <si>
    <t>via_local_leaders_community_representatives social_media_facebook_twitter_whatsapp</t>
  </si>
  <si>
    <t>28402e71-ae38-41d3-9484-e2a6a0541051</t>
  </si>
  <si>
    <t>via_local_leaders_community_representatives ngos_staff_outreach_volunteers social_media_facebook_twitter_whatsapp</t>
  </si>
  <si>
    <t>f242e847-310a-4bc8-aaf5-d1d8f42e712a</t>
  </si>
  <si>
    <t>91</t>
  </si>
  <si>
    <t>14f3c7b8-7ae0-4beb-94b9-a2b6beda2eee</t>
  </si>
  <si>
    <t>cash_assistance accommodation_support hum_protection_services nfi_distribution health_services inf_referral_services</t>
  </si>
  <si>
    <t>f5b3a669-166a-44ba-a41e-6cdee7f668e2</t>
  </si>
  <si>
    <t>cash_assistance vouchers hum_protection_services food_assistance nfi_distribution health_services mental_health_support</t>
  </si>
  <si>
    <t>cash_assistance vouchers nfi_distribution</t>
  </si>
  <si>
    <t>d00c6af5-965e-4437-a1b9-c0c75c1ea1f3</t>
  </si>
  <si>
    <t>caring_for_children caring_for_older_persons caring_disab_chronic</t>
  </si>
  <si>
    <t>via_relatives_neighbours_friends via_local_leaders_community_representatives ngos_staff_outreach_volunteers social_media_facebook_twitter_whatsapp leaflets_other_written_material</t>
  </si>
  <si>
    <t>94</t>
  </si>
  <si>
    <t>3d981326-9814-405d-8a28-8b2ac4a9732d</t>
  </si>
  <si>
    <t>34022520-6808-41e5-8dc1-08b5bff1b909</t>
  </si>
  <si>
    <t>cash_assistance vouchers accommodation_support hum_protection_services health_services mental_health_support</t>
  </si>
  <si>
    <t>35e0d057-42b3-4515-b061-1a5cfea618fa</t>
  </si>
  <si>
    <t>90f61eb2-3b23-4e20-a405-31d07cd571ba</t>
  </si>
  <si>
    <t>cash_assistance nfi_distribution mental_health_support inf_referral_services</t>
  </si>
  <si>
    <t>healthcare sufficient_food</t>
  </si>
  <si>
    <t>98</t>
  </si>
  <si>
    <t>7dcc9e10-ba55-45c2-86e6-310bb1a82040</t>
  </si>
  <si>
    <t>8ae77f7e-a3a3-4383-9676-e624f273c3e7</t>
  </si>
  <si>
    <t>cash_assistance vouchers accommodation_support hum_protection_services health_services mental_health_support education_livelihood</t>
  </si>
  <si>
    <t>100</t>
  </si>
  <si>
    <t>67b7c90c-b777-4233-a2d0-a8c95ef4909a</t>
  </si>
  <si>
    <t>cash_assistance accommodation_support hum_protection_services mental_health_support education_livelihood inf_referral_services</t>
  </si>
  <si>
    <t>opinion_would_make_a_difference concerned_about_negative_consequences</t>
  </si>
  <si>
    <t>3929345f-24e7-41f7-898f-6d81c2d020e9</t>
  </si>
  <si>
    <t>cash_assistance vouchers food_assistance nfi_distribution mental_health_support</t>
  </si>
  <si>
    <t>misinformation shared_with_restriced_group</t>
  </si>
  <si>
    <t>targeting_models_exclude_many_peoplee lack_transparency inf_shared_privately</t>
  </si>
  <si>
    <t>aid_not_address_urgent_needs aid_inconsistent inf_unclear</t>
  </si>
  <si>
    <t>green_line through_local_authorities</t>
  </si>
  <si>
    <t>financial_assistance childcare_services</t>
  </si>
  <si>
    <t>628bdd99-1471-42c5-91d6-07263d90bdf6</t>
  </si>
  <si>
    <t>03a78f33-56ad-4cce-8042-48f915caccba</t>
  </si>
  <si>
    <t>cash_assistance vouchers hum_protection_services mental_health_support education_livelihood</t>
  </si>
  <si>
    <t>fgd ii_survey</t>
  </si>
  <si>
    <t>internationall_ngo un_agency_staff</t>
  </si>
  <si>
    <t>72a91112-9871-46da-87ca-2832087af95e</t>
  </si>
  <si>
    <t>cash_assistance vouchers hum_protection_services food_assistance nfi_distribution mental_health_support education_livelihood</t>
  </si>
  <si>
    <t>81ccb7c2-2487-4549-870c-10860cd43555</t>
  </si>
  <si>
    <t>cash_assistance food_assistance accommodation_support</t>
  </si>
  <si>
    <t>un_agencies religious_organisations government_institutions_or_local_authorities</t>
  </si>
  <si>
    <t>green_line complaint_box in_person_to_staff</t>
  </si>
  <si>
    <t>ce19c2cf-cd42-48db-ab7b-6f1b79eae455</t>
  </si>
  <si>
    <t>difficulty_affordable_housing limited_access_healthcare financial_difficulties</t>
  </si>
  <si>
    <t>3c195234-2bac-4b69-acd6-7531e27c74e2</t>
  </si>
  <si>
    <t>108</t>
  </si>
  <si>
    <t>db6afdc7-1eab-4132-a18e-194fc6823484</t>
  </si>
  <si>
    <t>109</t>
  </si>
  <si>
    <t>7b6c7868-970e-48b9-af3a-e5d15a61b257</t>
  </si>
  <si>
    <t>sufficient_food hygiene_products employment</t>
  </si>
  <si>
    <t>8bd8e2ac-5768-4786-9d98-e8f96840860f</t>
  </si>
  <si>
    <t>cash_assistance hum_protection_services health_services mental_health_support education_livelihood employment_support inf_referral_services</t>
  </si>
  <si>
    <t>government_institutions_local_authorities local_ngos</t>
  </si>
  <si>
    <t>fba0e0d0-0d0f-46b3-8190-8e6ae1cf82c1</t>
  </si>
  <si>
    <t>cash_assistance vouchers health_services education_livelihood employment_support</t>
  </si>
  <si>
    <t>sufficient_food hygiene_products fuel_for_heating</t>
  </si>
  <si>
    <t>39ff2af5-3d58-4b7d-b685-220affe8eebd</t>
  </si>
  <si>
    <t>vouchers food_assistance</t>
  </si>
  <si>
    <t>cc4d769d-d888-4e12-b92e-0f4cde7f514c</t>
  </si>
  <si>
    <t>cash_assistance vouchers hum_protection_services food_assistance nfi_distribution health_services education_livelihood inf_referral_services</t>
  </si>
  <si>
    <t>f36bf3a7-a35f-4f30-9407-c99977fde588</t>
  </si>
  <si>
    <t>115</t>
  </si>
  <si>
    <t>90b7d684-d983-4334-a679-aa254bc5ffc1</t>
  </si>
  <si>
    <t>ngos_staff_outreach_volunteers when_visiting_helpdesk_reception_centers text_sms_message social_media_facebook_twitter_whatsapp leaflets_other_written_material</t>
  </si>
  <si>
    <t>3c860df4-cdc2-4449-9438-368534a5afdb</t>
  </si>
  <si>
    <t>speaking_meetings hotlines_calls</t>
  </si>
  <si>
    <t>117</t>
  </si>
  <si>
    <t>4c9d702a-db91-48b2-b1ba-04c7580cb514</t>
  </si>
  <si>
    <t>cash_assistance vouchers accommodation_support hum_protection_services food_assistance nfi_distribution health_services mental_health_support education_livelihood</t>
  </si>
  <si>
    <t>speaking_meetings interviews hotlines_calls online_surveys</t>
  </si>
  <si>
    <t>healthcare sufficient_food clothing</t>
  </si>
  <si>
    <t>language_training financial_assistance</t>
  </si>
  <si>
    <t>ngos_staff_outreach_volunteers social_media_facebook_twitter_whatsapp government_websites_dopomoga</t>
  </si>
  <si>
    <t>1a36682d-f512-408a-821f-0248a12031e9</t>
  </si>
  <si>
    <t>allowing_submit_online providing_more_support</t>
  </si>
  <si>
    <t>ngos_staff_outreach_volunteers text_sms_message social_media_facebook_twitter_whatsapp</t>
  </si>
  <si>
    <t>119</t>
  </si>
  <si>
    <t>693eeae7-f2a9-4705-86c5-18e382a90fe0</t>
  </si>
  <si>
    <t>c93f09ea-b75a-4f88-867c-a96d41d3de2c</t>
  </si>
  <si>
    <t>cash_assistance vouchers hum_protection_services health_services mental_health_support education_livelihood employment_support</t>
  </si>
  <si>
    <t>discrimination financial_difficulties</t>
  </si>
  <si>
    <t>via_relatives_neighbours_friends social_media_facebook_twitter_whatsapp</t>
  </si>
  <si>
    <t>a225f68e-b7c1-4751-8c17-31b8492e571a</t>
  </si>
  <si>
    <t>increasing_outreach allowing_submit_online providing_more_support providing_regular_updates</t>
  </si>
  <si>
    <t>not_will_face_discrimination seeing_how_community_input</t>
  </si>
  <si>
    <t>seeking_help_humanitarian_organisation relying_on_friends_family_support using_online_resources_social_media_information self_reliance_manage_on_my_own</t>
  </si>
  <si>
    <t>ngos_staff_outreach_volunteers when_visiting_helpdesk_reception_centers text_sms_message social_media_facebook_twitter_whatsapp</t>
  </si>
  <si>
    <t>122</t>
  </si>
  <si>
    <t>f3f634d7-bbe7-4c59-9ab4-830d9baa0595</t>
  </si>
  <si>
    <t>via_local_leaders_community_representatives text_sms_message leaflets_other_written_material</t>
  </si>
  <si>
    <t>via_local_leaders_community_representatives text_sms_message</t>
  </si>
  <si>
    <t>better_information_services_rights access_healthcare</t>
  </si>
  <si>
    <t>123</t>
  </si>
  <si>
    <t>392f7118-0f0b-42e7-881c-25e6f7e9034b</t>
  </si>
  <si>
    <t>cash_assistance vouchers hum_protection_services nfi_distribution health_services mental_health_support</t>
  </si>
  <si>
    <t>sufficient_food clothing</t>
  </si>
  <si>
    <t>f5df5801-e620-4824-845e-5b04cf72da20</t>
  </si>
  <si>
    <t>c0276daf-fa91-4c87-a231-786451c5fdcc</t>
  </si>
  <si>
    <t>online_form sms</t>
  </si>
  <si>
    <t>2effb19b-9cbf-475a-9bc9-d41751b8567c</t>
  </si>
  <si>
    <t>clearer_inf increasing_outreach providing_regular_updates improoving_communication</t>
  </si>
  <si>
    <t>being_informed not_will_face_discrimination input_anonymously</t>
  </si>
  <si>
    <t>in_person_to_staff social_media</t>
  </si>
  <si>
    <t>knowing_that_feeedback_takenn_seriously having_clear_inf will_not_face_discrimination receiving_updates</t>
  </si>
  <si>
    <t>127</t>
  </si>
  <si>
    <t>4abc73e8-3640-48cf-9b21-5bb190d2185a</t>
  </si>
  <si>
    <t>un_agencies international_ngos</t>
  </si>
  <si>
    <t>healthcare income hygiene_products</t>
  </si>
  <si>
    <t>lack_employment limited_access_healthcare financial_difficulties</t>
  </si>
  <si>
    <t>seeking_help_humanitarian_organisation relying_on_friends_family_support looking_alternative_job_opportunities self_reliance_manage_on_my_own</t>
  </si>
  <si>
    <t>when_visiting_helpdesk_reception_centers text_sms_message ngos_staff_outreach_volunteers leaflets_other_written_material</t>
  </si>
  <si>
    <t>ngos_staff_outreach_volunteers text_sms_message leaflets_other_written_material</t>
  </si>
  <si>
    <t>access_long_term_job_opportunities better_information_services_rights access_healthcare</t>
  </si>
  <si>
    <t>128</t>
  </si>
  <si>
    <t>26d8263c-e355-4662-8d90-17ef005621a9</t>
  </si>
  <si>
    <t>assistance_in_multiple_lang using_simpler</t>
  </si>
  <si>
    <t>give_suggestions make_complaints</t>
  </si>
  <si>
    <t>129</t>
  </si>
  <si>
    <t>9e428f38-5f60-407d-a1dc-12c0a4f5fbdd</t>
  </si>
  <si>
    <t>green_line online_form social_media in_person_to_staff</t>
  </si>
  <si>
    <t>seeking_help_humanitarian_organisation looking_alternative_job_opportunities self_reliance_manage_on_my_own</t>
  </si>
  <si>
    <t>ngos_staff_outreach_volunteers when_visiting_helpdesk_reception_centers text_sms_message social_media_facebook_twitter_whatsapp government_websites_dopomoga</t>
  </si>
  <si>
    <t>130</t>
  </si>
  <si>
    <t>6f4f2db0-0199-4769-826b-9dda4c9de310</t>
  </si>
  <si>
    <t>cash_assistance food_assistance vouchers</t>
  </si>
  <si>
    <t>cash_assistance vouchers food_assistance accommodation_support</t>
  </si>
  <si>
    <t>un_agencies international_ngos religious_organisations government_institutions_or_local_authorities</t>
  </si>
  <si>
    <t>being_informed not_will_face_discrimination seeing_how_community_input</t>
  </si>
  <si>
    <t>green_line complaint_box in_person_to_staff community_meetings through_community_representatives</t>
  </si>
  <si>
    <t>knowing_that_feeedback_takenn_seriously feeedback_opportunities_att_accessible_loc having_community_representative</t>
  </si>
  <si>
    <t>via_local_leaders_community_representatives mass_community_meetings ngos_staff_outreach_volunteers when_visiting_helpdesk_reception_centers leaflets_other_written_material text_sms_message</t>
  </si>
  <si>
    <t>mass_community_meetings via_local_leaders_community_representatives ngos_staff_outreach_volunteers when_visiting_helpdesk_reception_centers leaflets_other_written_material text_sms_message</t>
  </si>
  <si>
    <t>f06f78ae-fec5-4299-9f13-e03cd2c1cdc5</t>
  </si>
  <si>
    <t>cash_assistance vouchers accommodation_support hum_protection_services nfi_distribution health_services mental_health_support education_livelihood employment_support inf_referral_services</t>
  </si>
  <si>
    <t>un_agencies international_ngos local_ngos government_institutions_local_authorities</t>
  </si>
  <si>
    <t>types_of_aid_available eligibility_selection_criteria duration_assistance</t>
  </si>
  <si>
    <t>social_media_facebook_twitter_whatsapp ngos_staff_outreach_volunteers via_relatives_neighbours_friends</t>
  </si>
  <si>
    <t>d88ab422-6f92-42a4-aec4-78f93614f199</t>
  </si>
  <si>
    <t>community_meetings through_community_representatives</t>
  </si>
  <si>
    <t>make_complaints request_inf give_suggestions</t>
  </si>
  <si>
    <t>sms community_meetings</t>
  </si>
  <si>
    <t>income healthcare</t>
  </si>
  <si>
    <t>133</t>
  </si>
  <si>
    <t>4be9f763-1278-4cc4-947f-117682fb89ee</t>
  </si>
  <si>
    <t>cash_assistance vouchers nfi_distribution food_assistance health_services</t>
  </si>
  <si>
    <t>providing_regular_updates allowing_submit_online</t>
  </si>
  <si>
    <t>seeing_how_community_input being_informed</t>
  </si>
  <si>
    <t>difficulty_affordable_housing financial_difficulties</t>
  </si>
  <si>
    <t>text_sms_message social_media_facebook_twitter_whatsapp ngos_staff_outreach_volunteers when_visiting_helpdesk_reception_centers</t>
  </si>
  <si>
    <t>134</t>
  </si>
  <si>
    <t>0ad09b35-3305-4da3-9d2b-6f33d47b02c8</t>
  </si>
  <si>
    <t>local_ngos international_ngos un_agencies religious_organisations government_institutions_or_local_authorities</t>
  </si>
  <si>
    <t>yes_online yes_meeting_in_person yes_through_community</t>
  </si>
  <si>
    <t>online_surveys hotlines_calls interviews through_leaders</t>
  </si>
  <si>
    <t>being_informed inclusion_vulnerable_group seeing_how_community_input</t>
  </si>
  <si>
    <t>green_line complaint_box in_person_to_staff community_meetings online_form social_media through_community_representatives</t>
  </si>
  <si>
    <t>green_line complaint_box in_person_to_staff online_form community_meetings social_media through_community_representatives</t>
  </si>
  <si>
    <t>adequate_housing_conditions income employment</t>
  </si>
  <si>
    <t>lack_employment language_barriers difficulty_affordable_housing</t>
  </si>
  <si>
    <t>seeking_help_humanitarian_organisation seeking_support_local_authorities looking_alternative_job_opportunities engaging_local_community_events_networks using_online_resources_social_media_information</t>
  </si>
  <si>
    <t>support_finding_job language_training access_affordable_housing</t>
  </si>
  <si>
    <t>via_local_leaders_community_representatives mass_community_meetings via_relatives_neighbours_friends ngos_staff_outreach_volunteers when_visiting_helpdesk_reception_centers text_sms_message social_media_facebook_twitter_whatsapp government_websites_dopomoga leaflets_other_written_material</t>
  </si>
  <si>
    <t>7365113e-38f7-4859-ab75-1540e3ee6809</t>
  </si>
  <si>
    <t>decisions_taken_by_organisations ask_but_ignore_views consult_only_some</t>
  </si>
  <si>
    <t>input_anonymously seeing_how_community_input</t>
  </si>
  <si>
    <t>make_complaints request_inf</t>
  </si>
  <si>
    <t>bc0bbcd0-5fd4-405a-be9f-4efb7978dbd1</t>
  </si>
  <si>
    <t>cash_assistance accommodation_support vouchers hum_protection_services mental_health_support</t>
  </si>
  <si>
    <t>inf_shared_privately targeting_models_exclude_many_peoplee</t>
  </si>
  <si>
    <t>social_media_facebook_twitter_whatsapp text_sms_message</t>
  </si>
  <si>
    <t>137</t>
  </si>
  <si>
    <t>3b04c212-f961-4334-be82-9c7f299595d4</t>
  </si>
  <si>
    <t>increasing_outreach allowing_submit_online providing_more_support</t>
  </si>
  <si>
    <t>seeing_how_community_input not_will_face_discrimination being_informed inclusion_vulnerable_group</t>
  </si>
  <si>
    <t>income hygiene_products clothing</t>
  </si>
  <si>
    <t>seeking_help_humanitarian_organisation relying_on_friends_family_support seeking_support_local_authorities using_online_resources_social_media_information</t>
  </si>
  <si>
    <t>social_media_facebook_twitter_whatsapp government_websites_dopomoga ngos_staff_outreach_volunteers</t>
  </si>
  <si>
    <t>types_of_aid_available changes_aid_programs duration_assistance</t>
  </si>
  <si>
    <t>text_sms_message social_media_facebook_twitter_whatsapp government_websites_dopomoga ngos_staff_outreach_volunteers</t>
  </si>
  <si>
    <t>65f9bac1-8b05-40ab-a8ab-faf512dc2a40</t>
  </si>
  <si>
    <t>503b5e2f-9b1d-4c0a-9a72-ab828fb6cc13</t>
  </si>
  <si>
    <t>cash_assistance vouchers hum_protection_services health_services</t>
  </si>
  <si>
    <t>financial_assistance support_finding_job</t>
  </si>
  <si>
    <t>un_agencies international_ngos local_ngos</t>
  </si>
  <si>
    <t>140</t>
  </si>
  <si>
    <t>29b662b4-b6e5-432b-8492-98f4f95dd0b7</t>
  </si>
  <si>
    <t>older_woman persons_with_dissabilitiies</t>
  </si>
  <si>
    <t>36fdf27f-c2a8-4e0c-a053-0c701c0f6972</t>
  </si>
  <si>
    <t>cash_assistance hum_protection_services mental_health_support inf_referral_services</t>
  </si>
  <si>
    <t>cash_assistance hum_protection_services</t>
  </si>
  <si>
    <t>142</t>
  </si>
  <si>
    <t>ec43a629-44d2-42d0-bb50-e6a540042c85</t>
  </si>
  <si>
    <t>cash_assistance vouchers hum_protection_services nfi_distribution health_services education_livelihood employment_support inf_referral_services</t>
  </si>
  <si>
    <t>37788ea1-d5c3-449a-a9d2-3bc0866b050f</t>
  </si>
  <si>
    <t>cash_assistance hum_protection_services food_assistance nfi_distribution health_services</t>
  </si>
  <si>
    <t>input_anonymously being_informed</t>
  </si>
  <si>
    <t>duration_assistance types_of_aid_available</t>
  </si>
  <si>
    <t>144</t>
  </si>
  <si>
    <t>ffa4a79a-56b9-4811-84a6-a4eaaad21c61</t>
  </si>
  <si>
    <t>cash_assistance hum_protection_services inf_referral_services</t>
  </si>
  <si>
    <t>145</t>
  </si>
  <si>
    <t>59930122-1d1e-4234-bf51-d0daa95ca316</t>
  </si>
  <si>
    <t>cash_assistance accommodation_support vouchers hum_protection_services inf_referral_services</t>
  </si>
  <si>
    <t>7f605ff3-3b6b-42ec-8e0c-1b49c779d563</t>
  </si>
  <si>
    <t>lack_employment language_barriers</t>
  </si>
  <si>
    <t>using_online_resources_social_media_information self_reliance_manage_on_my_own</t>
  </si>
  <si>
    <t>international_ngos local_ngos</t>
  </si>
  <si>
    <t>147</t>
  </si>
  <si>
    <t>439aaf6d-fd2e-4024-9f10-37501954c641</t>
  </si>
  <si>
    <t>cash_assistance accommodation_support hum_protection_services nfi_distribution health_services mental_health_support education_livelihood employment_support</t>
  </si>
  <si>
    <t>program_closed not_meet_eligibility</t>
  </si>
  <si>
    <t>in_person_to_staff green_line</t>
  </si>
  <si>
    <t>international_ngos un_agencies local_ngos</t>
  </si>
  <si>
    <t>148</t>
  </si>
  <si>
    <t>7af68f9d-fdc6-470f-aa27-966e86163a7b</t>
  </si>
  <si>
    <t>cash_assistance vouchers hum_protection_services health_services mental_health_support</t>
  </si>
  <si>
    <t>green_line in_person_to_staff community_meetings social_media online_form</t>
  </si>
  <si>
    <t>in_person_to_staff green_line online_form social_media</t>
  </si>
  <si>
    <t>f131c7ee-814b-4169-a0ac-406c1c60a28b</t>
  </si>
  <si>
    <t>decisions_taken_by_organisations ask_but_ignore_views</t>
  </si>
  <si>
    <t>online_form social_media green_line</t>
  </si>
  <si>
    <t>online_form sms social_media</t>
  </si>
  <si>
    <t>7a7d793b-1242-422f-9ab9-1aca1cd4721b</t>
  </si>
  <si>
    <t>hotlines_calls speaking_meetings</t>
  </si>
  <si>
    <t>352272e9-07ea-4c6c-b567-3f40177931ef</t>
  </si>
  <si>
    <t>152</t>
  </si>
  <si>
    <t>d4d2e79b-c18a-4979-9b7e-cba4a983c443</t>
  </si>
  <si>
    <t>government_institutions_local_authorities local_ngos un_agencies international_ngos religious_organisations local_community_groups</t>
  </si>
  <si>
    <t>ngos_staff_outreach_volunteers text_sms_message when_visiting_helpdesk_reception_centers</t>
  </si>
  <si>
    <t>db047b34-0437-4b02-84b5-ce29d9fa3e46</t>
  </si>
  <si>
    <t>yes_online yes_through_community yes_meeting_in_person</t>
  </si>
  <si>
    <t>participating_language_courses_skills_training using_online_resources_social_media_information</t>
  </si>
  <si>
    <t>8d09de08-0603-4e37-8dc1-57a0dbe29322</t>
  </si>
  <si>
    <t>allowing_submit_online improoving_communication</t>
  </si>
  <si>
    <t>green_line in_person_to_staff complaint_box</t>
  </si>
  <si>
    <t>clothing hygiene_products</t>
  </si>
  <si>
    <t>seeking_help_humanitarian_organisation using_online_resources_social_media_information self_reliance_manage_on_my_own</t>
  </si>
  <si>
    <t>155</t>
  </si>
  <si>
    <t>9e12c505-5ca9-4abe-83c5-876aab26f0f4</t>
  </si>
  <si>
    <t>will_not_face_discrimination receiving_updates</t>
  </si>
  <si>
    <t>156</t>
  </si>
  <si>
    <t>4ddeb0f8-4683-4c60-99d3-1456b5de3859</t>
  </si>
  <si>
    <t>community_meetings sms</t>
  </si>
  <si>
    <t>e90527a5-c925-49d6-b3e1-ceb5e9db1a88</t>
  </si>
  <si>
    <t>cash_assistance vouchers accommodation_support health_services nfi_distribution</t>
  </si>
  <si>
    <t>providing_more_support providing_regular_updates improoving_communication</t>
  </si>
  <si>
    <t>ngos_staff_outreach_volunteers when_visiting_helpdesk_reception_centers</t>
  </si>
  <si>
    <t>158</t>
  </si>
  <si>
    <t>4221d874-c47e-4e72-8943-457e90f9ea45</t>
  </si>
  <si>
    <t>being_informed seeing_how_community_input inclusion_vulnerable_group</t>
  </si>
  <si>
    <t>green_line in_person_to_staff social_media online_form</t>
  </si>
  <si>
    <t>ngos_staff_outreach_volunteers text_sms_message when_visiting_helpdesk_reception_centers social_media_facebook_twitter_whatsapp</t>
  </si>
  <si>
    <t>159</t>
  </si>
  <si>
    <t>e0ad7f2c-cb86-493c-9a7b-963b6cbbc1b0</t>
  </si>
  <si>
    <t>caring_disab_chronic caring_for_older_persons</t>
  </si>
  <si>
    <t>international_ngos local_ngos un_agencies</t>
  </si>
  <si>
    <t>via_relatives_neighbours_friends text_sms_message ngos_staff_outreach_volunteers</t>
  </si>
  <si>
    <t>via_relatives_neighbours_friends ngos_staff_outreach_volunteers text_sms_message</t>
  </si>
  <si>
    <t>160</t>
  </si>
  <si>
    <t>96441700-bf93-4a85-923d-3be84d572752</t>
  </si>
  <si>
    <t>cash_assistance vouchers accommodation_support nfi_distribution food_assistance health_services</t>
  </si>
  <si>
    <t>difficult_understand misinformation shared_with_restriced_group</t>
  </si>
  <si>
    <t>allowing_submit_online providing_more_support providing_regular_updates improoving_communication</t>
  </si>
  <si>
    <t>criteria_nnot_adequately aid_not_address_urgent_needs</t>
  </si>
  <si>
    <t>inclusion_vulnerable_group seeing_how_community_input being_informed</t>
  </si>
  <si>
    <t>income clothing hygiene_products</t>
  </si>
  <si>
    <t>relying_on_friends_family_support self_reliance_manage_on_my_own using_online_resources_social_media_information looking_alternative_job_opportunities</t>
  </si>
  <si>
    <t>ngos_staff_outreach_volunteers when_visiting_helpdesk_reception_centers text_sms_message social_media_facebook_twitter_whatsapp government_websites_dopomoga leaflets_other_written_material</t>
  </si>
  <si>
    <t>04d00b03-dc3d-413a-b701-510cf1f9ea60</t>
  </si>
  <si>
    <t>online_surveys speaking_meetings</t>
  </si>
  <si>
    <t>being_informed seeing_how_community_input clearer_inf inclusion_vulnerable_group</t>
  </si>
  <si>
    <t>green_line online_form sms social_media</t>
  </si>
  <si>
    <t>sms social_media online_form</t>
  </si>
  <si>
    <t>162</t>
  </si>
  <si>
    <t>ab26836f-af60-4daa-98dc-c5d569165c6c</t>
  </si>
  <si>
    <t>cash_assistance vouchers food_assistance nfi_distribution accommodation_support</t>
  </si>
  <si>
    <t>international_ngos local_ngos un_agencies religious_organisations government_institutions_or_local_authorities</t>
  </si>
  <si>
    <t>hotlines_calls through_leaders</t>
  </si>
  <si>
    <t>green_line complaint_box in_person_to_staff through_community_representatives</t>
  </si>
  <si>
    <t>self_reliance_manage_on_my_own seeking_help_humanitarian_organisation relying_on_friends_family_support</t>
  </si>
  <si>
    <t>via_local_leaders_community_representatives ngos_staff_outreach_volunteers when_visiting_helpdesk_reception_centers text_sms_message leaflets_other_written_material</t>
  </si>
  <si>
    <t>cd68ea02-22db-40da-9cb1-0d5136c4eeb6</t>
  </si>
  <si>
    <t>caring_for_children caring_disab_chronic pregnant_or_breastfeeding</t>
  </si>
  <si>
    <t>cash_assistance vouchers accommodation_support hum_protection_services nfi_distribution health_services mental_health_support education_livelihood inf_referral_services</t>
  </si>
  <si>
    <t>cash_assistance vouchers nfi_distribution health_services mental_health_support</t>
  </si>
  <si>
    <t>green_line online_form in_person_to_staff</t>
  </si>
  <si>
    <t>having_clear_inf feedback_chanells_in_preffered_lang</t>
  </si>
  <si>
    <t>social_media_facebook_twitter_whatsapp ngos_staff_outreach_volunteers when_visiting_helpdesk_reception_centers text_sms_message</t>
  </si>
  <si>
    <t>0c2dd00f-d77f-4a6c-b59b-fd59e0fbc28c</t>
  </si>
  <si>
    <t>in_person_to_staff community_meetings</t>
  </si>
  <si>
    <t>165</t>
  </si>
  <si>
    <t>324a61f3-4461-49bc-aa12-2bf79537373d</t>
  </si>
  <si>
    <t>green_line in_person_to_staff online_form sms social_media</t>
  </si>
  <si>
    <t>da75117b-7be3-4889-9036-b8761bb4531e</t>
  </si>
  <si>
    <t>being_informed not_will_face_discrimination clearer_inf input_anonymously inclusion_vulnerable_group seeing_how_community_input</t>
  </si>
  <si>
    <t>167</t>
  </si>
  <si>
    <t>6b73feaa-e81a-4940-a31e-06f8d5a42989</t>
  </si>
  <si>
    <t>cash_assistance vouchers accommodation_support hum_protection_services food_assistance education_livelihood inf_referral_services</t>
  </si>
  <si>
    <t>cash_assistance food_assistance nfi_distribution</t>
  </si>
  <si>
    <t>online_surveys interviews</t>
  </si>
  <si>
    <t>being_informed input_anonymously</t>
  </si>
  <si>
    <t>168</t>
  </si>
  <si>
    <t>0231f499-12ac-4df0-bddc-9b11c85afd37</t>
  </si>
  <si>
    <t>cash_assistance accommodation_support hum_protection_services nfi_distribution health_services mental_health_support inf_referral_services</t>
  </si>
  <si>
    <t>cash_assistance accommodation_support nfi_distribution mental_health_support</t>
  </si>
  <si>
    <t>international_ngos un_agencies local_ngos government_institutions_or_local_authorities</t>
  </si>
  <si>
    <t>clothing employment</t>
  </si>
  <si>
    <t>duration_assistance types_of_aid_available changes_aid_programs</t>
  </si>
  <si>
    <t>169</t>
  </si>
  <si>
    <t>467ba239-a5db-4f86-9b1f-b022134b90d2</t>
  </si>
  <si>
    <t>cash_assistance nfi_distribution food_assistance health_services inf_referral_services</t>
  </si>
  <si>
    <t>hygiene_products clothing</t>
  </si>
  <si>
    <t>changes_aid_programs duration_assistance</t>
  </si>
  <si>
    <t>social_media_facebook_twitter_whatsapp ngos_staff_outreach_volunteers</t>
  </si>
  <si>
    <t>170</t>
  </si>
  <si>
    <t>549bd6e0-a970-4be1-a1c2-feb33823d4aa</t>
  </si>
  <si>
    <t>cash_assistance hum_protection_services mental_health_support employment_support inf_referral_services</t>
  </si>
  <si>
    <t>un_agencies local_ngos</t>
  </si>
  <si>
    <t>171</t>
  </si>
  <si>
    <t>3f59f2a3-fcc4-4a3b-b840-02e8926a33b3</t>
  </si>
  <si>
    <t>cash_assistance mental_health_support inf_referral_services</t>
  </si>
  <si>
    <t>172</t>
  </si>
  <si>
    <t>36a94eb6-dae8-4884-abe5-9763698318bd</t>
  </si>
  <si>
    <t>cash_assistance inf_referral_services nfi_distribution food_assistance</t>
  </si>
  <si>
    <t>un_agencies international_ngos religious_organisations</t>
  </si>
  <si>
    <t>173</t>
  </si>
  <si>
    <t>124de192-bd35-48b1-9f51-3b2cff5303bf</t>
  </si>
  <si>
    <t>complaint_box in_person_to_staff community_meetings through_community_representatives through_local_authorities</t>
  </si>
  <si>
    <t>a7a3194c-4a96-4da4-a8e8-7a3626f24761</t>
  </si>
  <si>
    <t>cash_assistance vouchers hum_protection_services food_assistance nfi_distribution health_services mental_health_support education_livelihood employment_support inf_referral_services</t>
  </si>
  <si>
    <t>cash_assistance vouchers hum_protection_services food_assistance nfi_distribution health_services mental_health_support education_livelihood</t>
  </si>
  <si>
    <t>be2478f0-f270-4350-95b1-3d38b3c88ff0</t>
  </si>
  <si>
    <t>176</t>
  </si>
  <si>
    <t>a4fb4d1a-3eb1-43e7-a5fe-370e4a69e36e</t>
  </si>
  <si>
    <t>ngos_staff_outreach_volunteers when_visiting_helpdesk_reception_centers social_media_facebook_twitter_whatsapp government_websites_dopomoga</t>
  </si>
  <si>
    <t>177</t>
  </si>
  <si>
    <t>f5569b2e-022f-47bd-93f6-c9f563a17d7b</t>
  </si>
  <si>
    <t>cash_assistance hum_protection_services nfi_distribution health_services mental_health_support education_livelihood employment_support inf_referral_services</t>
  </si>
  <si>
    <t>cash_assistance hum_protection_services health_services mental_health_support employment_support</t>
  </si>
  <si>
    <t>targeting_models_exclude_many_peoplee physical_accesss_barriers</t>
  </si>
  <si>
    <t>178</t>
  </si>
  <si>
    <t>471091bf-631c-43c5-b2ba-65185c55332e</t>
  </si>
  <si>
    <t>179</t>
  </si>
  <si>
    <t>2be84345-2042-4834-859d-2c72e41df1c7</t>
  </si>
  <si>
    <t>180</t>
  </si>
  <si>
    <t>169bf36a-8f90-463b-a1fb-8d693f7e94ba</t>
  </si>
  <si>
    <t>language_training access_healthcare</t>
  </si>
  <si>
    <t>181</t>
  </si>
  <si>
    <t>567ada50-dd4b-4ee4-9d73-3a1a3a829d48</t>
  </si>
  <si>
    <t>green_line in_person_to_staff through_community_representatives</t>
  </si>
  <si>
    <t>sufficient_food adequate_housing_conditions income</t>
  </si>
  <si>
    <t>via_local_leaders_community_representatives ngos_staff_outreach_volunteers leaflets_other_written_material</t>
  </si>
  <si>
    <t>182</t>
  </si>
  <si>
    <t>814ee197-5f6a-4191-85dd-70f42e3d716b</t>
  </si>
  <si>
    <t>internationall_ngo local_ngo</t>
  </si>
  <si>
    <t>feeedback_opportunities_att_accessible_loc receiving_updates knowing_that_feeedback_takenn_seriously</t>
  </si>
  <si>
    <t>184</t>
  </si>
  <si>
    <t>85d8f618-640e-4c3e-90bf-f5414622bb95</t>
  </si>
  <si>
    <t>via_local_leaders_community_representatives ngos_staff_outreach_volunteers text_sms_message leaflets_other_written_material</t>
  </si>
  <si>
    <t>bfb55342-79d6-45de-b046-910102532109</t>
  </si>
  <si>
    <t>186</t>
  </si>
  <si>
    <t>3456181a-cfe0-42ad-b2e9-c774c3885997</t>
  </si>
  <si>
    <t>un_agencies government_institutions_or_local_authorities</t>
  </si>
  <si>
    <t>via_local_leaders_community_representatives ngos_staff_outreach_volunteers when_visiting_helpdesk_reception_centers</t>
  </si>
  <si>
    <t>187</t>
  </si>
  <si>
    <t>a8bdbb77-f668-4892-ad2f-03230f118e09</t>
  </si>
  <si>
    <t>c4bb9e27-ee95-4001-b39b-c0102446bdec</t>
  </si>
  <si>
    <t>189</t>
  </si>
  <si>
    <t>460654a6-64f7-49a3-9611-2de48fafeba0</t>
  </si>
  <si>
    <t>cash_assistance vouchers food_assistance health_services</t>
  </si>
  <si>
    <t>sufficient_food adequate_housing_conditions hygiene_products</t>
  </si>
  <si>
    <t>9eb39de6-88a8-41f6-b483-87c61a6b971e</t>
  </si>
  <si>
    <t>cash_assistance accommodation_support hum_protection_services food_assistance health_services mental_health_support education_livelihood employment_support inf_referral_services</t>
  </si>
  <si>
    <t>cash_assistance education_livelihood</t>
  </si>
  <si>
    <t>seeking_help_humanitarian_organisation self_reliance_manage_on_my_own</t>
  </si>
  <si>
    <t>acba0059-6683-4d33-a4b9-1f609ded7c95</t>
  </si>
  <si>
    <t>local_ngos un_agencies government_institutions_or_local_authorities</t>
  </si>
  <si>
    <t>yes_meeting_in_person yes_online</t>
  </si>
  <si>
    <t>input_anonymously inclusion_vulnerable_group seeing_how_community_input</t>
  </si>
  <si>
    <t>concerned_about_negative_consequences perceptions_will_treated</t>
  </si>
  <si>
    <t>ensure_confidentiality regular_updates</t>
  </si>
  <si>
    <t>e7a0085b-9c65-4a72-966c-c9521c27a77d</t>
  </si>
  <si>
    <t>caring_for_children other</t>
  </si>
  <si>
    <t>Having cancer</t>
  </si>
  <si>
    <t>cash_assistance nfi_distribution health_services</t>
  </si>
  <si>
    <t>Respondent indicated that participation is currently impossible due to chemotherapy and cancer-related health issues; full recovery would allow future participation.</t>
  </si>
  <si>
    <t>193</t>
  </si>
  <si>
    <t>b15b22b2-5cad-4503-8cfa-60f9e312cfeb</t>
  </si>
  <si>
    <t>229be2c8-5352-4843-8efd-2769e9277a05</t>
  </si>
  <si>
    <t>ngos_staff_outreach_volunteers text_sms_message social_media_facebook_twitter_whatsapp government_websites_dopomoga leaflets_other_written_material</t>
  </si>
  <si>
    <t>196</t>
  </si>
  <si>
    <t>0f85c809-086a-49a8-bb79-4bf65cc8ed01</t>
  </si>
  <si>
    <t>197</t>
  </si>
  <si>
    <t>bf929f74-bdec-4968-9293-11db6bb04e5d</t>
  </si>
  <si>
    <t>cash_assistance health_services mental_health_support nfi_distribution food_assistance hum_protection_services accommodation_support inf_referral_services employment_support</t>
  </si>
  <si>
    <t>198</t>
  </si>
  <si>
    <t>b9949005-5128-410b-86f1-039bef59fbed</t>
  </si>
  <si>
    <t>cash_assistance food_assistance nfi_distribution inf_referral_services</t>
  </si>
  <si>
    <t>online_form green_line</t>
  </si>
  <si>
    <t>199</t>
  </si>
  <si>
    <t>72e9f220-86aa-4890-883c-c6487f271fc4</t>
  </si>
  <si>
    <t>cash_assistance health_services employment_support inf_referral_services</t>
  </si>
  <si>
    <t>social_media_facebook_twitter_whatsapp leaflets_other_written_material</t>
  </si>
  <si>
    <t>200</t>
  </si>
  <si>
    <t>4c66d4f3-c999-41c5-9b85-1758181a050a</t>
  </si>
  <si>
    <t>cash_assistance health_services mental_health_support hum_protection_services inf_referral_services</t>
  </si>
  <si>
    <t>hum_protection_services cash_assistance</t>
  </si>
  <si>
    <t>safe_housing clothing income</t>
  </si>
  <si>
    <t>language_barriers financial_difficulties</t>
  </si>
  <si>
    <t>201</t>
  </si>
  <si>
    <t>cf695bf2-d7f5-49fa-9271-606171bea374</t>
  </si>
  <si>
    <t>cash_assistance hum_protection_services food_assistance health_services inf_referral_services</t>
  </si>
  <si>
    <t>government_websites_dopomoga social_media_facebook_twitter_whatsapp</t>
  </si>
  <si>
    <t>202</t>
  </si>
  <si>
    <t>b52eb7d4-1287-482f-bf48-08dbd33258af</t>
  </si>
  <si>
    <t>cash_assistance inf_referral_services hum_protection_services</t>
  </si>
  <si>
    <t>healthcare safe_housing income</t>
  </si>
  <si>
    <t>203</t>
  </si>
  <si>
    <t>b4c0a8a7-5d8d-41cf-8435-1c670e65cbbc</t>
  </si>
  <si>
    <t>green_line online_form social_media sms</t>
  </si>
  <si>
    <t>204</t>
  </si>
  <si>
    <t>a48abb3c-b18c-42e0-9948-9a0dccda0608</t>
  </si>
  <si>
    <t>inf_unclear aid_not_address_urgent_needs</t>
  </si>
  <si>
    <t>ask_but_ignore_views decisions_taken_by_organisations consult_only_some</t>
  </si>
  <si>
    <t>205</t>
  </si>
  <si>
    <t>170fa95b-5d82-4eb2-9271-36121a7b2903</t>
  </si>
  <si>
    <t>cash_assistance accommodation_support hum_protection_services food_assistance health_services mental_health_support</t>
  </si>
  <si>
    <t>cash_assistance food_assistance mental_health_support accommodation_support nfi_distribution</t>
  </si>
  <si>
    <t>089dc134-db73-47b9-9997-9a878c4ef3f9</t>
  </si>
  <si>
    <t>using_simpler assistance_in_multiple_lang clearer_inf</t>
  </si>
  <si>
    <t>community_meetings complaint_box</t>
  </si>
  <si>
    <t>healthcare hygiene_products income</t>
  </si>
  <si>
    <t>leaflets_other_written_material text_sms_message</t>
  </si>
  <si>
    <t>c7a934cf-aed2-4959-96c4-0c7b994a6bd7</t>
  </si>
  <si>
    <t>cash_assistance hum_protection_services food_assistance health_services employment_support</t>
  </si>
  <si>
    <t>d7ec69f4-0301-49af-8812-f902e49c328b</t>
  </si>
  <si>
    <t>being_informed not_will_face_discrimination inclusion_vulnerable_group seeing_how_community_input</t>
  </si>
  <si>
    <t>opinion_would_make_a_difference concerned_about_negative_consequences lack_time</t>
  </si>
  <si>
    <t>knowing_that_feeedback_takenn_seriously will_not_face_discrimination having_community_representative feeedback_opportunities_att_accessible_loc</t>
  </si>
  <si>
    <t>via_local_leaders_community_representatives ngos_staff_outreach_volunteers when_visiting_helpdesk_reception_centers text_sms_message social_media_facebook_twitter_whatsapp leaflets_other_written_material</t>
  </si>
  <si>
    <t>access_childcare better_information_services_rights</t>
  </si>
  <si>
    <t>Perceived unfairness in aid distribution – same amount given regardless of household size</t>
  </si>
  <si>
    <t>8bb64f31-69a7-4c8e-85cd-be88c0a610f8</t>
  </si>
  <si>
    <t>cash_assistance accommodation_support hum_protection_services health_services mental_health_support</t>
  </si>
  <si>
    <t>cash_assistance mental_health_support</t>
  </si>
  <si>
    <t>green_line in_person_to_staff community_meetings online_form</t>
  </si>
  <si>
    <t>210</t>
  </si>
  <si>
    <t>999efd31-3bc3-4640-bbb7-0b52c4ea7472</t>
  </si>
  <si>
    <t>lack_inf_from_hum_org misinformation</t>
  </si>
  <si>
    <t>clearer_inf increasing_outreach providing_more_support providing_regular_updates</t>
  </si>
  <si>
    <t>lack_trust do_not_believe</t>
  </si>
  <si>
    <t>no_response_received problem_not_resolved</t>
  </si>
  <si>
    <t>knowing_that_feeedback_takenn_seriously receiving_updates having_community_representative</t>
  </si>
  <si>
    <t>via_relatives_neighbours_friends via_local_leaders_community_representatives ngos_staff_outreach_volunteers text_sms_message leaflets_other_written_material</t>
  </si>
  <si>
    <t>212</t>
  </si>
  <si>
    <t>6dca0a95-ae10-498e-aa6f-4f586b30587e</t>
  </si>
  <si>
    <t>cash_assistance vouchers hum_protection_services</t>
  </si>
  <si>
    <t>213</t>
  </si>
  <si>
    <t>c0e0720a-1c96-47d9-b468-b72076718bea</t>
  </si>
  <si>
    <t>aid_not_address_urgent_needs criteria_nnot_adequately</t>
  </si>
  <si>
    <t>make_complaints request_inf report_mistreatmment</t>
  </si>
  <si>
    <t>income hygiene_products</t>
  </si>
  <si>
    <t>eligibility_selection_criteria changes_aid_programs</t>
  </si>
  <si>
    <t>214</t>
  </si>
  <si>
    <t>d3b5479f-b99d-4a7f-8f0d-102dcdf7d71b</t>
  </si>
  <si>
    <t>cash_assistance vouchers hum_protection_services food_assistance mental_health_support education_livelihood employment_support inf_referral_services</t>
  </si>
  <si>
    <t>215</t>
  </si>
  <si>
    <t>d38f291e-4e7b-4f93-914b-1578d61582f1</t>
  </si>
  <si>
    <t>through_leaders hotlines_calls</t>
  </si>
  <si>
    <t>via_local_leaders_community_representatives ngos_staff_outreach_volunteers text_sms_message</t>
  </si>
  <si>
    <t>b14c6acb-dba5-41c8-8241-497795100b7a</t>
  </si>
  <si>
    <t>lack_inf_from_hum_org misinformation shared_with_restriced_group</t>
  </si>
  <si>
    <t>clearer_inf increasing_outreach allowing_submit_online providing_more_support providing_regular_updates improoving_communication</t>
  </si>
  <si>
    <t>targeting_models_exclude_many_peoplee lack_transparency inf_shared_privately provided_to_not_vulnerable</t>
  </si>
  <si>
    <t>218</t>
  </si>
  <si>
    <t>64f2e7ec-d9c5-404a-af30-0f238237f60f</t>
  </si>
  <si>
    <t>via_local_leaders_community_representatives ngos_staff_outreach_volunteers text_sms_message social_media_facebook_twitter_whatsapp government_websites_dopomoga leaflets_other_written_material</t>
  </si>
  <si>
    <t>219</t>
  </si>
  <si>
    <t>56eea19f-da1a-4830-ab25-ed04ab5b95e7</t>
  </si>
  <si>
    <t>Having hepatitis, a lung condition, and other health issues.</t>
  </si>
  <si>
    <t>220</t>
  </si>
  <si>
    <t>6072a9d3-4351-4491-ab47-dcc2ebf90047</t>
  </si>
  <si>
    <t>complaint_box community_meetings through_community_representatives</t>
  </si>
  <si>
    <t>02281ab1-4b4e-42aa-8300-4357de086bb2</t>
  </si>
  <si>
    <t>changes_aid_programs eligibility_selection_criteria</t>
  </si>
  <si>
    <t>222</t>
  </si>
  <si>
    <t>e0f7c8bd-8ef5-4123-82f9-51bfb92ada99</t>
  </si>
  <si>
    <t>income clothing</t>
  </si>
  <si>
    <t>223</t>
  </si>
  <si>
    <t>4ec3a749-3bec-47db-8a8e-5eff2ef5c934</t>
  </si>
  <si>
    <t>224</t>
  </si>
  <si>
    <t>55a6f5b0-7101-4945-92e9-a9c7f7ef0a7a</t>
  </si>
  <si>
    <t>225</t>
  </si>
  <si>
    <t>6a1d30f4-f3cf-4f99-a7db-96dec26a4de7</t>
  </si>
  <si>
    <t>cash_assistance accommodation_support hum_protection_services inf_referral_services</t>
  </si>
  <si>
    <t>226</t>
  </si>
  <si>
    <t>9eaa4ebf-ab17-4278-9a5b-77cbd8e6ea8d</t>
  </si>
  <si>
    <t>227</t>
  </si>
  <si>
    <t>882326da-4d24-4a05-89f1-e01f845183bf</t>
  </si>
  <si>
    <t>228</t>
  </si>
  <si>
    <t>47cdd066-83c2-4e2e-ac4a-77dc604cca1b</t>
  </si>
  <si>
    <t>Housing repair support</t>
  </si>
  <si>
    <t>speaking_meetings interviews hotlines_calls</t>
  </si>
  <si>
    <t>229</t>
  </si>
  <si>
    <t>573b91ff-0b4a-4218-8026-15a34bf2bc72</t>
  </si>
  <si>
    <t>regular_updates follow_up</t>
  </si>
  <si>
    <t>230</t>
  </si>
  <si>
    <t>a561cf11-ae9c-4e59-b950-d9179d39853f</t>
  </si>
  <si>
    <t>provided_to_not_vulnerable targeting_models_exclude_many_peoplee</t>
  </si>
  <si>
    <t>decisions_taken_by_organisations consult_only_some ask_but_ignore_views</t>
  </si>
  <si>
    <t>231</t>
  </si>
  <si>
    <t>96182b58-3439-4aac-91ae-6d7a02440c24</t>
  </si>
  <si>
    <t>complaint_box in_person_to_staff community_meetings</t>
  </si>
  <si>
    <t>in_person_to_staff complaint_box community_meetings</t>
  </si>
  <si>
    <t>232</t>
  </si>
  <si>
    <t>a62c0516-fffb-454f-a12d-255b0b14f160</t>
  </si>
  <si>
    <t>caring_for_children caring_disab_chronic caring_for_older_persons</t>
  </si>
  <si>
    <t>cash_assistance nfi_distribution food_assistance hum_protection_services mental_health_support education_livelihood employment_support inf_referral_services</t>
  </si>
  <si>
    <t>cash_assistance nfi_distribution food_assistance</t>
  </si>
  <si>
    <t>233</t>
  </si>
  <si>
    <t>d81cda06-ae0e-412f-acfe-b150a81cb680</t>
  </si>
  <si>
    <t>cash_assistance nfi_distribution mental_health_support hum_protection_services inf_referral_services employment_support education_livelihood</t>
  </si>
  <si>
    <t>social_media_facebook_twitter_whatsapp via_local_leaders_community_representatives</t>
  </si>
  <si>
    <t>234</t>
  </si>
  <si>
    <t>97ae0c14-0ce6-445e-ae16-7ea8848aca27</t>
  </si>
  <si>
    <t>235</t>
  </si>
  <si>
    <t>8864f2c7-19e7-4a77-8cf7-f2d82fa22db3</t>
  </si>
  <si>
    <t>sms online_form</t>
  </si>
  <si>
    <t>income sufficient_food</t>
  </si>
  <si>
    <t>236</t>
  </si>
  <si>
    <t>551f585f-b03f-417b-810e-cc9fb569ae33</t>
  </si>
  <si>
    <t>cash_assistance food_assistance mental_health_support education_livelihood employment_support inf_referral_services hum_protection_services</t>
  </si>
  <si>
    <t>social_media_facebook_twitter_whatsapp ngos_staff_outreach_volunteers via_local_leaders_community_representatives via_relatives_neighbours_friends mass_community_meetings</t>
  </si>
  <si>
    <t>social_media_facebook_twitter_whatsapp ngos_staff_outreach_volunteers via_relatives_neighbours_friends via_local_leaders_community_representatives</t>
  </si>
  <si>
    <t>237</t>
  </si>
  <si>
    <t>d29a2582-1adb-442f-a679-f840bc045982</t>
  </si>
  <si>
    <t>cash_assistance vouchers accommodation_support nfi_distribution</t>
  </si>
  <si>
    <t>income clothing healthcare</t>
  </si>
  <si>
    <t>financial_difficulties lack_childcare_support difficulty_affordable_housing</t>
  </si>
  <si>
    <t>self_reliance_manage_on_my_own relying_on_friends_family_support using_online_resources_social_media_information</t>
  </si>
  <si>
    <t>government_institutions_local_authorities local_ngos international_ngos un_agencies local_community_groups religious_organisations private_sector_employers</t>
  </si>
  <si>
    <t>ngos_staff_outreach_volunteers text_sms_message social_media_facebook_twitter_whatsapp government_websites_dopomoga</t>
  </si>
  <si>
    <t>238</t>
  </si>
  <si>
    <t>333b0f9b-07df-4b38-85a8-e841f369eea4</t>
  </si>
  <si>
    <t>clearer_inf providing_more_support providing_regular_updates</t>
  </si>
  <si>
    <t>address_quickly train_staff</t>
  </si>
  <si>
    <t>clothing hygiene_products income</t>
  </si>
  <si>
    <t>239</t>
  </si>
  <si>
    <t>d45e9351-3f43-4102-9a1a-9da00159e894</t>
  </si>
  <si>
    <t>ask_but_ignore_views consult_only_some</t>
  </si>
  <si>
    <t>community_meetings green_line</t>
  </si>
  <si>
    <t>240</t>
  </si>
  <si>
    <t>3ee91bad-7898-4211-bc9f-8888e6076f8e</t>
  </si>
  <si>
    <t>cash_assistance hum_protection_services food_assistance nfi_distribution mental_health_support education_livelihood employment_support</t>
  </si>
  <si>
    <t>via_relatives_neighbours_friends social_media_facebook_twitter_whatsapp ngos_staff_outreach_volunteers</t>
  </si>
  <si>
    <t>ngos_staff_outreach_volunteers via_relatives_neighbours_friends un_help_pages</t>
  </si>
  <si>
    <t>241</t>
  </si>
  <si>
    <t>6ce7c7fd-43d9-45aa-bf8f-e9d511f788db</t>
  </si>
  <si>
    <t>cash_assistance hum_protection_services food_assistance nfi_distribution mental_health_support education_livelihood employment_support inf_referral_services</t>
  </si>
  <si>
    <t>cash_assistance food_assistance nfi_distribution education_livelihood</t>
  </si>
  <si>
    <t>242</t>
  </si>
  <si>
    <t>5644ba67-6961-44d8-afbb-8f8503d39d8f</t>
  </si>
  <si>
    <t>financial_difficulties limited_access_healthcare</t>
  </si>
  <si>
    <t>self_reliance_manage_on_my_own seeking_help_humanitarian_organisation seeking_support_local_authorities</t>
  </si>
  <si>
    <t>ngos_staff_outreach_volunteers text_sms_message leaflets_other_written_material via_local_leaders_community_representatives</t>
  </si>
  <si>
    <t>243</t>
  </si>
  <si>
    <t>b3c9a6b3-c59f-45c0-9ab3-a8a2fa771a81</t>
  </si>
  <si>
    <t>244</t>
  </si>
  <si>
    <t>57baf3b1-b561-4a50-b160-7b332b99b202</t>
  </si>
  <si>
    <t>245</t>
  </si>
  <si>
    <t>8f991020-f712-4347-b9d5-adb6f314a445</t>
  </si>
  <si>
    <t>cash_assistance hum_protection_services food_assistance inf_referral_services employment_support education_livelihood mental_health_support nfi_distribution</t>
  </si>
  <si>
    <t>report_mistreatmment give_suggestions make_complaints request_inf</t>
  </si>
  <si>
    <t>246</t>
  </si>
  <si>
    <t>f0b29e8f-79a3-48ec-bdba-760d0fc907fd</t>
  </si>
  <si>
    <t>247</t>
  </si>
  <si>
    <t>649be663-e076-423f-b7e9-2f7c7160b2ba</t>
  </si>
  <si>
    <t>increasing_outreach allowing_submit_online providing_regular_updates providing_more_support</t>
  </si>
  <si>
    <t>green_line social_media in_person_to_staff</t>
  </si>
  <si>
    <t>248</t>
  </si>
  <si>
    <t>2521deed-7330-45f8-9b82-b7494b752dd6</t>
  </si>
  <si>
    <t>types_of_aid_available duration_assistance changes_aid_programs</t>
  </si>
  <si>
    <t>249</t>
  </si>
  <si>
    <t>123a39e4-2935-47f3-8671-07c7c8b02378</t>
  </si>
  <si>
    <t>250</t>
  </si>
  <si>
    <t>e23ea8ab-0645-4a23-aa5a-e1416faf1082</t>
  </si>
  <si>
    <t>251</t>
  </si>
  <si>
    <t>e26f701f-9864-464e-bcc4-664cf4094e05</t>
  </si>
  <si>
    <t>local_ngos international_ngos government_institutions_local_authorities</t>
  </si>
  <si>
    <t>252</t>
  </si>
  <si>
    <t>4277825a-e7e5-47a1-b49d-c0f5386c741b</t>
  </si>
  <si>
    <t>cash_assistance hum_protection_services nfi_distribution</t>
  </si>
  <si>
    <t>253</t>
  </si>
  <si>
    <t>8bfb55cd-7170-48b8-8cea-b5e2d2a0f70a</t>
  </si>
  <si>
    <t>self_reliance_manage_on_my_own seeking_help_humanitarian_organisation using_online_resources_social_media_information relying_on_friends_family_support</t>
  </si>
  <si>
    <t>ngos_staff_outreach_volunteers leaflets_other_written_material when_visiting_helpdesk_reception_centers text_sms_message</t>
  </si>
  <si>
    <t>ngos_staff_outreach_volunteers when_visiting_helpdesk_reception_centers text_sms_message leaflets_other_written_material</t>
  </si>
  <si>
    <t>254</t>
  </si>
  <si>
    <t>8a2dff3b-0755-42bf-ae30-d2fd46a8dd17</t>
  </si>
  <si>
    <t>providing_regular_updates increasing_outreach</t>
  </si>
  <si>
    <t>self_reliance_manage_on_my_own using_online_resources_social_media_information relying_on_friends_family_support looking_alternative_job_opportunities</t>
  </si>
  <si>
    <t>financial_assistance access_affordable_housing support_finding_job</t>
  </si>
  <si>
    <t>government_institutions_local_authorities local_ngos international_ngos un_agencies local_community_groups private_sector_employers</t>
  </si>
  <si>
    <t>ngos_staff_outreach_volunteers social_media_facebook_twitter_whatsapp text_sms_message leaflets_other_written_material government_websites_dopomoga</t>
  </si>
  <si>
    <t>255</t>
  </si>
  <si>
    <t>57d3bb5e-7840-46d5-9992-f267f964e834</t>
  </si>
  <si>
    <t>cash_assistance accommodation_support hum_protection_services mental_health_support education_livelihood employment_support</t>
  </si>
  <si>
    <t>receiving_updates knowing_that_feeedback_takenn_seriously</t>
  </si>
  <si>
    <t>256</t>
  </si>
  <si>
    <t>ef557dec-b532-433f-8f64-5be84fa22650</t>
  </si>
  <si>
    <t>257</t>
  </si>
  <si>
    <t>13dfd24d-ddf4-4393-a88a-f85481379b3a</t>
  </si>
  <si>
    <t>258</t>
  </si>
  <si>
    <t>2d2b8733-8d75-4c8b-adac-7bfdb2646780</t>
  </si>
  <si>
    <t>259</t>
  </si>
  <si>
    <t>09825304-7fbb-4fd3-8219-d19363fd1c55</t>
  </si>
  <si>
    <t>online_surveys hotlines_calls interviews</t>
  </si>
  <si>
    <t>260</t>
  </si>
  <si>
    <t>3d0d59df-c118-4011-a350-50843a2a3098</t>
  </si>
  <si>
    <t>un_agencies local_ngos international_ngos</t>
  </si>
  <si>
    <t>mass_community_meetings ngos_staff_outreach_volunteers via_local_leaders_community_representatives via_relatives_neighbours_friends</t>
  </si>
  <si>
    <t>261</t>
  </si>
  <si>
    <t>9acfc49d-5b05-4a18-a702-dd1179233434</t>
  </si>
  <si>
    <t>online_surveys hotlines_calls speaking_meetings</t>
  </si>
  <si>
    <t>follow_up regular_updates</t>
  </si>
  <si>
    <t>262</t>
  </si>
  <si>
    <t>1de69bf7-31c7-4d35-970c-cd16a92b40cc</t>
  </si>
  <si>
    <t>cash_assistance inf_referral_services</t>
  </si>
  <si>
    <t>263</t>
  </si>
  <si>
    <t>88e63236-00df-45da-86e3-34fe71e461da</t>
  </si>
  <si>
    <t>safe_housing clothing</t>
  </si>
  <si>
    <t>264</t>
  </si>
  <si>
    <t>52edc116-5a34-4bd3-afc8-72e194117313</t>
  </si>
  <si>
    <t>265</t>
  </si>
  <si>
    <t>db7f6116-bea2-4f88-9e6e-6ad3fae1d233</t>
  </si>
  <si>
    <t>clearer_inf increasing_outreach providing_regular_updates providing_more_support</t>
  </si>
  <si>
    <t>aid_not_address_urgent_needs aid_inconsistent criteria_nnot_adequately lack_involement_in_decision_making inf_unclear</t>
  </si>
  <si>
    <t>knowing_that_feeedback_takenn_seriously will_not_face_discrimination receiving_updates feeedback_opportunities_att_accessible_loc</t>
  </si>
  <si>
    <t>income adequate_housing_conditions sufficient_food</t>
  </si>
  <si>
    <t>ngos_staff_outreach_volunteers via_local_leaders_community_representatives when_visiting_helpdesk_reception_centers social_media_facebook_twitter_whatsapp text_sms_message leaflets_other_written_material government_websites_dopomoga</t>
  </si>
  <si>
    <t>via_local_leaders_community_representatives ngos_staff_outreach_volunteers when_visiting_helpdesk_reception_centers text_sms_message social_media_facebook_twitter_whatsapp government_websites_dopomoga leaflets_other_written_material</t>
  </si>
  <si>
    <t>266</t>
  </si>
  <si>
    <t>59b54b59-6b0b-41ce-9e6a-995ee1f94861</t>
  </si>
  <si>
    <t>lack_inf_from_hum_org shared_with_restriced_group</t>
  </si>
  <si>
    <t>providing_more_support providing_regular_updates clearer_inf</t>
  </si>
  <si>
    <t>opinion_would_make_a_difference lack_time</t>
  </si>
  <si>
    <t>income clean_water</t>
  </si>
  <si>
    <t>self_reliance_manage_on_my_own using_online_resources_social_media_information relying_on_friends_family_support</t>
  </si>
  <si>
    <t>ngos_staff_outreach_volunteers text_sms_message social_media_facebook_twitter_whatsapp via_local_leaders_community_representatives leaflets_other_written_material</t>
  </si>
  <si>
    <t>267</t>
  </si>
  <si>
    <t>1403ac7a-eee7-4783-ab4e-8829c4d639fb</t>
  </si>
  <si>
    <t>cash_assistance inf_referral_services employment_support education_livelihood mental_health_support hum_protection_services</t>
  </si>
  <si>
    <t>speaking_meetings interviews hotlines_calls online_surveys through_leaders</t>
  </si>
  <si>
    <t>516b048b-2ea9-4982-b74a-47e9bbcb8946</t>
  </si>
  <si>
    <t>online_surveys anonymous_feeedback hotlines_calls</t>
  </si>
  <si>
    <t>being_informed input_anonymously seeing_how_community_input</t>
  </si>
  <si>
    <t>report_mistreatmment request_inf</t>
  </si>
  <si>
    <t>persons_with_dissabilitiies people_who_donot_speak_lang people_with_serious_health_conditions</t>
  </si>
  <si>
    <t>feedback_chanells_in_preffered_lang receiving_updates feeedback_opportunities_att_accessible_loc</t>
  </si>
  <si>
    <t>un_agencies international_ngos local_ngos religious_organisations</t>
  </si>
  <si>
    <t>un_help_pages government_websites_dopomoga social_media_facebook_twitter_whatsapp</t>
  </si>
  <si>
    <t>269</t>
  </si>
  <si>
    <t>8837b0a4-af43-4370-a7ff-43634045dcb6</t>
  </si>
  <si>
    <t>cash_assistance hum_protection_services mental_health_support</t>
  </si>
  <si>
    <t>270</t>
  </si>
  <si>
    <t>56869919-534b-4fd5-a647-4fe8459798f2</t>
  </si>
  <si>
    <t>ngos_staff_outreach_volunteers via_local_leaders_community_representatives text_sms_message when_visiting_helpdesk_reception_centers leaflets_other_written_material</t>
  </si>
  <si>
    <t>271</t>
  </si>
  <si>
    <t>eaf4143b-a1b3-4588-866e-d7f776f983ba</t>
  </si>
  <si>
    <t>providing_more_support using_simpler</t>
  </si>
  <si>
    <t>local_ngo un_agency_staff</t>
  </si>
  <si>
    <t>anonymous_feeedback hotlines_calls</t>
  </si>
  <si>
    <t>clearer_inf being_informed inclusion_vulnerable_group</t>
  </si>
  <si>
    <t>community_meetings in_person_to_staff</t>
  </si>
  <si>
    <t>give_suggestions report_mistreatmment</t>
  </si>
  <si>
    <t>272</t>
  </si>
  <si>
    <t>1ec6f88f-727f-4493-b33b-8fe7138b778a</t>
  </si>
  <si>
    <t>cash_assistance mental_health_support hum_protection_services</t>
  </si>
  <si>
    <t>273</t>
  </si>
  <si>
    <t>c32b0486-924f-4ae0-88a5-43c552826003</t>
  </si>
  <si>
    <t>hotlines_calls interviews</t>
  </si>
  <si>
    <t>ngos_staff_outreach_volunteers when_visiting_helpdesk_reception_centers via_local_leaders_community_representatives</t>
  </si>
  <si>
    <t>274</t>
  </si>
  <si>
    <t>a8f3bb4b-bd1c-484e-bdb0-c864207871ac</t>
  </si>
  <si>
    <t>providing_regular_updates increasing_outreach clearer_inf</t>
  </si>
  <si>
    <t>targeting_models_exclude_many_peoplee inf_shared_privately lack_transparency</t>
  </si>
  <si>
    <t>aid_inconsistent aid_not_address_urgent_needs lack_involement_in_decision_making criteria_nnot_adequately</t>
  </si>
  <si>
    <t>income adequate_housing_conditions clothing</t>
  </si>
  <si>
    <t>ngos_staff_outreach_volunteers text_sms_message via_local_leaders_community_representatives social_media_facebook_twitter_whatsapp government_websites_dopomoga leaflets_other_written_material</t>
  </si>
  <si>
    <t>275</t>
  </si>
  <si>
    <t>c5e73eb4-1133-41c2-9ed0-b3c747c33be0</t>
  </si>
  <si>
    <t>being_informed seeing_how_community_input input_anonymously</t>
  </si>
  <si>
    <t>276</t>
  </si>
  <si>
    <t>4f546e4a-81b3-43c5-a40d-4376b194b6d0</t>
  </si>
  <si>
    <t>green_line community_meetings online_form sms social_media</t>
  </si>
  <si>
    <t>regular_updates ensure_confidentiality</t>
  </si>
  <si>
    <t>277</t>
  </si>
  <si>
    <t>b9fb4c83-060d-4e3d-bec9-b169189260b1</t>
  </si>
  <si>
    <t>clothing fuel_for_heating</t>
  </si>
  <si>
    <t>278</t>
  </si>
  <si>
    <t>a5ffd275-2f81-48d8-80b5-18b45e667db8</t>
  </si>
  <si>
    <t>healthcare hygiene_products clothing</t>
  </si>
  <si>
    <t>279</t>
  </si>
  <si>
    <t>35ffd7ca-0740-49b6-a0d0-94ac55367aac</t>
  </si>
  <si>
    <t>cash_assistance inf_referral_services employment_support</t>
  </si>
  <si>
    <t>280</t>
  </si>
  <si>
    <t>14533cdd-5e2e-4c5a-ab2a-725a7d4d5887</t>
  </si>
  <si>
    <t>281</t>
  </si>
  <si>
    <t>89630f07-8cc1-4cf4-8d31-cd3950ffb3ba</t>
  </si>
  <si>
    <t>282</t>
  </si>
  <si>
    <t>73e3ee71-7ea9-44c0-8e70-a2ba3ea1900a</t>
  </si>
  <si>
    <t>cash_assistance food_assistance inf_referral_services</t>
  </si>
  <si>
    <t>input_anonymously not_will_face_discrimination</t>
  </si>
  <si>
    <t>283</t>
  </si>
  <si>
    <t>580f160c-2048-42af-87d2-ed311178cd32</t>
  </si>
  <si>
    <t>un_agencies international_ngos local_ngos religious_organisations government_institutions_local_authorities</t>
  </si>
  <si>
    <t>284</t>
  </si>
  <si>
    <t>9cece65a-692d-4368-aa78-1bd11147cf29</t>
  </si>
  <si>
    <t>providing_regular_updates increasing_outreach providing_more_support clearer_inf</t>
  </si>
  <si>
    <t>self_reliance_manage_on_my_own looking_alternative_job_opportunities using_online_resources_social_media_information</t>
  </si>
  <si>
    <t>government_institutions_local_authorities local_ngos international_ngos un_agencies private_sector_employers</t>
  </si>
  <si>
    <t>8f438cc0-2a4e-4e16-8155-4a29288e0494</t>
  </si>
  <si>
    <t>perceptions_will_treated lack_time</t>
  </si>
  <si>
    <t>social_media online_form</t>
  </si>
  <si>
    <t>knowing_that_feeedback_takenn_seriously receiving_updates feeedback_opportunities_att_accessible_loc</t>
  </si>
  <si>
    <t>45efbbb7-bf26-4466-8861-a290ea3c99aa</t>
  </si>
  <si>
    <t>cash_assistance food_assistance mental_health_support</t>
  </si>
  <si>
    <t>287</t>
  </si>
  <si>
    <t>8620613c-a7cd-4b32-8aea-1fc82c3ba2a0</t>
  </si>
  <si>
    <t>lack_inf_from_hum_org shared_with_restriced_group misinformation</t>
  </si>
  <si>
    <t>providing_regular_updates providing_more_support</t>
  </si>
  <si>
    <t>government_institutions_local_authorities local_ngos international_ngos un_agencies religious_organisations local_community_groups private_sector_employers friends_relatives</t>
  </si>
  <si>
    <t>288</t>
  </si>
  <si>
    <t>f3f927f6-9756-4b11-97eb-7bf156e464e0</t>
  </si>
  <si>
    <t>self_reliance_manage_on_my_own seeking_help_humanitarian_organisation</t>
  </si>
  <si>
    <t>via_relatives_neighbours_friends via_local_leaders_community_representatives ngos_staff_outreach_volunteers when_visiting_helpdesk_reception_centers text_sms_message social_media_facebook_twitter_whatsapp leaflets_other_written_material</t>
  </si>
  <si>
    <t>via_relatives_neighbours_friends via_local_leaders_community_representatives ngos_staff_outreach_volunteers text_sms_message when_visiting_helpdesk_reception_centers social_media_facebook_twitter_whatsapp leaflets_other_written_material</t>
  </si>
  <si>
    <t>289</t>
  </si>
  <si>
    <t>0f9b0dd0-ae42-46f5-bb61-1f715092c119</t>
  </si>
  <si>
    <t>was_not_invited input_would_not_make_difference</t>
  </si>
  <si>
    <t>ngos_staff_outreach_volunteers text_sms_message leaflets_other_written_material government_websites_dopomoga via_local_leaders_community_representatives</t>
  </si>
  <si>
    <t>290</t>
  </si>
  <si>
    <t>90e424fb-1d8b-4062-ba4a-00260b02794d</t>
  </si>
  <si>
    <t>consult_only_some decisions_taken_by_organisations ask_but_ignore_views</t>
  </si>
  <si>
    <t>input_anonymously seeing_how_community_input clearer_inf</t>
  </si>
  <si>
    <t>un_agencies international_ngos local_ngos religious_organisations local_community_groups government_institutions_local_authorities</t>
  </si>
  <si>
    <t>government_websites_dopomoga text_sms_message ngos_staff_outreach_volunteers</t>
  </si>
  <si>
    <t>291</t>
  </si>
  <si>
    <t>19bda029-7172-44c3-a606-618e0e160a45</t>
  </si>
  <si>
    <t>4b22e7e4-9622-4cc1-9de1-1e49efa6f105</t>
  </si>
  <si>
    <t>local_ngos government_institutions_local_authorities international_ngos un_agencies</t>
  </si>
  <si>
    <t>293</t>
  </si>
  <si>
    <t>8460aa53-9291-40a6-83ed-4fce376942fb</t>
  </si>
  <si>
    <t>cash_assistance accommodation_support hum_protection_services food_assistance nfi_distribution health_services inf_referral_services</t>
  </si>
  <si>
    <t>government_institutions_local_authorities un_agencies</t>
  </si>
  <si>
    <t>294</t>
  </si>
  <si>
    <t>4e80b308-d49a-416a-88c0-d0695ec23ea6</t>
  </si>
  <si>
    <t>government_institutions_local_authorities local_ngos international_ngos</t>
  </si>
  <si>
    <t>295</t>
  </si>
  <si>
    <t>3d0a01a8-26ce-494c-8520-2b2dbdd1d6d9</t>
  </si>
  <si>
    <t>green_line online_form sms social_media through_community_representatives through_local_authorities in_person_to_staff community_meetings</t>
  </si>
  <si>
    <t>community_meetings online_form sms social_media</t>
  </si>
  <si>
    <t>296</t>
  </si>
  <si>
    <t>55e1cbbe-54c5-412b-9a72-8f2e13e42f8e</t>
  </si>
  <si>
    <t>seeking_help_humanitarian_organisation using_online_resources_social_media_information self_reliance_manage_on_my_own relying_on_friends_family_support</t>
  </si>
  <si>
    <t>ngos_staff_outreach_volunteers when_visiting_helpdesk_reception_centers text_sms_message social_media_facebook_twitter_whatsapp leaflets_other_written_material government_websites_dopomoga</t>
  </si>
  <si>
    <t>297</t>
  </si>
  <si>
    <t>6548dcba-721c-428b-aeed-630e2faf7bc7</t>
  </si>
  <si>
    <t>input_would_not_make_difference was_not_invited</t>
  </si>
  <si>
    <t>report_mistreatmment make_complaints</t>
  </si>
  <si>
    <t>sms online_form social_media</t>
  </si>
  <si>
    <t>un_help_pages government_websites_dopomoga</t>
  </si>
  <si>
    <t>298</t>
  </si>
  <si>
    <t>e14a6faf-4b2a-4b50-baaf-396deb5290a9</t>
  </si>
  <si>
    <t>cash_assistance vouchers accommodation_support nfi_distribution food_assistance health_services inf_referral_services employment_support</t>
  </si>
  <si>
    <t>green_line in_person_to_staff online_form social_media through_local_authorities through_community_representatives</t>
  </si>
  <si>
    <t>green_line in_person_to_staff online_form sms social_media through_community_representatives through_local_authorities</t>
  </si>
  <si>
    <t>299</t>
  </si>
  <si>
    <t>8aab3819-419a-4d52-848b-0aef5773d8de</t>
  </si>
  <si>
    <t>cash_assistance accommodation_support nfi_distribution education_livelihood</t>
  </si>
  <si>
    <t>6bca3592-7ae0-4c24-95fa-79b20d057ce3</t>
  </si>
  <si>
    <t>301</t>
  </si>
  <si>
    <t>dd797090-e566-4cc0-9bda-6358e51e2f78</t>
  </si>
  <si>
    <t>did_not_meet_eligibility did_not_know_how_to_apply</t>
  </si>
  <si>
    <t>304e0630-90f2-496d-a653-00993fada9e7</t>
  </si>
  <si>
    <t>allowing_submit_online increasing_outreach providing_regular_updates</t>
  </si>
  <si>
    <t>82cc69e1-28da-449e-8090-bc826f0670ad</t>
  </si>
  <si>
    <t>community_meetings online_form</t>
  </si>
  <si>
    <t>304</t>
  </si>
  <si>
    <t>2b8d1bbb-326a-43ad-89d2-fb87f5e285cd</t>
  </si>
  <si>
    <t>speaking_meetings hotlines_calls online_surveys interviews</t>
  </si>
  <si>
    <t>305</t>
  </si>
  <si>
    <t>347b9294-5dec-4af2-a5eb-ab0d46c6653c</t>
  </si>
  <si>
    <t>in_person_to_staff online_form social_media</t>
  </si>
  <si>
    <t>text_sms_message un_help_pages social_media_facebook_twitter_whatsapp government_websites_dopomoga</t>
  </si>
  <si>
    <t>306</t>
  </si>
  <si>
    <t>6847097f-3b72-4d7f-bcbc-113a251edea0</t>
  </si>
  <si>
    <t>not_meet_eligibility program_closed</t>
  </si>
  <si>
    <t>misinformation difficult_understand</t>
  </si>
  <si>
    <t>seeing_how_community_input inclusion_vulnerable_group</t>
  </si>
  <si>
    <t>income adequate_housing_conditions</t>
  </si>
  <si>
    <t>ngos_staff_outreach_volunteers social_media_facebook_twitter_whatsapp text_sms_message government_websites_dopomoga leaflets_other_written_material</t>
  </si>
  <si>
    <t>307</t>
  </si>
  <si>
    <t>e2633ba1-8189-4f75-b0af-584443788cad</t>
  </si>
  <si>
    <t>employment safe_housing</t>
  </si>
  <si>
    <t>308</t>
  </si>
  <si>
    <t>bb3f4f1d-76e7-469a-aeaa-42f88e798827</t>
  </si>
  <si>
    <t>un_agencies international_ngos government_institutions_local_authorities</t>
  </si>
  <si>
    <t>changes_aid_programs types_of_aid_available</t>
  </si>
  <si>
    <t>un_help_pages text_sms_message government_websites_dopomoga</t>
  </si>
  <si>
    <t>309</t>
  </si>
  <si>
    <t>c0dc00ff-75a0-4eae-a427-67fb0187035f</t>
  </si>
  <si>
    <t>cash_assistance accommodation_support hum_protection_services health_services</t>
  </si>
  <si>
    <t>310</t>
  </si>
  <si>
    <t>dde79d0d-3ef4-4802-99a3-d960b364248e</t>
  </si>
  <si>
    <t>program_closed did_not_meet_eligibility</t>
  </si>
  <si>
    <t>311</t>
  </si>
  <si>
    <t>d07df3aa-8365-401e-bc3e-46051bdb6898</t>
  </si>
  <si>
    <t>cash_assistance mental_health_support hum_protection_services inf_referral_services education_livelihood</t>
  </si>
  <si>
    <t>312</t>
  </si>
  <si>
    <t>69a86e33-c8fb-4c7b-99ea-5855f7323e6a</t>
  </si>
  <si>
    <t>allowing_submit_online providing_more_support providing_regular_updates increasing_outreach</t>
  </si>
  <si>
    <t>relying_on_friends_family_support looking_alternative_job_opportunities using_online_resources_social_media_information self_reliance_manage_on_my_own</t>
  </si>
  <si>
    <t>313</t>
  </si>
  <si>
    <t>28e83db5-d5ad-471b-bfe3-17d43cfa5983</t>
  </si>
  <si>
    <t>314</t>
  </si>
  <si>
    <t>f5f611ad-03c3-440a-8504-f76407072f3f</t>
  </si>
  <si>
    <t>targeting_models_exclude_many_peoplee provided_to_not_vulnerable lack_transparency</t>
  </si>
  <si>
    <t>lack_time do_not_believe</t>
  </si>
  <si>
    <t>315</t>
  </si>
  <si>
    <t>c85b109c-8d86-4943-913d-ffc99e1d3020</t>
  </si>
  <si>
    <t>316</t>
  </si>
  <si>
    <t>94619359-5e25-40b7-8ac0-bf0988508ec7</t>
  </si>
  <si>
    <t>Having a disability, group 3</t>
  </si>
  <si>
    <t>cash_assistance vouchers hum_protection_services food_assistance health_services mental_health_support education_livelihood employment_support inf_referral_services</t>
  </si>
  <si>
    <t>317</t>
  </si>
  <si>
    <t>87f90e5a-0679-491f-8363-d593c98d8c9e</t>
  </si>
  <si>
    <t>allowing_submit_online providing_regular_updates providing_more_support</t>
  </si>
  <si>
    <t>green_line online_form in_person_to_staff social_media</t>
  </si>
  <si>
    <t>318</t>
  </si>
  <si>
    <t>a320dffe-0245-4667-8b8b-62a6d219a761</t>
  </si>
  <si>
    <t>pregnant_or_breastfeeding caring_for_children</t>
  </si>
  <si>
    <t>through_community_representatives online_form</t>
  </si>
  <si>
    <t>319</t>
  </si>
  <si>
    <t>be7f11e3-256b-4cdf-b291-a2486bf7a950</t>
  </si>
  <si>
    <t>cash_assistance hum_protection_services health_services mental_health_support</t>
  </si>
  <si>
    <t>43b0bde5-6be0-49c2-a240-3d3f4692d2e6</t>
  </si>
  <si>
    <t>sms community_meetings social_media</t>
  </si>
  <si>
    <t>feedback_chanells_in_preffered_lang having_clear_inf</t>
  </si>
  <si>
    <t>ngos_staff_outreach_volunteers text_sms_message social_media_facebook_twitter_whatsapp un_help_pages</t>
  </si>
  <si>
    <t>c9598d59-3eff-4b39-986a-b17998ac28c7</t>
  </si>
  <si>
    <t>322</t>
  </si>
  <si>
    <t>97594262-500e-4568-8eee-755740f9ff7c</t>
  </si>
  <si>
    <t>cash_assistance vouchers nfi_distribution inf_referral_services</t>
  </si>
  <si>
    <t>323</t>
  </si>
  <si>
    <t>5381bd93-c90b-4576-9b26-01b27da21bc5</t>
  </si>
  <si>
    <t>clearer_inf input_anonymously</t>
  </si>
  <si>
    <t>social_media through_local_authorities green_line</t>
  </si>
  <si>
    <t>having_community_representative receiving_updates</t>
  </si>
  <si>
    <t>324</t>
  </si>
  <si>
    <t>a8453fc1-7676-4a25-9486-83f3ed766a54</t>
  </si>
  <si>
    <t>cash_assistance hum_protection_services food_assistance nfi_distribution health_services mental_health_support employment_support</t>
  </si>
  <si>
    <t>speaking_meetings interviews through_leaders hotlines_calls online_surveys anonymous_feeedback</t>
  </si>
  <si>
    <t>green_line complaint_box in_person_to_staff community_meetings online_form social_media</t>
  </si>
  <si>
    <t>Opportunity to continue learning Romanian</t>
  </si>
  <si>
    <t>via_relatives_neighbours_friends via_local_leaders_community_representatives social_media_facebook_twitter_whatsapp</t>
  </si>
  <si>
    <t>325</t>
  </si>
  <si>
    <t>42757681-b697-4d0f-b970-802078091b83</t>
  </si>
  <si>
    <t>cash_assistance inf_referral_services nfi_distribution hum_protection_services</t>
  </si>
  <si>
    <t>text_sms_message social_media_facebook_twitter_whatsapp when_visiting_helpdesk_reception_centers</t>
  </si>
  <si>
    <t>326</t>
  </si>
  <si>
    <t>96bc379d-8930-4bd2-94a4-788e3678dcec</t>
  </si>
  <si>
    <t>cash_assistance vouchers accommodation_support hum_protection_services health_services inf_referral_services</t>
  </si>
  <si>
    <t>local_ngos un_agencies international_ngos</t>
  </si>
  <si>
    <t>327</t>
  </si>
  <si>
    <t>4a7ef258-9a47-4418-9e72-3fcf35ec5981</t>
  </si>
  <si>
    <t>328</t>
  </si>
  <si>
    <t>335e56ab-4b54-44e5-a772-037b727e9b3f</t>
  </si>
  <si>
    <t>329</t>
  </si>
  <si>
    <t>5d4fe414-b2c0-492e-a6c3-2a7c29466f91</t>
  </si>
  <si>
    <t>accommodation_support cash_assistance hum_protection_services inf_referral_services</t>
  </si>
  <si>
    <t>330</t>
  </si>
  <si>
    <t>444fecc0-3674-4e81-8298-72c8cfe843ad</t>
  </si>
  <si>
    <t>self_reliance_manage_on_my_own looking_alternative_job_opportunities relying_on_friends_family_support</t>
  </si>
  <si>
    <t>331</t>
  </si>
  <si>
    <t>adb5dfbf-c0cc-4ee8-8693-9bcd3428f936</t>
  </si>
  <si>
    <t>speaking_meetings interviews hotlines_calls online_surveys anonymous_feeedback</t>
  </si>
  <si>
    <t>being_informed not_will_face_discrimination input_anonymously seeing_how_community_input</t>
  </si>
  <si>
    <t>self_reliance_manage_on_my_own using_online_resources_social_media_information</t>
  </si>
  <si>
    <t>language_training professional_skills_training_vocational_courses</t>
  </si>
  <si>
    <t>332</t>
  </si>
  <si>
    <t>2f1cdda7-0f6d-473c-9685-d15d075a4766</t>
  </si>
  <si>
    <t>333</t>
  </si>
  <si>
    <t>bdb9c644-e561-47a0-8ed6-8680636fff53</t>
  </si>
  <si>
    <t>334</t>
  </si>
  <si>
    <t>4ec15ee8-c31b-4cbf-9b0b-c49e10dae6d6</t>
  </si>
  <si>
    <t>self_reliance_manage_on_my_own seeking_help_humanitarian_organisation relying_on_friends_family_support using_online_resources_social_media_information</t>
  </si>
  <si>
    <t>335</t>
  </si>
  <si>
    <t>626fb5b1-6425-4cef-b26a-21001fb1008d</t>
  </si>
  <si>
    <t>336</t>
  </si>
  <si>
    <t>c0c9ef16-adb8-473d-be30-26de8b5c0a79</t>
  </si>
  <si>
    <t>lack_transparency provided_to_not_vulnerable targeting_models_exclude_many_peoplee</t>
  </si>
  <si>
    <t>complaint_box green_line online_form</t>
  </si>
  <si>
    <t>337</t>
  </si>
  <si>
    <t>11436b2b-1fa3-46f2-97a5-0a7d6a77cbc6</t>
  </si>
  <si>
    <t>cash_assistance vouchers hum_protection_services education_livelihood</t>
  </si>
  <si>
    <t>338</t>
  </si>
  <si>
    <t>loop_index</t>
  </si>
  <si>
    <t>why_not_match/not_type_i_needed</t>
  </si>
  <si>
    <t>why_not_match/quantity_insufficcient</t>
  </si>
  <si>
    <t>why_not_match/arrived_late</t>
  </si>
  <si>
    <t>why_not_match/not_cover_my_needs</t>
  </si>
  <si>
    <t>why_not_match/delivery_limited_ability_to_benefit</t>
  </si>
  <si>
    <t>why_not_match/already_had_aid</t>
  </si>
  <si>
    <t>why_not_match/not_consulted_what_i_need</t>
  </si>
  <si>
    <t>why_not_match/other</t>
  </si>
  <si>
    <t>why_not_match/do_not_know</t>
  </si>
  <si>
    <t>why_not_match/no_answer</t>
  </si>
  <si>
    <t>parent_index</t>
  </si>
  <si>
    <t>loop1_1</t>
  </si>
  <si>
    <t>loop1_2</t>
  </si>
  <si>
    <t>loop1_3</t>
  </si>
  <si>
    <t>loop1_4</t>
  </si>
  <si>
    <t>loop1_5</t>
  </si>
  <si>
    <t>loop1_6</t>
  </si>
  <si>
    <t>loop1_7</t>
  </si>
  <si>
    <t>loop1_8</t>
  </si>
  <si>
    <t>loop1_9</t>
  </si>
  <si>
    <t>loop1_10</t>
  </si>
  <si>
    <t>loop1_11</t>
  </si>
  <si>
    <t>quantity_insufficcient not_cover_my_needs</t>
  </si>
  <si>
    <t>loop1_12</t>
  </si>
  <si>
    <t>loop1_13</t>
  </si>
  <si>
    <t>loop1_14</t>
  </si>
  <si>
    <t>loop1_15</t>
  </si>
  <si>
    <t>loop1_16</t>
  </si>
  <si>
    <t>loop1_19</t>
  </si>
  <si>
    <t>loop1_20</t>
  </si>
  <si>
    <t>not_clear_why/inf_not_publicy</t>
  </si>
  <si>
    <t>not_clear_why/inf_not_communicated_language</t>
  </si>
  <si>
    <t>not_clear_why/inf_hard_understand</t>
  </si>
  <si>
    <t>not_clear_why/diff_channels_difff_inf</t>
  </si>
  <si>
    <t>not_clear_why/other</t>
  </si>
  <si>
    <t>not_clear_why/no_answer</t>
  </si>
  <si>
    <t>loop2_1</t>
  </si>
  <si>
    <t>loop2_2</t>
  </si>
  <si>
    <t>loop2_3</t>
  </si>
  <si>
    <t>loop2_4</t>
  </si>
  <si>
    <t>loop2_5</t>
  </si>
  <si>
    <t>inf_not_publicy diff_channels_difff_inf</t>
  </si>
  <si>
    <t>loop2_6</t>
  </si>
  <si>
    <t>loop2_7</t>
  </si>
  <si>
    <t>No assistance is available in the locality, although aid is accessible in the broader region.</t>
  </si>
  <si>
    <r>
      <t xml:space="preserve">Please note that the following filtering steps are applicable only if you intend to visualise data for specific beneficiary profiles or geographic strata.
</t>
    </r>
    <r>
      <rPr>
        <b/>
        <sz val="10"/>
        <color rgb="FF000000"/>
        <rFont val="Arial Narrow"/>
      </rPr>
      <t>To filter the data by beneficiary status</t>
    </r>
    <r>
      <rPr>
        <sz val="10"/>
        <color rgb="FF000000"/>
        <rFont val="Arial Narrow"/>
      </rPr>
      <t xml:space="preserve">, please use the variable hum_assistance_received.
• To display data for individuals who received humanitarian aid (beneficiaries), please select all values excluding did_not_received.
• To display data for individuals who did not receive humanitarian aid (non-beneficiaries), please select the value did_not_received only.
</t>
    </r>
    <r>
      <rPr>
        <b/>
        <sz val="10"/>
        <color rgb="FF000000"/>
        <rFont val="Arial Narrow"/>
      </rPr>
      <t>To filter the data by geographic strata</t>
    </r>
    <r>
      <rPr>
        <sz val="10"/>
        <color rgb="FF000000"/>
        <rFont val="Arial Narrow"/>
      </rPr>
      <t>, please use the variable raion.
• For the municipality of Chișinău, please select the value chisinau only.
• For the rest of Moldova, please select all values excluding chisinau.
These filters can be applied using Excel’s built-in filtering tools. Applying them correctly will help ensure that your visualizations reflect the intended segments of the population.</t>
    </r>
  </si>
  <si>
    <t>not(selected(${hum_aid_aware}, 'no_not_aware') or selected(${hum_aid_aware}, 'no_answer'))</t>
  </si>
  <si>
    <r>
      <t xml:space="preserve">Categorization of respondents who received humanitarian assistance
</t>
    </r>
    <r>
      <rPr>
        <i/>
        <sz val="11"/>
        <color rgb="FF000000"/>
        <rFont val="Calibri"/>
        <family val="2"/>
        <scheme val="minor"/>
      </rPr>
      <t xml:space="preserve"> hum_assistance_received == "did_not_receive" ~ "Did not receive humanitarian aid",
  T ~ "Received humanitarian aid"</t>
    </r>
  </si>
  <si>
    <r>
      <rPr>
        <sz val="11"/>
        <color rgb="FF000000"/>
        <rFont val="Calibri"/>
        <family val="2"/>
        <scheme val="minor"/>
      </rPr>
      <t>Categorization of respondents based on reported challenges</t>
    </r>
    <r>
      <rPr>
        <i/>
        <sz val="11"/>
        <color rgb="FF000000"/>
        <rFont val="Calibri"/>
        <family val="2"/>
        <scheme val="minor"/>
      </rPr>
      <t xml:space="preserve">
`integration_challenges/none` == 1 ~ "Did not experience any integration challenges",
 `integration_challenges/do_not_know` == 1 ~ "Do not know",
 T ~ "Experienced at least one integration challenges"</t>
    </r>
  </si>
  <si>
    <t>Anonymised clean data at individual level for both profiles: beneficiaries and non-beneficiaries of humanitarian aid
To visualise data for specific beneficiary profiles or geographic strata, please refer to the "Clean data filtering guide for targeted visualisation by profiles or strata" section. Follow the outlined instructions to ensure accurate and relevant data representation.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</si>
</sst>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sz val="11"/>
      <color theme="1"/>
      <name val="Calibri"/>
      <family val="2"/>
      <charset val="238"/>
      <scheme val="minor"/>
    </font>
    <font>
      <b/>
      <sz val="28"/>
      <color rgb="FF000000"/>
      <name val="Arial Narrow"/>
      <family val="2"/>
    </font>
    <font>
      <b/>
      <sz val="11"/>
      <color theme="0"/>
      <name val="Arial Narrow"/>
      <family val="2"/>
    </font>
    <font>
      <b/>
      <sz val="10"/>
      <name val="Arial Narrow"/>
      <family val="2"/>
    </font>
    <font>
      <sz val="10"/>
      <name val="Arial Narrow"/>
      <family val="2"/>
    </font>
    <font>
      <i/>
      <sz val="10"/>
      <name val="Arial Narrow"/>
      <family val="2"/>
    </font>
    <font>
      <u/>
      <sz val="11"/>
      <color theme="10"/>
      <name val="Calibri"/>
      <family val="2"/>
      <charset val="238"/>
      <scheme val="minor"/>
    </font>
    <font>
      <b/>
      <sz val="12"/>
      <color theme="0"/>
      <name val="Arial Narrow"/>
      <family val="2"/>
    </font>
    <font>
      <b/>
      <sz val="12"/>
      <color rgb="FFFFFFFF"/>
      <name val="Arial Narrow"/>
      <family val="2"/>
    </font>
    <font>
      <sz val="10"/>
      <color theme="1"/>
      <name val="Arial Narrow"/>
      <family val="2"/>
    </font>
    <font>
      <sz val="10"/>
      <color rgb="FF000000"/>
      <name val="Arial Narrow"/>
    </font>
    <font>
      <b/>
      <sz val="10"/>
      <color rgb="FF000000"/>
      <name val="Arial Narrow"/>
    </font>
    <font>
      <u/>
      <sz val="11"/>
      <color theme="10"/>
      <name val="Calibri"/>
    </font>
    <font>
      <sz val="11"/>
      <color rgb="FF000000"/>
      <name val="Calibri"/>
    </font>
    <font>
      <sz val="12"/>
      <color theme="0"/>
      <name val="Calibri"/>
      <family val="2"/>
      <scheme val="minor"/>
    </font>
    <font>
      <sz val="11"/>
      <color rgb="FF000000"/>
      <name val="Calibri"/>
      <family val="2"/>
      <scheme val="minor"/>
    </font>
    <font>
      <i/>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E5859"/>
        <bgColor rgb="FFD63F40"/>
      </patternFill>
    </fill>
    <fill>
      <patternFill patternType="solid">
        <fgColor rgb="FFE34443"/>
        <bgColor indexed="64"/>
      </patternFill>
    </fill>
    <fill>
      <patternFill patternType="solid">
        <fgColor theme="6" tint="0.39997558519241921"/>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FFFFFF"/>
      </left>
      <right style="medium">
        <color indexed="64"/>
      </right>
      <top/>
      <bottom style="medium">
        <color rgb="FFFFFFFF"/>
      </bottom>
      <diagonal/>
    </border>
    <border>
      <left style="medium">
        <color indexed="64"/>
      </left>
      <right style="medium">
        <color rgb="FFFFFFFF"/>
      </right>
      <top style="medium">
        <color rgb="FFFFFFFF"/>
      </top>
      <bottom style="medium">
        <color rgb="FFFFFFFF"/>
      </bottom>
      <diagonal/>
    </border>
    <border>
      <left style="medium">
        <color rgb="FFFFFFFF"/>
      </left>
      <right style="medium">
        <color indexed="64"/>
      </right>
      <top style="medium">
        <color rgb="FFFFFFFF"/>
      </top>
      <bottom style="medium">
        <color rgb="FFFFFFFF"/>
      </bottom>
      <diagonal/>
    </border>
    <border>
      <left style="medium">
        <color indexed="64"/>
      </left>
      <right/>
      <top style="medium">
        <color rgb="FFFFFFFF"/>
      </top>
      <bottom style="medium">
        <color rgb="FFFFFFFF"/>
      </bottom>
      <diagonal/>
    </border>
    <border>
      <left style="thin">
        <color rgb="FFFFFFFF"/>
      </left>
      <right style="medium">
        <color indexed="64"/>
      </right>
      <top/>
      <bottom/>
      <diagonal/>
    </border>
    <border>
      <left style="medium">
        <color rgb="FFFFFFFF"/>
      </left>
      <right style="medium">
        <color indexed="64"/>
      </right>
      <top style="medium">
        <color rgb="FFFFFFFF"/>
      </top>
      <bottom/>
      <diagonal/>
    </border>
    <border>
      <left style="medium">
        <color indexed="64"/>
      </left>
      <right style="medium">
        <color rgb="FFFFFFFF"/>
      </right>
      <top style="medium">
        <color rgb="FFFFFFFF"/>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s>
  <cellStyleXfs count="6">
    <xf numFmtId="0" fontId="0" fillId="0" borderId="0"/>
    <xf numFmtId="0" fontId="4" fillId="0" borderId="0" applyNumberFormat="0" applyFill="0" applyBorder="0" applyAlignment="0" applyProtection="0"/>
    <xf numFmtId="0" fontId="5" fillId="0" borderId="0"/>
    <xf numFmtId="0" fontId="11" fillId="0" borderId="0" applyNumberFormat="0" applyFill="0" applyBorder="0" applyAlignment="0" applyProtection="0"/>
    <xf numFmtId="0" fontId="2" fillId="0" borderId="0"/>
    <xf numFmtId="0" fontId="14" fillId="0" borderId="0"/>
  </cellStyleXfs>
  <cellXfs count="53">
    <xf numFmtId="0" fontId="0" fillId="0" borderId="0" xfId="0"/>
    <xf numFmtId="0" fontId="0" fillId="0" borderId="0" xfId="0" applyAlignment="1">
      <alignment wrapText="1"/>
    </xf>
    <xf numFmtId="0" fontId="5" fillId="3" borderId="0" xfId="2" applyFill="1"/>
    <xf numFmtId="0" fontId="7" fillId="4" borderId="5" xfId="2" applyFont="1" applyFill="1" applyBorder="1" applyAlignment="1">
      <alignment vertical="top" wrapText="1"/>
    </xf>
    <xf numFmtId="0" fontId="7" fillId="4" borderId="7" xfId="2" applyFont="1" applyFill="1" applyBorder="1" applyAlignment="1">
      <alignment horizontal="left" vertical="top" wrapText="1"/>
    </xf>
    <xf numFmtId="0" fontId="8" fillId="2" borderId="8" xfId="2" applyFont="1" applyFill="1" applyBorder="1" applyAlignment="1">
      <alignment vertical="top" wrapText="1"/>
    </xf>
    <xf numFmtId="0" fontId="9" fillId="2" borderId="6" xfId="2" applyFont="1" applyFill="1" applyBorder="1" applyAlignment="1">
      <alignment horizontal="left" vertical="top" wrapText="1"/>
    </xf>
    <xf numFmtId="0" fontId="8" fillId="0" borderId="8" xfId="2" applyFont="1" applyBorder="1" applyAlignment="1">
      <alignment vertical="top" wrapText="1"/>
    </xf>
    <xf numFmtId="0" fontId="9" fillId="0" borderId="9" xfId="2" applyFont="1" applyBorder="1" applyAlignment="1">
      <alignment horizontal="left" vertical="top" wrapText="1"/>
    </xf>
    <xf numFmtId="0" fontId="7" fillId="4" borderId="11" xfId="2" applyFont="1" applyFill="1" applyBorder="1" applyAlignment="1">
      <alignment horizontal="left" vertical="top" wrapText="1"/>
    </xf>
    <xf numFmtId="0" fontId="5" fillId="0" borderId="0" xfId="2"/>
    <xf numFmtId="0" fontId="8" fillId="2" borderId="8" xfId="0" applyFont="1" applyFill="1" applyBorder="1" applyAlignment="1">
      <alignment vertical="top" wrapText="1"/>
    </xf>
    <xf numFmtId="0" fontId="10" fillId="2" borderId="6" xfId="2" applyFont="1" applyFill="1" applyBorder="1" applyAlignment="1">
      <alignment horizontal="left" vertical="top" wrapText="1"/>
    </xf>
    <xf numFmtId="0" fontId="4" fillId="2" borderId="8" xfId="1" applyFill="1" applyBorder="1" applyAlignment="1">
      <alignment vertical="top" wrapText="1"/>
    </xf>
    <xf numFmtId="0" fontId="11" fillId="0" borderId="8" xfId="3" applyFill="1" applyBorder="1" applyAlignment="1">
      <alignment vertical="top" wrapText="1"/>
    </xf>
    <xf numFmtId="0" fontId="10" fillId="0" borderId="9" xfId="2" applyFont="1" applyBorder="1" applyAlignment="1">
      <alignment horizontal="left" vertical="top" wrapText="1"/>
    </xf>
    <xf numFmtId="0" fontId="12" fillId="5" borderId="0" xfId="0" applyFont="1" applyFill="1" applyAlignment="1">
      <alignment horizontal="center" vertical="center" wrapText="1"/>
    </xf>
    <xf numFmtId="0" fontId="0" fillId="0" borderId="0" xfId="0" applyAlignment="1">
      <alignment horizontal="center"/>
    </xf>
    <xf numFmtId="0" fontId="12" fillId="5" borderId="0" xfId="2" applyFont="1" applyFill="1" applyAlignment="1">
      <alignment horizontal="center" vertical="center" wrapText="1"/>
    </xf>
    <xf numFmtId="0" fontId="4" fillId="0" borderId="5" xfId="1" applyFill="1" applyBorder="1"/>
    <xf numFmtId="0" fontId="13" fillId="5" borderId="0" xfId="2" applyFont="1" applyFill="1" applyAlignment="1">
      <alignment horizontal="center" vertical="center" wrapText="1"/>
    </xf>
    <xf numFmtId="0" fontId="5" fillId="0" borderId="0" xfId="2" applyAlignment="1">
      <alignment horizontal="center"/>
    </xf>
    <xf numFmtId="0" fontId="1" fillId="0" borderId="0" xfId="2" applyFont="1"/>
    <xf numFmtId="0" fontId="3" fillId="0" borderId="0" xfId="4" applyFont="1"/>
    <xf numFmtId="0" fontId="12" fillId="5" borderId="0" xfId="0" applyFont="1" applyFill="1" applyAlignment="1">
      <alignment horizontal="left" vertical="center"/>
    </xf>
    <xf numFmtId="3" fontId="0" fillId="0" borderId="0" xfId="0" applyNumberFormat="1"/>
    <xf numFmtId="0" fontId="4" fillId="2" borderId="10" xfId="1" applyFill="1" applyBorder="1" applyAlignment="1">
      <alignment vertical="top" wrapText="1"/>
    </xf>
    <xf numFmtId="0" fontId="9" fillId="2" borderId="9" xfId="2" applyFont="1" applyFill="1" applyBorder="1" applyAlignment="1">
      <alignment horizontal="left" vertical="top" wrapText="1"/>
    </xf>
    <xf numFmtId="0" fontId="10" fillId="0" borderId="12" xfId="2" applyFont="1" applyBorder="1" applyAlignment="1">
      <alignment horizontal="left" vertical="top" wrapText="1"/>
    </xf>
    <xf numFmtId="0" fontId="10" fillId="0" borderId="12" xfId="0" applyFont="1" applyBorder="1" applyAlignment="1">
      <alignment horizontal="left" vertical="top" wrapText="1"/>
    </xf>
    <xf numFmtId="0" fontId="11" fillId="2" borderId="0" xfId="3" applyFill="1" applyBorder="1" applyAlignment="1">
      <alignment vertical="top" wrapText="1"/>
    </xf>
    <xf numFmtId="0" fontId="10" fillId="2" borderId="9" xfId="0" applyFont="1" applyFill="1" applyBorder="1" applyAlignment="1">
      <alignment horizontal="left" vertical="top" wrapText="1"/>
    </xf>
    <xf numFmtId="0" fontId="0" fillId="6" borderId="0" xfId="0" applyFill="1"/>
    <xf numFmtId="0" fontId="4" fillId="0" borderId="13" xfId="1" applyBorder="1" applyAlignment="1">
      <alignment vertical="top" wrapText="1"/>
    </xf>
    <xf numFmtId="0" fontId="11" fillId="2" borderId="14" xfId="3" applyFill="1" applyBorder="1" applyAlignment="1">
      <alignment vertical="top" wrapText="1"/>
    </xf>
    <xf numFmtId="0" fontId="10" fillId="2" borderId="15" xfId="0" applyFont="1" applyFill="1" applyBorder="1" applyAlignment="1">
      <alignment horizontal="left" vertical="top" wrapText="1"/>
    </xf>
    <xf numFmtId="0" fontId="15" fillId="0" borderId="9" xfId="2" applyFont="1" applyBorder="1" applyAlignment="1">
      <alignment horizontal="left" vertical="top" wrapText="1"/>
    </xf>
    <xf numFmtId="0" fontId="17" fillId="0" borderId="0" xfId="0" applyFont="1"/>
    <xf numFmtId="14" fontId="18" fillId="0" borderId="0" xfId="0" applyNumberFormat="1" applyFont="1"/>
    <xf numFmtId="0" fontId="12" fillId="5" borderId="0" xfId="2" applyFont="1" applyFill="1" applyAlignment="1">
      <alignment horizontal="center" vertical="center"/>
    </xf>
    <xf numFmtId="0" fontId="6" fillId="0" borderId="3" xfId="2" applyFont="1" applyBorder="1" applyAlignment="1">
      <alignment horizontal="left" vertical="top" wrapText="1"/>
    </xf>
    <xf numFmtId="0" fontId="6" fillId="0" borderId="4" xfId="2" applyFont="1" applyBorder="1" applyAlignment="1">
      <alignment horizontal="left" vertical="top" wrapText="1"/>
    </xf>
    <xf numFmtId="0" fontId="12" fillId="5" borderId="1" xfId="2" applyFont="1" applyFill="1" applyBorder="1" applyAlignment="1">
      <alignment horizontal="center" vertical="center" wrapText="1"/>
    </xf>
    <xf numFmtId="0" fontId="12" fillId="5" borderId="2" xfId="2" applyFont="1" applyFill="1" applyBorder="1" applyAlignment="1">
      <alignment horizontal="center" vertical="center" wrapText="1"/>
    </xf>
    <xf numFmtId="0" fontId="2" fillId="0" borderId="0" xfId="4" applyFont="1"/>
    <xf numFmtId="0" fontId="19" fillId="0" borderId="0" xfId="5" applyFont="1" applyAlignment="1">
      <alignment vertical="center"/>
    </xf>
    <xf numFmtId="0" fontId="2" fillId="0" borderId="0" xfId="5" applyFont="1"/>
    <xf numFmtId="0" fontId="2" fillId="0" borderId="0" xfId="5" applyFont="1" applyAlignment="1">
      <alignment wrapText="1"/>
    </xf>
    <xf numFmtId="0" fontId="20" fillId="0" borderId="0" xfId="5" applyFont="1" applyAlignment="1">
      <alignment wrapText="1"/>
    </xf>
    <xf numFmtId="0" fontId="20" fillId="0" borderId="0" xfId="5" applyFont="1"/>
    <xf numFmtId="0" fontId="21" fillId="0" borderId="0" xfId="5" applyFont="1" applyAlignment="1">
      <alignment wrapText="1"/>
    </xf>
    <xf numFmtId="0" fontId="1" fillId="0" borderId="0" xfId="5" applyFont="1"/>
    <xf numFmtId="0" fontId="0" fillId="0" borderId="0" xfId="0" applyFill="1"/>
  </cellXfs>
  <cellStyles count="6">
    <cellStyle name="Hyperlink" xfId="1" builtinId="8"/>
    <cellStyle name="Hyperlink 2" xfId="3" xr:uid="{B244DB48-A280-4DBC-8F5F-3448BA7FC567}"/>
    <cellStyle name="Normal" xfId="0" builtinId="0"/>
    <cellStyle name="Normal 2" xfId="2" xr:uid="{C2C42AC3-E4B3-4D34-AC2F-1B3C8304CBA1}"/>
    <cellStyle name="Normal 2 2" xfId="4" xr:uid="{317973FA-7A5A-40D2-9C27-468FF4B6DA26}"/>
    <cellStyle name="Normal 5" xfId="5" xr:uid="{B8F3562B-890C-4B7A-B6D6-ABE0AC623853}"/>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A4181B"/>
      <color rgb="FFEE8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microsoft.com/office/2019/04/relationships/namedSheetView" Target="../namedSheetViews/namedSheetView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9872-CAC5-4B48-A4F9-C6FB8B4EE4C7}">
  <sheetPr>
    <tabColor rgb="FFEE5859"/>
  </sheetPr>
  <dimension ref="A1:B30"/>
  <sheetViews>
    <sheetView tabSelected="1" zoomScaleNormal="100" workbookViewId="0">
      <pane ySplit="1" topLeftCell="A2" activePane="bottomLeft" state="frozen"/>
      <selection pane="bottomLeft" sqref="A1:B1"/>
    </sheetView>
  </sheetViews>
  <sheetFormatPr defaultColWidth="8.7109375" defaultRowHeight="15" x14ac:dyDescent="0.25"/>
  <cols>
    <col min="1" max="1" width="34.7109375" style="2" customWidth="1"/>
    <col min="2" max="2" width="124.28515625" style="2" customWidth="1"/>
    <col min="3" max="16384" width="8.7109375" style="2"/>
  </cols>
  <sheetData>
    <row r="1" spans="1:2" ht="72" customHeight="1" x14ac:dyDescent="0.25">
      <c r="A1" s="40" t="s">
        <v>0</v>
      </c>
      <c r="B1" s="41"/>
    </row>
    <row r="2" spans="1:2" ht="17.25" thickBot="1" x14ac:dyDescent="0.3">
      <c r="A2" s="3" t="s">
        <v>1</v>
      </c>
      <c r="B2" s="4" t="s">
        <v>2</v>
      </c>
    </row>
    <row r="3" spans="1:2" ht="319.5" thickBot="1" x14ac:dyDescent="0.3">
      <c r="A3" s="11" t="s">
        <v>3</v>
      </c>
      <c r="B3" s="6" t="s">
        <v>4</v>
      </c>
    </row>
    <row r="4" spans="1:2" ht="128.25" thickBot="1" x14ac:dyDescent="0.3">
      <c r="A4" s="7" t="s">
        <v>5</v>
      </c>
      <c r="B4" s="8" t="s">
        <v>6</v>
      </c>
    </row>
    <row r="5" spans="1:2" ht="15.75" thickBot="1" x14ac:dyDescent="0.3">
      <c r="A5" s="11" t="s">
        <v>7</v>
      </c>
      <c r="B5" s="6" t="s">
        <v>8</v>
      </c>
    </row>
    <row r="6" spans="1:2" ht="230.25" thickBot="1" x14ac:dyDescent="0.3">
      <c r="A6" s="7" t="s">
        <v>9</v>
      </c>
      <c r="B6" s="8" t="s">
        <v>10</v>
      </c>
    </row>
    <row r="7" spans="1:2" ht="77.25" thickBot="1" x14ac:dyDescent="0.3">
      <c r="A7" s="11" t="s">
        <v>11</v>
      </c>
      <c r="B7" s="6" t="s">
        <v>12</v>
      </c>
    </row>
    <row r="8" spans="1:2" ht="26.25" thickBot="1" x14ac:dyDescent="0.3">
      <c r="A8" s="7" t="s">
        <v>13</v>
      </c>
      <c r="B8" s="8" t="s">
        <v>14</v>
      </c>
    </row>
    <row r="9" spans="1:2" ht="15.75" thickBot="1" x14ac:dyDescent="0.3">
      <c r="A9" s="11" t="s">
        <v>15</v>
      </c>
      <c r="B9" s="6" t="s">
        <v>16</v>
      </c>
    </row>
    <row r="10" spans="1:2" ht="409.15" customHeight="1" thickBot="1" x14ac:dyDescent="0.3">
      <c r="A10" s="7" t="s">
        <v>17</v>
      </c>
      <c r="B10" s="36" t="s">
        <v>18</v>
      </c>
    </row>
    <row r="11" spans="1:2" ht="90" thickBot="1" x14ac:dyDescent="0.3">
      <c r="A11" s="5" t="s">
        <v>19</v>
      </c>
      <c r="B11" s="27" t="s">
        <v>20</v>
      </c>
    </row>
    <row r="12" spans="1:2" ht="135" customHeight="1" x14ac:dyDescent="0.25">
      <c r="A12" s="7" t="s">
        <v>21</v>
      </c>
      <c r="B12" s="36" t="s">
        <v>7328</v>
      </c>
    </row>
    <row r="13" spans="1:2" ht="15.75" thickBot="1" x14ac:dyDescent="0.3">
      <c r="A13" s="5" t="s">
        <v>22</v>
      </c>
      <c r="B13" s="27" t="s">
        <v>16</v>
      </c>
    </row>
    <row r="14" spans="1:2" ht="39" thickBot="1" x14ac:dyDescent="0.3">
      <c r="A14" s="7" t="s">
        <v>23</v>
      </c>
      <c r="B14" s="8" t="s">
        <v>24</v>
      </c>
    </row>
    <row r="15" spans="1:2" ht="17.25" thickBot="1" x14ac:dyDescent="0.3">
      <c r="A15" s="3" t="s">
        <v>25</v>
      </c>
      <c r="B15" s="9" t="s">
        <v>2</v>
      </c>
    </row>
    <row r="16" spans="1:2" ht="15.75" thickBot="1" x14ac:dyDescent="0.3">
      <c r="A16" s="13" t="s">
        <v>26</v>
      </c>
      <c r="B16" s="12" t="s">
        <v>27</v>
      </c>
    </row>
    <row r="17" spans="1:2" x14ac:dyDescent="0.25">
      <c r="A17" s="19" t="s">
        <v>28</v>
      </c>
      <c r="B17" s="15" t="s">
        <v>29</v>
      </c>
    </row>
    <row r="18" spans="1:2" ht="15.75" thickBot="1" x14ac:dyDescent="0.3">
      <c r="A18" s="13" t="s">
        <v>30</v>
      </c>
      <c r="B18" s="12" t="s">
        <v>31</v>
      </c>
    </row>
    <row r="19" spans="1:2" ht="15.75" thickBot="1" x14ac:dyDescent="0.3">
      <c r="A19" s="19" t="s">
        <v>32</v>
      </c>
      <c r="B19" s="28" t="s">
        <v>33</v>
      </c>
    </row>
    <row r="20" spans="1:2" ht="15.75" thickBot="1" x14ac:dyDescent="0.3">
      <c r="A20" s="26" t="s">
        <v>34</v>
      </c>
      <c r="B20" s="12" t="s">
        <v>35</v>
      </c>
    </row>
    <row r="21" spans="1:2" ht="15.75" thickBot="1" x14ac:dyDescent="0.3">
      <c r="A21" s="19" t="s">
        <v>36</v>
      </c>
      <c r="B21" s="28" t="s">
        <v>37</v>
      </c>
    </row>
    <row r="22" spans="1:2" ht="15.75" thickBot="1" x14ac:dyDescent="0.3">
      <c r="A22" s="13" t="s">
        <v>38</v>
      </c>
      <c r="B22" s="12" t="s">
        <v>39</v>
      </c>
    </row>
    <row r="23" spans="1:2" ht="15.75" thickBot="1" x14ac:dyDescent="0.3">
      <c r="A23" s="14" t="s">
        <v>40</v>
      </c>
      <c r="B23" s="15" t="s">
        <v>41</v>
      </c>
    </row>
    <row r="24" spans="1:2" ht="26.25" thickBot="1" x14ac:dyDescent="0.3">
      <c r="A24" s="13" t="s">
        <v>42</v>
      </c>
      <c r="B24" s="12" t="s">
        <v>43</v>
      </c>
    </row>
    <row r="25" spans="1:2" ht="15.75" thickBot="1" x14ac:dyDescent="0.3">
      <c r="A25" s="33" t="s">
        <v>44</v>
      </c>
      <c r="B25" s="29" t="s">
        <v>45</v>
      </c>
    </row>
    <row r="26" spans="1:2" ht="51.75" thickBot="1" x14ac:dyDescent="0.3">
      <c r="A26" s="30" t="s">
        <v>46</v>
      </c>
      <c r="B26" s="31" t="s">
        <v>47</v>
      </c>
    </row>
    <row r="27" spans="1:2" ht="15.75" thickBot="1" x14ac:dyDescent="0.3">
      <c r="A27" s="33" t="s">
        <v>48</v>
      </c>
      <c r="B27" s="29" t="s">
        <v>49</v>
      </c>
    </row>
    <row r="28" spans="1:2" ht="39" thickBot="1" x14ac:dyDescent="0.3">
      <c r="A28" s="30" t="s">
        <v>50</v>
      </c>
      <c r="B28" s="31" t="s">
        <v>7332</v>
      </c>
    </row>
    <row r="29" spans="1:2" x14ac:dyDescent="0.25">
      <c r="A29" s="33" t="s">
        <v>51</v>
      </c>
      <c r="B29" s="29" t="s">
        <v>52</v>
      </c>
    </row>
    <row r="30" spans="1:2" ht="15.75" thickBot="1" x14ac:dyDescent="0.3">
      <c r="A30" s="34" t="s">
        <v>53</v>
      </c>
      <c r="B30" s="35" t="s">
        <v>54</v>
      </c>
    </row>
  </sheetData>
  <mergeCells count="1">
    <mergeCell ref="A1:B1"/>
  </mergeCells>
  <hyperlinks>
    <hyperlink ref="A28" location="Clean_data_main_overall!A1" display="Clean_data_main" xr:uid="{09E55363-C1B1-4360-976A-158DA04BB8A9}"/>
    <hyperlink ref="A23" location="R_file_directory!A1" display="R_file_directory" xr:uid="{44F6FDCA-2D25-4FCB-AE8C-DF777C6A1BCE}"/>
    <hyperlink ref="A27" location="Sampling!A1" display="Sampling!A1" xr:uid="{9F83D33A-6A96-4B94-B78D-48E14E51EB5C}"/>
    <hyperlink ref="A24" location="Deviations_from_ToR!A1" display="Deviations_from_ToR" xr:uid="{A25A0B1F-F8B4-4A3E-8B0F-84A43D1365FD}"/>
    <hyperlink ref="A16" location="Table_of_contents_overall!A1" display="Table_of_contents" xr:uid="{B6DFD198-1EB4-4A94-8BE4-2434D799775C}"/>
    <hyperlink ref="A17" location="Data_Analysis_overall!A1" display="Data_Analysis" xr:uid="{9995F373-0BCE-449B-9C96-516B3FD637A6}"/>
    <hyperlink ref="A22" location="Analysis_variables!A1" display="Analysis_variables" xr:uid="{C538096D-C9F5-4828-956A-5251024BD1BA}"/>
    <hyperlink ref="A18" location="Table_of_contents_bnf!A1" display="Table_of_contents_bnf" xr:uid="{000097AE-F289-4EDC-9833-4C34B532DB9E}"/>
    <hyperlink ref="A19" location="Data_Analysis_bnf!A1" display="Data_Analysis_bnf" xr:uid="{F72CA433-B471-4BB9-86F2-615D150A1BB1}"/>
    <hyperlink ref="A20" location="Table_of_contents_non_bnf!A1" display="Table_of_contents_non_bnf" xr:uid="{10318C9E-5178-4403-B018-9C0293EADC1E}"/>
    <hyperlink ref="A21" location="Data_Analysis_non_bnf!A1" display="Data_Analysis_non_bnf" xr:uid="{5EC09657-1086-4123-AC20-C515F487F41F}"/>
    <hyperlink ref="A25" location="Kobo_survey!A1" display="Kobo_survey" xr:uid="{D7E7C93D-1ADB-412B-9751-4CA4FEFCCFEF}"/>
    <hyperlink ref="A26" location="Kobo_choices!A1" display="Kobo_choices" xr:uid="{FB1252A8-2CEC-4C90-96C0-A6CDD38A46F9}"/>
    <hyperlink ref="A29" location="Clean_data_loop1_overall!A1" display="Clean_data_IND_level" xr:uid="{9FB5D1EC-D102-4A80-A0D5-0FFE8FCEB381}"/>
    <hyperlink ref="A30" location="Clean_data_loop2_overall!A1" display="Clean_data_IND_level" xr:uid="{534908EF-E5C9-4B34-A035-64903F97F6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D1C9-DFF2-4FDF-81AC-95F7608855AF}">
  <dimension ref="A1:C2"/>
  <sheetViews>
    <sheetView workbookViewId="0">
      <pane ySplit="1" topLeftCell="A2" activePane="bottomLeft" state="frozen"/>
      <selection pane="bottomLeft"/>
    </sheetView>
  </sheetViews>
  <sheetFormatPr defaultRowHeight="15" x14ac:dyDescent="0.25"/>
  <cols>
    <col min="1" max="3" width="44" customWidth="1"/>
  </cols>
  <sheetData>
    <row r="1" spans="1:3" s="17" customFormat="1" ht="15.75" x14ac:dyDescent="0.25">
      <c r="A1" s="16" t="s">
        <v>2403</v>
      </c>
      <c r="B1" s="16" t="s">
        <v>2404</v>
      </c>
      <c r="C1" s="16" t="s">
        <v>2405</v>
      </c>
    </row>
    <row r="2" spans="1:3" ht="105" x14ac:dyDescent="0.25">
      <c r="A2" s="1" t="s">
        <v>2406</v>
      </c>
      <c r="B2" s="1" t="s">
        <v>2407</v>
      </c>
      <c r="C2" s="1" t="s">
        <v>2408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97193-322B-4E9C-B519-AB8501C46D2D}">
  <dimension ref="A1:O184"/>
  <sheetViews>
    <sheetView workbookViewId="0">
      <pane ySplit="1" topLeftCell="A2" activePane="bottomLeft" state="frozen"/>
      <selection pane="bottomLeft"/>
    </sheetView>
  </sheetViews>
  <sheetFormatPr defaultRowHeight="15" x14ac:dyDescent="0.25"/>
  <cols>
    <col min="1" max="1" width="37" customWidth="1"/>
    <col min="2" max="2" width="12.5703125" customWidth="1"/>
  </cols>
  <sheetData>
    <row r="1" spans="1:15" s="24" customFormat="1" ht="15.75" x14ac:dyDescent="0.25">
      <c r="A1" s="24" t="s">
        <v>2409</v>
      </c>
      <c r="B1" s="24" t="s">
        <v>2410</v>
      </c>
      <c r="C1" s="24" t="s">
        <v>2411</v>
      </c>
      <c r="D1" s="24" t="s">
        <v>2412</v>
      </c>
      <c r="E1" s="24" t="s">
        <v>2413</v>
      </c>
      <c r="F1" s="24" t="s">
        <v>2414</v>
      </c>
      <c r="G1" s="24" t="s">
        <v>2415</v>
      </c>
      <c r="H1" s="24" t="s">
        <v>2416</v>
      </c>
      <c r="I1" s="24" t="s">
        <v>2417</v>
      </c>
      <c r="J1" s="24" t="s">
        <v>2418</v>
      </c>
      <c r="K1" s="24" t="s">
        <v>2419</v>
      </c>
      <c r="L1" s="24" t="s">
        <v>2420</v>
      </c>
      <c r="M1" s="24" t="s">
        <v>2421</v>
      </c>
      <c r="N1" s="24" t="s">
        <v>2422</v>
      </c>
      <c r="O1" s="24" t="s">
        <v>2423</v>
      </c>
    </row>
    <row r="2" spans="1:15" x14ac:dyDescent="0.25">
      <c r="A2" t="s">
        <v>2424</v>
      </c>
      <c r="B2" t="s">
        <v>2424</v>
      </c>
    </row>
    <row r="3" spans="1:15" x14ac:dyDescent="0.25">
      <c r="A3" t="s">
        <v>2425</v>
      </c>
      <c r="B3" t="s">
        <v>2425</v>
      </c>
    </row>
    <row r="4" spans="1:15" x14ac:dyDescent="0.25">
      <c r="A4" t="s">
        <v>2426</v>
      </c>
      <c r="B4" t="s">
        <v>2426</v>
      </c>
    </row>
    <row r="5" spans="1:15" x14ac:dyDescent="0.25">
      <c r="A5" t="s">
        <v>2427</v>
      </c>
      <c r="B5" t="s">
        <v>2427</v>
      </c>
    </row>
    <row r="6" spans="1:15" x14ac:dyDescent="0.25">
      <c r="A6" t="s">
        <v>2428</v>
      </c>
      <c r="B6" t="s">
        <v>2428</v>
      </c>
      <c r="G6" t="s">
        <v>2429</v>
      </c>
    </row>
    <row r="7" spans="1:15" x14ac:dyDescent="0.25">
      <c r="A7" t="s">
        <v>2430</v>
      </c>
      <c r="B7" t="s">
        <v>2431</v>
      </c>
      <c r="C7" t="s">
        <v>2432</v>
      </c>
      <c r="D7" t="s">
        <v>2433</v>
      </c>
    </row>
    <row r="8" spans="1:15" x14ac:dyDescent="0.25">
      <c r="A8" t="s">
        <v>2434</v>
      </c>
      <c r="B8" t="s">
        <v>2435</v>
      </c>
      <c r="C8" t="s">
        <v>2436</v>
      </c>
      <c r="D8" t="s">
        <v>2437</v>
      </c>
      <c r="F8" t="s">
        <v>2438</v>
      </c>
      <c r="H8" t="s">
        <v>2439</v>
      </c>
      <c r="I8" t="s">
        <v>2440</v>
      </c>
      <c r="J8" t="s">
        <v>2441</v>
      </c>
    </row>
    <row r="9" spans="1:15" x14ac:dyDescent="0.25">
      <c r="A9" t="s">
        <v>2442</v>
      </c>
      <c r="B9" t="s">
        <v>2443</v>
      </c>
      <c r="C9" t="s">
        <v>2444</v>
      </c>
      <c r="D9" t="s">
        <v>2445</v>
      </c>
      <c r="I9" t="s">
        <v>2440</v>
      </c>
    </row>
    <row r="10" spans="1:15" x14ac:dyDescent="0.25">
      <c r="A10" t="s">
        <v>2446</v>
      </c>
      <c r="B10" t="s">
        <v>2447</v>
      </c>
      <c r="K10" t="s">
        <v>2448</v>
      </c>
    </row>
    <row r="11" spans="1:15" x14ac:dyDescent="0.25">
      <c r="A11" t="s">
        <v>2449</v>
      </c>
      <c r="B11" t="s">
        <v>2450</v>
      </c>
      <c r="C11" t="s">
        <v>2451</v>
      </c>
      <c r="D11" t="s">
        <v>2452</v>
      </c>
      <c r="I11" t="s">
        <v>2440</v>
      </c>
    </row>
    <row r="12" spans="1:15" x14ac:dyDescent="0.25">
      <c r="A12" t="s">
        <v>2453</v>
      </c>
      <c r="B12" t="s">
        <v>2454</v>
      </c>
      <c r="C12" t="s">
        <v>2455</v>
      </c>
      <c r="D12" t="s">
        <v>2456</v>
      </c>
      <c r="I12" t="s">
        <v>2440</v>
      </c>
    </row>
    <row r="13" spans="1:15" x14ac:dyDescent="0.25">
      <c r="A13" t="s">
        <v>2457</v>
      </c>
      <c r="B13" t="s">
        <v>2458</v>
      </c>
      <c r="C13" t="s">
        <v>2459</v>
      </c>
      <c r="D13" t="s">
        <v>2460</v>
      </c>
      <c r="I13" t="s">
        <v>2440</v>
      </c>
      <c r="J13" t="s">
        <v>2461</v>
      </c>
      <c r="L13" t="s">
        <v>2462</v>
      </c>
    </row>
    <row r="14" spans="1:15" x14ac:dyDescent="0.25">
      <c r="A14" t="s">
        <v>2446</v>
      </c>
      <c r="B14" t="s">
        <v>2463</v>
      </c>
      <c r="K14" t="s">
        <v>2464</v>
      </c>
    </row>
    <row r="15" spans="1:15" x14ac:dyDescent="0.25">
      <c r="A15" t="s">
        <v>2465</v>
      </c>
      <c r="B15" t="s">
        <v>2466</v>
      </c>
      <c r="C15" t="s">
        <v>2467</v>
      </c>
      <c r="D15" t="s">
        <v>2468</v>
      </c>
      <c r="L15" t="s">
        <v>2462</v>
      </c>
    </row>
    <row r="16" spans="1:15" x14ac:dyDescent="0.25">
      <c r="A16" t="s">
        <v>2446</v>
      </c>
      <c r="B16" t="s">
        <v>2469</v>
      </c>
      <c r="K16" t="s">
        <v>2470</v>
      </c>
    </row>
    <row r="17" spans="1:14" x14ac:dyDescent="0.25">
      <c r="A17" t="s">
        <v>2465</v>
      </c>
      <c r="B17" t="s">
        <v>2471</v>
      </c>
      <c r="C17" t="s">
        <v>2472</v>
      </c>
      <c r="D17" t="s">
        <v>2473</v>
      </c>
      <c r="L17" t="s">
        <v>2462</v>
      </c>
    </row>
    <row r="18" spans="1:14" x14ac:dyDescent="0.25">
      <c r="A18" t="s">
        <v>2446</v>
      </c>
      <c r="B18" t="s">
        <v>2474</v>
      </c>
      <c r="K18" t="s">
        <v>2475</v>
      </c>
    </row>
    <row r="19" spans="1:14" x14ac:dyDescent="0.25">
      <c r="A19" t="s">
        <v>2465</v>
      </c>
      <c r="B19" t="s">
        <v>2476</v>
      </c>
      <c r="C19" t="s">
        <v>2477</v>
      </c>
      <c r="D19" t="s">
        <v>2478</v>
      </c>
      <c r="L19" t="s">
        <v>2462</v>
      </c>
    </row>
    <row r="20" spans="1:14" x14ac:dyDescent="0.25">
      <c r="A20" t="s">
        <v>2465</v>
      </c>
      <c r="B20" t="s">
        <v>2479</v>
      </c>
      <c r="C20" t="s">
        <v>2480</v>
      </c>
      <c r="D20" t="s">
        <v>2481</v>
      </c>
    </row>
    <row r="21" spans="1:14" x14ac:dyDescent="0.25">
      <c r="A21" t="s">
        <v>2482</v>
      </c>
      <c r="B21" t="s">
        <v>2483</v>
      </c>
      <c r="C21" t="s">
        <v>2484</v>
      </c>
      <c r="D21" t="s">
        <v>2485</v>
      </c>
      <c r="I21" t="s">
        <v>2440</v>
      </c>
    </row>
    <row r="22" spans="1:14" x14ac:dyDescent="0.25">
      <c r="A22" t="s">
        <v>2434</v>
      </c>
      <c r="B22" t="s">
        <v>2372</v>
      </c>
      <c r="C22" t="s">
        <v>2486</v>
      </c>
      <c r="D22" t="s">
        <v>2487</v>
      </c>
      <c r="I22" t="s">
        <v>2440</v>
      </c>
      <c r="J22" t="s">
        <v>2488</v>
      </c>
      <c r="L22" t="s">
        <v>2489</v>
      </c>
    </row>
    <row r="23" spans="1:14" x14ac:dyDescent="0.25">
      <c r="A23" t="s">
        <v>2465</v>
      </c>
      <c r="B23" t="s">
        <v>2490</v>
      </c>
      <c r="C23" t="s">
        <v>2491</v>
      </c>
      <c r="D23" t="s">
        <v>2492</v>
      </c>
      <c r="L23" t="s">
        <v>2493</v>
      </c>
    </row>
    <row r="24" spans="1:14" x14ac:dyDescent="0.25">
      <c r="A24" t="s">
        <v>2465</v>
      </c>
      <c r="B24" t="s">
        <v>2494</v>
      </c>
      <c r="C24" t="s">
        <v>2495</v>
      </c>
      <c r="D24" t="s">
        <v>2496</v>
      </c>
      <c r="L24" t="s">
        <v>2497</v>
      </c>
    </row>
    <row r="25" spans="1:14" x14ac:dyDescent="0.25">
      <c r="A25" t="s">
        <v>2457</v>
      </c>
      <c r="B25" t="s">
        <v>2368</v>
      </c>
      <c r="C25" t="s">
        <v>2498</v>
      </c>
      <c r="D25" t="s">
        <v>2499</v>
      </c>
      <c r="I25" t="s">
        <v>2440</v>
      </c>
      <c r="J25" t="s">
        <v>2500</v>
      </c>
      <c r="L25" t="s">
        <v>2501</v>
      </c>
    </row>
    <row r="26" spans="1:14" x14ac:dyDescent="0.25">
      <c r="A26" t="s">
        <v>2465</v>
      </c>
      <c r="B26" t="s">
        <v>2502</v>
      </c>
      <c r="C26" t="s">
        <v>2503</v>
      </c>
      <c r="D26" t="s">
        <v>2504</v>
      </c>
      <c r="L26" t="s">
        <v>2505</v>
      </c>
    </row>
    <row r="27" spans="1:14" x14ac:dyDescent="0.25">
      <c r="A27" t="s">
        <v>2506</v>
      </c>
      <c r="B27" t="s">
        <v>2366</v>
      </c>
      <c r="C27" t="s">
        <v>2507</v>
      </c>
      <c r="D27" t="s">
        <v>2508</v>
      </c>
      <c r="I27" t="s">
        <v>2440</v>
      </c>
      <c r="L27" t="s">
        <v>2509</v>
      </c>
      <c r="M27" t="s">
        <v>2510</v>
      </c>
    </row>
    <row r="28" spans="1:14" x14ac:dyDescent="0.25">
      <c r="A28" t="s">
        <v>2465</v>
      </c>
      <c r="B28" t="s">
        <v>2511</v>
      </c>
      <c r="C28" t="s">
        <v>2512</v>
      </c>
      <c r="D28" t="s">
        <v>2513</v>
      </c>
      <c r="L28" t="s">
        <v>2514</v>
      </c>
    </row>
    <row r="29" spans="1:14" x14ac:dyDescent="0.25">
      <c r="A29" t="s">
        <v>2515</v>
      </c>
      <c r="B29" t="s">
        <v>2516</v>
      </c>
      <c r="C29" t="s">
        <v>2517</v>
      </c>
      <c r="D29" t="s">
        <v>2518</v>
      </c>
      <c r="I29" t="s">
        <v>2440</v>
      </c>
      <c r="L29" t="s">
        <v>2519</v>
      </c>
      <c r="M29" t="s">
        <v>2510</v>
      </c>
      <c r="N29" t="s">
        <v>2520</v>
      </c>
    </row>
    <row r="30" spans="1:14" x14ac:dyDescent="0.25">
      <c r="A30" t="s">
        <v>2521</v>
      </c>
      <c r="B30" t="s">
        <v>2522</v>
      </c>
      <c r="C30" t="s">
        <v>2523</v>
      </c>
      <c r="D30" t="s">
        <v>2524</v>
      </c>
      <c r="I30" t="s">
        <v>2440</v>
      </c>
      <c r="L30" t="s">
        <v>2525</v>
      </c>
    </row>
    <row r="31" spans="1:14" x14ac:dyDescent="0.25">
      <c r="A31" t="s">
        <v>2526</v>
      </c>
    </row>
    <row r="32" spans="1:14" x14ac:dyDescent="0.25">
      <c r="A32" t="s">
        <v>2430</v>
      </c>
      <c r="B32" t="s">
        <v>2527</v>
      </c>
      <c r="C32" t="s">
        <v>2528</v>
      </c>
      <c r="D32" t="s">
        <v>2529</v>
      </c>
      <c r="L32" t="s">
        <v>2530</v>
      </c>
    </row>
    <row r="33" spans="1:12" x14ac:dyDescent="0.25">
      <c r="A33" t="s">
        <v>2531</v>
      </c>
      <c r="B33" t="s">
        <v>2532</v>
      </c>
      <c r="C33" t="s">
        <v>2533</v>
      </c>
      <c r="D33" t="s">
        <v>2534</v>
      </c>
      <c r="I33" t="s">
        <v>2440</v>
      </c>
    </row>
    <row r="34" spans="1:12" x14ac:dyDescent="0.25">
      <c r="A34" t="s">
        <v>2535</v>
      </c>
      <c r="B34" t="s">
        <v>2536</v>
      </c>
      <c r="C34" t="s">
        <v>2537</v>
      </c>
      <c r="D34" t="s">
        <v>2538</v>
      </c>
      <c r="I34" t="s">
        <v>2440</v>
      </c>
    </row>
    <row r="35" spans="1:12" x14ac:dyDescent="0.25">
      <c r="A35" t="s">
        <v>2521</v>
      </c>
      <c r="B35" t="s">
        <v>2539</v>
      </c>
      <c r="C35" t="s">
        <v>2523</v>
      </c>
      <c r="D35" t="s">
        <v>2524</v>
      </c>
      <c r="L35" t="s">
        <v>2540</v>
      </c>
    </row>
    <row r="36" spans="1:12" x14ac:dyDescent="0.25">
      <c r="A36" t="s">
        <v>2541</v>
      </c>
      <c r="B36" t="s">
        <v>927</v>
      </c>
      <c r="C36" t="s">
        <v>2542</v>
      </c>
      <c r="D36" t="s">
        <v>2543</v>
      </c>
      <c r="I36" t="s">
        <v>2440</v>
      </c>
    </row>
    <row r="37" spans="1:12" x14ac:dyDescent="0.25">
      <c r="A37" t="s">
        <v>2521</v>
      </c>
      <c r="B37" t="s">
        <v>2544</v>
      </c>
      <c r="C37" t="s">
        <v>2523</v>
      </c>
      <c r="D37" t="s">
        <v>2524</v>
      </c>
      <c r="I37" t="s">
        <v>2440</v>
      </c>
      <c r="L37" t="s">
        <v>2545</v>
      </c>
    </row>
    <row r="38" spans="1:12" x14ac:dyDescent="0.25">
      <c r="A38" t="s">
        <v>2546</v>
      </c>
      <c r="B38" t="s">
        <v>2388</v>
      </c>
      <c r="C38" t="s">
        <v>2547</v>
      </c>
      <c r="D38" t="s">
        <v>2548</v>
      </c>
      <c r="E38" t="s">
        <v>2549</v>
      </c>
      <c r="F38" t="s">
        <v>2550</v>
      </c>
      <c r="I38" t="s">
        <v>2440</v>
      </c>
    </row>
    <row r="39" spans="1:12" x14ac:dyDescent="0.25">
      <c r="A39" t="s">
        <v>2521</v>
      </c>
      <c r="B39" t="s">
        <v>2551</v>
      </c>
      <c r="C39" t="s">
        <v>2523</v>
      </c>
      <c r="D39" t="s">
        <v>2524</v>
      </c>
      <c r="I39" t="s">
        <v>2440</v>
      </c>
      <c r="L39" t="s">
        <v>2552</v>
      </c>
    </row>
    <row r="40" spans="1:12" x14ac:dyDescent="0.25">
      <c r="A40" t="s">
        <v>2553</v>
      </c>
      <c r="B40" t="s">
        <v>2380</v>
      </c>
      <c r="C40" t="s">
        <v>2554</v>
      </c>
      <c r="D40" t="s">
        <v>2555</v>
      </c>
      <c r="I40" t="s">
        <v>2440</v>
      </c>
      <c r="J40" t="s">
        <v>2556</v>
      </c>
    </row>
    <row r="41" spans="1:12" x14ac:dyDescent="0.25">
      <c r="A41" t="s">
        <v>2521</v>
      </c>
      <c r="B41" t="s">
        <v>2557</v>
      </c>
      <c r="C41" t="s">
        <v>2523</v>
      </c>
      <c r="D41" t="s">
        <v>2524</v>
      </c>
      <c r="L41" t="s">
        <v>2558</v>
      </c>
    </row>
    <row r="42" spans="1:12" x14ac:dyDescent="0.25">
      <c r="A42" t="s">
        <v>2430</v>
      </c>
      <c r="B42" t="s">
        <v>2559</v>
      </c>
      <c r="C42" t="s">
        <v>2560</v>
      </c>
      <c r="D42" t="s">
        <v>2561</v>
      </c>
    </row>
    <row r="43" spans="1:12" x14ac:dyDescent="0.25">
      <c r="A43" t="s">
        <v>2465</v>
      </c>
      <c r="B43" t="s">
        <v>2562</v>
      </c>
      <c r="C43" t="s">
        <v>2563</v>
      </c>
      <c r="D43" t="s">
        <v>2564</v>
      </c>
    </row>
    <row r="44" spans="1:12" x14ac:dyDescent="0.25">
      <c r="A44" t="s">
        <v>2565</v>
      </c>
      <c r="B44" t="s">
        <v>2566</v>
      </c>
      <c r="C44" t="s">
        <v>2567</v>
      </c>
      <c r="D44" t="s">
        <v>2568</v>
      </c>
      <c r="E44" t="s">
        <v>2569</v>
      </c>
      <c r="F44" t="s">
        <v>2570</v>
      </c>
      <c r="I44" t="s">
        <v>2440</v>
      </c>
    </row>
    <row r="45" spans="1:12" x14ac:dyDescent="0.25">
      <c r="A45" t="s">
        <v>2565</v>
      </c>
      <c r="B45" t="s">
        <v>2571</v>
      </c>
      <c r="C45" t="s">
        <v>2572</v>
      </c>
      <c r="D45" t="s">
        <v>2573</v>
      </c>
      <c r="E45" t="s">
        <v>2569</v>
      </c>
      <c r="F45" t="s">
        <v>2570</v>
      </c>
      <c r="I45" t="s">
        <v>2440</v>
      </c>
    </row>
    <row r="46" spans="1:12" x14ac:dyDescent="0.25">
      <c r="A46" t="s">
        <v>2565</v>
      </c>
      <c r="B46" t="s">
        <v>2574</v>
      </c>
      <c r="C46" t="s">
        <v>2575</v>
      </c>
      <c r="D46" t="s">
        <v>2576</v>
      </c>
      <c r="E46" t="s">
        <v>2569</v>
      </c>
      <c r="F46" t="s">
        <v>2570</v>
      </c>
      <c r="I46" t="s">
        <v>2440</v>
      </c>
    </row>
    <row r="47" spans="1:12" x14ac:dyDescent="0.25">
      <c r="A47" t="s">
        <v>2565</v>
      </c>
      <c r="B47" t="s">
        <v>2577</v>
      </c>
      <c r="C47" t="s">
        <v>2578</v>
      </c>
      <c r="D47" t="s">
        <v>2579</v>
      </c>
      <c r="E47" t="s">
        <v>2569</v>
      </c>
      <c r="F47" t="s">
        <v>2570</v>
      </c>
      <c r="I47" t="s">
        <v>2440</v>
      </c>
    </row>
    <row r="48" spans="1:12" x14ac:dyDescent="0.25">
      <c r="A48" t="s">
        <v>2565</v>
      </c>
      <c r="B48" t="s">
        <v>2580</v>
      </c>
      <c r="C48" t="s">
        <v>2581</v>
      </c>
      <c r="D48" t="s">
        <v>2582</v>
      </c>
      <c r="E48" t="s">
        <v>2569</v>
      </c>
      <c r="F48" t="s">
        <v>2570</v>
      </c>
      <c r="I48" t="s">
        <v>2440</v>
      </c>
    </row>
    <row r="49" spans="1:15" x14ac:dyDescent="0.25">
      <c r="A49" t="s">
        <v>2565</v>
      </c>
      <c r="B49" t="s">
        <v>2583</v>
      </c>
      <c r="C49" t="s">
        <v>2584</v>
      </c>
      <c r="D49" t="s">
        <v>2585</v>
      </c>
      <c r="E49" t="s">
        <v>2569</v>
      </c>
      <c r="F49" t="s">
        <v>2570</v>
      </c>
      <c r="I49" t="s">
        <v>2440</v>
      </c>
    </row>
    <row r="50" spans="1:15" x14ac:dyDescent="0.25">
      <c r="A50" t="s">
        <v>2526</v>
      </c>
    </row>
    <row r="51" spans="1:15" x14ac:dyDescent="0.25">
      <c r="A51" t="s">
        <v>2465</v>
      </c>
      <c r="B51" t="s">
        <v>2586</v>
      </c>
      <c r="C51" t="s">
        <v>2587</v>
      </c>
      <c r="D51" t="s">
        <v>2588</v>
      </c>
    </row>
    <row r="52" spans="1:15" x14ac:dyDescent="0.25">
      <c r="A52" t="s">
        <v>2589</v>
      </c>
      <c r="B52" t="s">
        <v>2590</v>
      </c>
      <c r="C52" t="s">
        <v>2591</v>
      </c>
      <c r="D52" t="s">
        <v>2592</v>
      </c>
      <c r="E52" t="s">
        <v>2593</v>
      </c>
      <c r="F52" t="s">
        <v>2594</v>
      </c>
      <c r="I52" t="s">
        <v>2440</v>
      </c>
      <c r="J52" t="s">
        <v>2595</v>
      </c>
    </row>
    <row r="53" spans="1:15" x14ac:dyDescent="0.25">
      <c r="A53" t="s">
        <v>2521</v>
      </c>
      <c r="B53" t="s">
        <v>2596</v>
      </c>
      <c r="C53" t="s">
        <v>2523</v>
      </c>
      <c r="D53" t="s">
        <v>2524</v>
      </c>
      <c r="I53" t="s">
        <v>2440</v>
      </c>
      <c r="L53" t="s">
        <v>2597</v>
      </c>
    </row>
    <row r="54" spans="1:15" x14ac:dyDescent="0.25">
      <c r="A54" t="s">
        <v>2598</v>
      </c>
      <c r="B54" t="s">
        <v>2385</v>
      </c>
      <c r="C54" t="s">
        <v>2599</v>
      </c>
      <c r="D54" t="s">
        <v>2600</v>
      </c>
      <c r="E54" t="s">
        <v>2593</v>
      </c>
      <c r="F54" t="s">
        <v>2594</v>
      </c>
      <c r="I54" t="s">
        <v>2440</v>
      </c>
    </row>
    <row r="55" spans="1:15" x14ac:dyDescent="0.25">
      <c r="A55" t="s">
        <v>2521</v>
      </c>
      <c r="B55" t="s">
        <v>2601</v>
      </c>
      <c r="C55" t="s">
        <v>2523</v>
      </c>
      <c r="D55" t="s">
        <v>2524</v>
      </c>
      <c r="I55" t="s">
        <v>2440</v>
      </c>
      <c r="L55" t="s">
        <v>2602</v>
      </c>
    </row>
    <row r="56" spans="1:15" x14ac:dyDescent="0.25">
      <c r="A56" t="s">
        <v>2603</v>
      </c>
      <c r="B56" t="s">
        <v>2604</v>
      </c>
      <c r="C56" t="s">
        <v>2605</v>
      </c>
      <c r="D56" t="s">
        <v>2606</v>
      </c>
      <c r="I56" t="s">
        <v>2440</v>
      </c>
      <c r="J56" t="s">
        <v>2607</v>
      </c>
      <c r="L56" t="s">
        <v>2608</v>
      </c>
    </row>
    <row r="57" spans="1:15" x14ac:dyDescent="0.25">
      <c r="A57" t="s">
        <v>2521</v>
      </c>
      <c r="B57" t="s">
        <v>2609</v>
      </c>
      <c r="C57" t="s">
        <v>2523</v>
      </c>
      <c r="D57" t="s">
        <v>2524</v>
      </c>
      <c r="I57" t="s">
        <v>2440</v>
      </c>
      <c r="L57" t="s">
        <v>2610</v>
      </c>
    </row>
    <row r="58" spans="1:15" x14ac:dyDescent="0.25">
      <c r="A58" t="s">
        <v>2430</v>
      </c>
      <c r="B58" t="s">
        <v>2611</v>
      </c>
      <c r="C58" t="s">
        <v>2612</v>
      </c>
      <c r="D58" t="s">
        <v>2613</v>
      </c>
      <c r="L58" t="s">
        <v>2608</v>
      </c>
    </row>
    <row r="59" spans="1:15" x14ac:dyDescent="0.25">
      <c r="A59" t="s">
        <v>2614</v>
      </c>
      <c r="B59" t="s">
        <v>2615</v>
      </c>
      <c r="C59" t="s">
        <v>2616</v>
      </c>
      <c r="D59" t="s">
        <v>2617</v>
      </c>
      <c r="E59" t="s">
        <v>2618</v>
      </c>
      <c r="F59" t="s">
        <v>2619</v>
      </c>
      <c r="I59" t="s">
        <v>2440</v>
      </c>
    </row>
    <row r="60" spans="1:15" x14ac:dyDescent="0.25">
      <c r="A60" t="s">
        <v>2620</v>
      </c>
      <c r="B60" t="s">
        <v>2621</v>
      </c>
      <c r="C60" t="s">
        <v>2622</v>
      </c>
      <c r="D60" t="s">
        <v>2623</v>
      </c>
      <c r="I60" t="s">
        <v>2440</v>
      </c>
      <c r="J60" t="s">
        <v>2624</v>
      </c>
      <c r="L60" t="s">
        <v>2625</v>
      </c>
      <c r="N60" t="s">
        <v>2626</v>
      </c>
    </row>
    <row r="61" spans="1:15" x14ac:dyDescent="0.25">
      <c r="A61" t="s">
        <v>2521</v>
      </c>
      <c r="B61" t="s">
        <v>2627</v>
      </c>
      <c r="C61" t="s">
        <v>2523</v>
      </c>
      <c r="D61" t="s">
        <v>2524</v>
      </c>
      <c r="I61" t="s">
        <v>2440</v>
      </c>
      <c r="L61" t="s">
        <v>2628</v>
      </c>
    </row>
    <row r="62" spans="1:15" x14ac:dyDescent="0.25">
      <c r="A62" t="s">
        <v>2629</v>
      </c>
      <c r="B62" t="s">
        <v>2630</v>
      </c>
      <c r="C62" t="s">
        <v>2631</v>
      </c>
      <c r="D62" t="s">
        <v>2632</v>
      </c>
      <c r="O62" t="s">
        <v>2633</v>
      </c>
    </row>
    <row r="63" spans="1:15" x14ac:dyDescent="0.25">
      <c r="A63" t="s">
        <v>2446</v>
      </c>
      <c r="B63" t="s">
        <v>2634</v>
      </c>
      <c r="K63" t="s">
        <v>2635</v>
      </c>
    </row>
    <row r="64" spans="1:15" x14ac:dyDescent="0.25">
      <c r="A64" t="s">
        <v>2636</v>
      </c>
      <c r="B64" t="s">
        <v>2637</v>
      </c>
      <c r="C64" t="s">
        <v>2638</v>
      </c>
      <c r="D64" t="s">
        <v>2639</v>
      </c>
      <c r="I64" t="s">
        <v>2440</v>
      </c>
      <c r="J64" t="s">
        <v>2640</v>
      </c>
      <c r="L64" t="s">
        <v>2625</v>
      </c>
    </row>
    <row r="65" spans="1:15" x14ac:dyDescent="0.25">
      <c r="A65" t="s">
        <v>2521</v>
      </c>
      <c r="B65" t="s">
        <v>2641</v>
      </c>
      <c r="C65" t="s">
        <v>2523</v>
      </c>
      <c r="D65" t="s">
        <v>2524</v>
      </c>
      <c r="I65" t="s">
        <v>2440</v>
      </c>
      <c r="L65" t="s">
        <v>2642</v>
      </c>
    </row>
    <row r="66" spans="1:15" x14ac:dyDescent="0.25">
      <c r="A66" t="s">
        <v>2643</v>
      </c>
    </row>
    <row r="67" spans="1:15" x14ac:dyDescent="0.25">
      <c r="A67" t="s">
        <v>2644</v>
      </c>
      <c r="B67" t="s">
        <v>2645</v>
      </c>
      <c r="C67" t="s">
        <v>2646</v>
      </c>
      <c r="D67" t="s">
        <v>2647</v>
      </c>
      <c r="E67" t="s">
        <v>2648</v>
      </c>
      <c r="F67" t="s">
        <v>2649</v>
      </c>
      <c r="I67" t="s">
        <v>2440</v>
      </c>
    </row>
    <row r="68" spans="1:15" x14ac:dyDescent="0.25">
      <c r="A68" t="s">
        <v>2620</v>
      </c>
      <c r="B68" t="s">
        <v>2650</v>
      </c>
      <c r="C68" t="s">
        <v>2651</v>
      </c>
      <c r="D68" t="s">
        <v>2652</v>
      </c>
      <c r="I68" t="s">
        <v>2440</v>
      </c>
      <c r="J68" t="s">
        <v>2624</v>
      </c>
      <c r="L68" t="s">
        <v>2653</v>
      </c>
      <c r="N68" t="s">
        <v>2626</v>
      </c>
    </row>
    <row r="69" spans="1:15" x14ac:dyDescent="0.25">
      <c r="A69" t="s">
        <v>2521</v>
      </c>
      <c r="B69" t="s">
        <v>2654</v>
      </c>
      <c r="C69" t="s">
        <v>2523</v>
      </c>
      <c r="D69" t="s">
        <v>2524</v>
      </c>
      <c r="I69" t="s">
        <v>2440</v>
      </c>
      <c r="L69" t="s">
        <v>2655</v>
      </c>
    </row>
    <row r="70" spans="1:15" x14ac:dyDescent="0.25">
      <c r="A70" t="s">
        <v>2629</v>
      </c>
      <c r="B70" t="s">
        <v>2656</v>
      </c>
      <c r="D70" t="s">
        <v>2657</v>
      </c>
      <c r="O70" t="s">
        <v>2658</v>
      </c>
    </row>
    <row r="71" spans="1:15" x14ac:dyDescent="0.25">
      <c r="A71" t="s">
        <v>2446</v>
      </c>
      <c r="B71" t="s">
        <v>2659</v>
      </c>
      <c r="K71" t="s">
        <v>2660</v>
      </c>
    </row>
    <row r="72" spans="1:15" x14ac:dyDescent="0.25">
      <c r="A72" t="s">
        <v>2661</v>
      </c>
      <c r="B72" t="s">
        <v>2662</v>
      </c>
      <c r="C72" t="s">
        <v>2663</v>
      </c>
      <c r="D72" t="s">
        <v>2664</v>
      </c>
      <c r="I72" t="s">
        <v>2440</v>
      </c>
      <c r="J72" t="s">
        <v>2624</v>
      </c>
      <c r="L72" t="s">
        <v>2653</v>
      </c>
    </row>
    <row r="73" spans="1:15" x14ac:dyDescent="0.25">
      <c r="A73" t="s">
        <v>2521</v>
      </c>
      <c r="B73" t="s">
        <v>2665</v>
      </c>
      <c r="C73" t="s">
        <v>2523</v>
      </c>
      <c r="D73" t="s">
        <v>2524</v>
      </c>
      <c r="I73" t="s">
        <v>2440</v>
      </c>
      <c r="L73" t="s">
        <v>2666</v>
      </c>
    </row>
    <row r="74" spans="1:15" x14ac:dyDescent="0.25">
      <c r="A74" t="s">
        <v>2643</v>
      </c>
    </row>
    <row r="75" spans="1:15" x14ac:dyDescent="0.25">
      <c r="A75" t="s">
        <v>2667</v>
      </c>
      <c r="B75" t="s">
        <v>2668</v>
      </c>
      <c r="C75" t="s">
        <v>2669</v>
      </c>
      <c r="D75" t="s">
        <v>2670</v>
      </c>
      <c r="I75" t="s">
        <v>2440</v>
      </c>
    </row>
    <row r="76" spans="1:15" x14ac:dyDescent="0.25">
      <c r="A76" t="s">
        <v>2526</v>
      </c>
    </row>
    <row r="77" spans="1:15" x14ac:dyDescent="0.25">
      <c r="A77" t="s">
        <v>2430</v>
      </c>
      <c r="B77" t="s">
        <v>2671</v>
      </c>
      <c r="C77" t="s">
        <v>2672</v>
      </c>
      <c r="D77" t="s">
        <v>2673</v>
      </c>
      <c r="L77" t="s">
        <v>2674</v>
      </c>
    </row>
    <row r="78" spans="1:15" x14ac:dyDescent="0.25">
      <c r="A78" t="s">
        <v>2675</v>
      </c>
      <c r="B78" t="s">
        <v>2676</v>
      </c>
      <c r="C78" t="s">
        <v>2677</v>
      </c>
      <c r="D78" t="s">
        <v>2678</v>
      </c>
      <c r="I78" t="s">
        <v>2440</v>
      </c>
    </row>
    <row r="79" spans="1:15" x14ac:dyDescent="0.25">
      <c r="A79" t="s">
        <v>2679</v>
      </c>
      <c r="B79" t="s">
        <v>2680</v>
      </c>
      <c r="C79" t="s">
        <v>2681</v>
      </c>
      <c r="D79" t="s">
        <v>2682</v>
      </c>
      <c r="I79" t="s">
        <v>2440</v>
      </c>
      <c r="J79" t="s">
        <v>2683</v>
      </c>
      <c r="L79" t="s">
        <v>2684</v>
      </c>
    </row>
    <row r="80" spans="1:15" x14ac:dyDescent="0.25">
      <c r="A80" t="s">
        <v>2521</v>
      </c>
      <c r="B80" t="s">
        <v>2685</v>
      </c>
      <c r="C80" t="s">
        <v>2523</v>
      </c>
      <c r="D80" t="s">
        <v>2524</v>
      </c>
      <c r="I80" t="s">
        <v>2440</v>
      </c>
      <c r="L80" t="s">
        <v>2686</v>
      </c>
    </row>
    <row r="81" spans="1:12" x14ac:dyDescent="0.25">
      <c r="A81" t="s">
        <v>2687</v>
      </c>
      <c r="B81" t="s">
        <v>2688</v>
      </c>
      <c r="C81" t="s">
        <v>2689</v>
      </c>
      <c r="D81" t="s">
        <v>2690</v>
      </c>
      <c r="I81" t="s">
        <v>2440</v>
      </c>
      <c r="J81" t="s">
        <v>2691</v>
      </c>
      <c r="L81" t="s">
        <v>2692</v>
      </c>
    </row>
    <row r="82" spans="1:12" x14ac:dyDescent="0.25">
      <c r="A82" t="s">
        <v>2521</v>
      </c>
      <c r="B82" t="s">
        <v>2693</v>
      </c>
      <c r="C82" t="s">
        <v>2523</v>
      </c>
      <c r="D82" t="s">
        <v>2524</v>
      </c>
      <c r="I82" t="s">
        <v>2440</v>
      </c>
      <c r="L82" t="s">
        <v>2694</v>
      </c>
    </row>
    <row r="83" spans="1:12" x14ac:dyDescent="0.25">
      <c r="A83" t="s">
        <v>2695</v>
      </c>
      <c r="B83" t="s">
        <v>2696</v>
      </c>
      <c r="C83" t="s">
        <v>2697</v>
      </c>
      <c r="D83" t="s">
        <v>2698</v>
      </c>
      <c r="I83" t="s">
        <v>2440</v>
      </c>
      <c r="J83" t="s">
        <v>2699</v>
      </c>
      <c r="L83" t="s">
        <v>2700</v>
      </c>
    </row>
    <row r="84" spans="1:12" x14ac:dyDescent="0.25">
      <c r="A84" t="s">
        <v>2521</v>
      </c>
      <c r="B84" t="s">
        <v>2701</v>
      </c>
      <c r="C84" t="s">
        <v>2523</v>
      </c>
      <c r="D84" t="s">
        <v>2524</v>
      </c>
      <c r="I84" t="s">
        <v>2440</v>
      </c>
      <c r="L84" t="s">
        <v>2702</v>
      </c>
    </row>
    <row r="85" spans="1:12" x14ac:dyDescent="0.25">
      <c r="A85" t="s">
        <v>2526</v>
      </c>
    </row>
    <row r="86" spans="1:12" x14ac:dyDescent="0.25">
      <c r="A86" t="s">
        <v>2430</v>
      </c>
      <c r="B86" t="s">
        <v>2703</v>
      </c>
      <c r="C86" t="s">
        <v>2704</v>
      </c>
      <c r="D86" t="s">
        <v>2705</v>
      </c>
    </row>
    <row r="87" spans="1:12" x14ac:dyDescent="0.25">
      <c r="A87" t="s">
        <v>2465</v>
      </c>
      <c r="B87" t="s">
        <v>2706</v>
      </c>
      <c r="C87" t="s">
        <v>2707</v>
      </c>
      <c r="D87" t="s">
        <v>2708</v>
      </c>
    </row>
    <row r="88" spans="1:12" x14ac:dyDescent="0.25">
      <c r="A88" t="s">
        <v>2709</v>
      </c>
      <c r="B88" s="52" t="s">
        <v>2710</v>
      </c>
      <c r="C88" t="s">
        <v>2711</v>
      </c>
      <c r="D88" t="s">
        <v>2712</v>
      </c>
      <c r="E88" t="s">
        <v>2648</v>
      </c>
      <c r="F88" t="s">
        <v>2649</v>
      </c>
      <c r="I88" t="s">
        <v>2440</v>
      </c>
      <c r="L88" s="52" t="s">
        <v>7329</v>
      </c>
    </row>
    <row r="89" spans="1:12" x14ac:dyDescent="0.25">
      <c r="A89" t="s">
        <v>2713</v>
      </c>
      <c r="B89" t="s">
        <v>2714</v>
      </c>
      <c r="C89" t="s">
        <v>2715</v>
      </c>
      <c r="D89" t="s">
        <v>2716</v>
      </c>
      <c r="E89" t="s">
        <v>2648</v>
      </c>
      <c r="F89" t="s">
        <v>2649</v>
      </c>
      <c r="I89" t="s">
        <v>2440</v>
      </c>
      <c r="J89" t="s">
        <v>2717</v>
      </c>
      <c r="L89" t="s">
        <v>2718</v>
      </c>
    </row>
    <row r="90" spans="1:12" x14ac:dyDescent="0.25">
      <c r="A90" t="s">
        <v>2521</v>
      </c>
      <c r="B90" t="s">
        <v>2719</v>
      </c>
      <c r="C90" t="s">
        <v>2523</v>
      </c>
      <c r="D90" t="s">
        <v>2524</v>
      </c>
      <c r="I90" t="s">
        <v>2440</v>
      </c>
      <c r="L90" t="s">
        <v>2720</v>
      </c>
    </row>
    <row r="91" spans="1:12" x14ac:dyDescent="0.25">
      <c r="A91" t="s">
        <v>2721</v>
      </c>
      <c r="B91" s="52" t="s">
        <v>2722</v>
      </c>
      <c r="C91" t="s">
        <v>2723</v>
      </c>
      <c r="D91" t="s">
        <v>2724</v>
      </c>
      <c r="E91" t="s">
        <v>2648</v>
      </c>
      <c r="F91" t="s">
        <v>2649</v>
      </c>
      <c r="I91" t="s">
        <v>2440</v>
      </c>
      <c r="J91" t="s">
        <v>2699</v>
      </c>
      <c r="L91" s="52" t="s">
        <v>7329</v>
      </c>
    </row>
    <row r="92" spans="1:12" x14ac:dyDescent="0.25">
      <c r="A92" t="s">
        <v>2521</v>
      </c>
      <c r="B92" t="s">
        <v>2725</v>
      </c>
      <c r="C92" t="s">
        <v>2523</v>
      </c>
      <c r="D92" t="s">
        <v>2524</v>
      </c>
      <c r="I92" t="s">
        <v>2440</v>
      </c>
      <c r="L92" t="s">
        <v>2726</v>
      </c>
    </row>
    <row r="93" spans="1:12" x14ac:dyDescent="0.25">
      <c r="A93" t="s">
        <v>2727</v>
      </c>
      <c r="B93" t="s">
        <v>2728</v>
      </c>
      <c r="C93" t="s">
        <v>2729</v>
      </c>
      <c r="D93" t="s">
        <v>2730</v>
      </c>
      <c r="E93" t="s">
        <v>2731</v>
      </c>
      <c r="F93" t="s">
        <v>2732</v>
      </c>
      <c r="I93" t="s">
        <v>2440</v>
      </c>
    </row>
    <row r="94" spans="1:12" x14ac:dyDescent="0.25">
      <c r="A94" t="s">
        <v>2733</v>
      </c>
      <c r="B94" t="s">
        <v>2734</v>
      </c>
      <c r="C94" t="s">
        <v>2735</v>
      </c>
      <c r="D94" t="s">
        <v>2736</v>
      </c>
      <c r="E94" t="s">
        <v>2737</v>
      </c>
      <c r="F94" t="s">
        <v>2738</v>
      </c>
      <c r="I94" t="s">
        <v>2440</v>
      </c>
    </row>
    <row r="95" spans="1:12" x14ac:dyDescent="0.25">
      <c r="A95" t="s">
        <v>2739</v>
      </c>
      <c r="B95" t="s">
        <v>2740</v>
      </c>
      <c r="C95" t="s">
        <v>2741</v>
      </c>
      <c r="D95" t="s">
        <v>2742</v>
      </c>
      <c r="I95" t="s">
        <v>2440</v>
      </c>
      <c r="J95" t="s">
        <v>2699</v>
      </c>
      <c r="L95" t="s">
        <v>2743</v>
      </c>
    </row>
    <row r="96" spans="1:12" x14ac:dyDescent="0.25">
      <c r="A96" t="s">
        <v>2521</v>
      </c>
      <c r="B96" t="s">
        <v>2744</v>
      </c>
      <c r="C96" t="s">
        <v>2523</v>
      </c>
      <c r="D96" t="s">
        <v>2524</v>
      </c>
      <c r="I96" t="s">
        <v>2440</v>
      </c>
      <c r="L96" t="s">
        <v>2745</v>
      </c>
    </row>
    <row r="97" spans="1:12" x14ac:dyDescent="0.25">
      <c r="A97" t="s">
        <v>2733</v>
      </c>
      <c r="B97" t="s">
        <v>2746</v>
      </c>
      <c r="C97" t="s">
        <v>2747</v>
      </c>
      <c r="D97" t="s">
        <v>2748</v>
      </c>
      <c r="I97" t="s">
        <v>2440</v>
      </c>
    </row>
    <row r="98" spans="1:12" x14ac:dyDescent="0.25">
      <c r="A98" t="s">
        <v>2749</v>
      </c>
      <c r="B98" t="s">
        <v>2750</v>
      </c>
      <c r="C98" t="s">
        <v>2751</v>
      </c>
      <c r="D98" t="s">
        <v>2752</v>
      </c>
      <c r="I98" t="s">
        <v>2440</v>
      </c>
      <c r="J98" t="s">
        <v>2699</v>
      </c>
      <c r="L98" t="s">
        <v>2753</v>
      </c>
    </row>
    <row r="99" spans="1:12" x14ac:dyDescent="0.25">
      <c r="A99" t="s">
        <v>2521</v>
      </c>
      <c r="B99" t="s">
        <v>2754</v>
      </c>
      <c r="C99" t="s">
        <v>2523</v>
      </c>
      <c r="D99" t="s">
        <v>2524</v>
      </c>
      <c r="I99" t="s">
        <v>2440</v>
      </c>
      <c r="L99" t="s">
        <v>2755</v>
      </c>
    </row>
    <row r="100" spans="1:12" x14ac:dyDescent="0.25">
      <c r="A100" t="s">
        <v>2756</v>
      </c>
      <c r="B100" t="s">
        <v>2757</v>
      </c>
      <c r="C100" t="s">
        <v>2758</v>
      </c>
      <c r="D100" t="s">
        <v>2759</v>
      </c>
      <c r="E100" t="s">
        <v>2760</v>
      </c>
      <c r="F100" t="s">
        <v>2761</v>
      </c>
      <c r="I100" t="s">
        <v>2440</v>
      </c>
    </row>
    <row r="101" spans="1:12" x14ac:dyDescent="0.25">
      <c r="A101" t="s">
        <v>2521</v>
      </c>
      <c r="B101" t="s">
        <v>2762</v>
      </c>
      <c r="C101" t="s">
        <v>2523</v>
      </c>
      <c r="D101" t="s">
        <v>2524</v>
      </c>
      <c r="I101" t="s">
        <v>2440</v>
      </c>
      <c r="L101" t="s">
        <v>2763</v>
      </c>
    </row>
    <row r="102" spans="1:12" x14ac:dyDescent="0.25">
      <c r="A102" t="s">
        <v>2465</v>
      </c>
      <c r="B102" t="s">
        <v>2764</v>
      </c>
      <c r="C102" t="s">
        <v>2765</v>
      </c>
      <c r="D102" t="s">
        <v>2766</v>
      </c>
    </row>
    <row r="103" spans="1:12" x14ac:dyDescent="0.25">
      <c r="A103" t="s">
        <v>2767</v>
      </c>
      <c r="B103" t="s">
        <v>2768</v>
      </c>
      <c r="C103" t="s">
        <v>2769</v>
      </c>
      <c r="D103" t="s">
        <v>2770</v>
      </c>
      <c r="E103" t="s">
        <v>2771</v>
      </c>
      <c r="F103" t="s">
        <v>2772</v>
      </c>
      <c r="I103" t="s">
        <v>2440</v>
      </c>
    </row>
    <row r="104" spans="1:12" x14ac:dyDescent="0.25">
      <c r="A104" t="s">
        <v>2773</v>
      </c>
      <c r="B104" t="s">
        <v>2774</v>
      </c>
      <c r="C104" t="s">
        <v>2775</v>
      </c>
      <c r="D104" t="s">
        <v>2776</v>
      </c>
      <c r="I104" t="s">
        <v>2440</v>
      </c>
      <c r="J104" t="s">
        <v>2624</v>
      </c>
      <c r="L104" t="s">
        <v>2777</v>
      </c>
    </row>
    <row r="105" spans="1:12" x14ac:dyDescent="0.25">
      <c r="A105" t="s">
        <v>2521</v>
      </c>
      <c r="B105" t="s">
        <v>2778</v>
      </c>
      <c r="C105" t="s">
        <v>2523</v>
      </c>
      <c r="D105" t="s">
        <v>2524</v>
      </c>
      <c r="I105" t="s">
        <v>2440</v>
      </c>
      <c r="L105" t="s">
        <v>2779</v>
      </c>
    </row>
    <row r="106" spans="1:12" x14ac:dyDescent="0.25">
      <c r="A106" t="s">
        <v>2780</v>
      </c>
      <c r="B106" t="s">
        <v>2781</v>
      </c>
      <c r="C106" t="s">
        <v>2782</v>
      </c>
      <c r="D106" t="s">
        <v>2783</v>
      </c>
      <c r="I106" t="s">
        <v>2440</v>
      </c>
      <c r="J106" t="s">
        <v>2699</v>
      </c>
      <c r="L106" t="s">
        <v>2777</v>
      </c>
    </row>
    <row r="107" spans="1:12" x14ac:dyDescent="0.25">
      <c r="A107" t="s">
        <v>2521</v>
      </c>
      <c r="B107" t="s">
        <v>2784</v>
      </c>
      <c r="C107" t="s">
        <v>2523</v>
      </c>
      <c r="D107" t="s">
        <v>2524</v>
      </c>
      <c r="I107" t="s">
        <v>2440</v>
      </c>
      <c r="L107" t="s">
        <v>2785</v>
      </c>
    </row>
    <row r="108" spans="1:12" x14ac:dyDescent="0.25">
      <c r="A108" t="s">
        <v>2786</v>
      </c>
      <c r="B108" t="s">
        <v>2787</v>
      </c>
      <c r="C108" t="s">
        <v>2788</v>
      </c>
      <c r="D108" t="s">
        <v>2789</v>
      </c>
      <c r="I108" t="s">
        <v>2440</v>
      </c>
      <c r="L108" t="s">
        <v>2777</v>
      </c>
    </row>
    <row r="109" spans="1:12" x14ac:dyDescent="0.25">
      <c r="A109" t="s">
        <v>2790</v>
      </c>
      <c r="B109" t="s">
        <v>2791</v>
      </c>
      <c r="C109" t="s">
        <v>2792</v>
      </c>
      <c r="D109" t="s">
        <v>2793</v>
      </c>
      <c r="I109" t="s">
        <v>2440</v>
      </c>
      <c r="J109" t="s">
        <v>2794</v>
      </c>
      <c r="L109" t="s">
        <v>2795</v>
      </c>
    </row>
    <row r="110" spans="1:12" x14ac:dyDescent="0.25">
      <c r="A110" t="s">
        <v>2521</v>
      </c>
      <c r="B110" t="s">
        <v>2796</v>
      </c>
      <c r="C110" t="s">
        <v>2523</v>
      </c>
      <c r="D110" t="s">
        <v>2524</v>
      </c>
      <c r="I110" t="s">
        <v>2440</v>
      </c>
      <c r="L110" t="s">
        <v>2797</v>
      </c>
    </row>
    <row r="111" spans="1:12" x14ac:dyDescent="0.25">
      <c r="A111" t="s">
        <v>2798</v>
      </c>
      <c r="B111" t="s">
        <v>2799</v>
      </c>
      <c r="C111" t="s">
        <v>2800</v>
      </c>
      <c r="D111" t="s">
        <v>2801</v>
      </c>
      <c r="E111" t="s">
        <v>2802</v>
      </c>
      <c r="F111" t="s">
        <v>2803</v>
      </c>
      <c r="I111" t="s">
        <v>2440</v>
      </c>
      <c r="J111" t="s">
        <v>2699</v>
      </c>
      <c r="L111" t="s">
        <v>2804</v>
      </c>
    </row>
    <row r="112" spans="1:12" x14ac:dyDescent="0.25">
      <c r="A112" t="s">
        <v>2521</v>
      </c>
      <c r="B112" t="s">
        <v>2805</v>
      </c>
      <c r="C112" t="s">
        <v>2523</v>
      </c>
      <c r="D112" t="s">
        <v>2524</v>
      </c>
      <c r="I112" t="s">
        <v>2440</v>
      </c>
      <c r="L112" t="s">
        <v>2806</v>
      </c>
    </row>
    <row r="113" spans="1:12" x14ac:dyDescent="0.25">
      <c r="A113" t="s">
        <v>2807</v>
      </c>
      <c r="B113" t="s">
        <v>2808</v>
      </c>
      <c r="C113" t="s">
        <v>2809</v>
      </c>
      <c r="D113" t="s">
        <v>2810</v>
      </c>
      <c r="I113" t="s">
        <v>2440</v>
      </c>
      <c r="J113" t="s">
        <v>2811</v>
      </c>
      <c r="L113" t="s">
        <v>2804</v>
      </c>
    </row>
    <row r="114" spans="1:12" x14ac:dyDescent="0.25">
      <c r="A114" t="s">
        <v>2521</v>
      </c>
      <c r="B114" t="s">
        <v>2812</v>
      </c>
      <c r="C114" t="s">
        <v>2523</v>
      </c>
      <c r="D114" t="s">
        <v>2524</v>
      </c>
      <c r="I114" t="s">
        <v>2440</v>
      </c>
      <c r="L114" t="s">
        <v>2813</v>
      </c>
    </row>
    <row r="115" spans="1:12" x14ac:dyDescent="0.25">
      <c r="A115" t="s">
        <v>2814</v>
      </c>
      <c r="B115" t="s">
        <v>2815</v>
      </c>
      <c r="C115" t="s">
        <v>2816</v>
      </c>
      <c r="D115" t="s">
        <v>2817</v>
      </c>
      <c r="I115" t="s">
        <v>2440</v>
      </c>
    </row>
    <row r="116" spans="1:12" x14ac:dyDescent="0.25">
      <c r="A116" t="s">
        <v>2818</v>
      </c>
      <c r="B116" t="s">
        <v>2819</v>
      </c>
      <c r="C116" t="s">
        <v>2820</v>
      </c>
      <c r="D116" t="s">
        <v>2821</v>
      </c>
      <c r="I116" t="s">
        <v>2440</v>
      </c>
      <c r="J116" t="s">
        <v>2822</v>
      </c>
      <c r="L116" t="s">
        <v>2823</v>
      </c>
    </row>
    <row r="117" spans="1:12" x14ac:dyDescent="0.25">
      <c r="A117" t="s">
        <v>2521</v>
      </c>
      <c r="B117" t="s">
        <v>2824</v>
      </c>
      <c r="C117" t="s">
        <v>2523</v>
      </c>
      <c r="D117" t="s">
        <v>2524</v>
      </c>
      <c r="I117" t="s">
        <v>2440</v>
      </c>
      <c r="L117" t="s">
        <v>2825</v>
      </c>
    </row>
    <row r="118" spans="1:12" x14ac:dyDescent="0.25">
      <c r="A118" t="s">
        <v>2826</v>
      </c>
      <c r="B118" t="s">
        <v>2827</v>
      </c>
      <c r="C118" t="s">
        <v>2828</v>
      </c>
      <c r="D118" t="s">
        <v>2829</v>
      </c>
      <c r="I118" t="s">
        <v>2440</v>
      </c>
    </row>
    <row r="119" spans="1:12" x14ac:dyDescent="0.25">
      <c r="A119" t="s">
        <v>2830</v>
      </c>
      <c r="B119" t="s">
        <v>2831</v>
      </c>
      <c r="C119" t="s">
        <v>2832</v>
      </c>
      <c r="D119" t="s">
        <v>2833</v>
      </c>
      <c r="I119" t="s">
        <v>2440</v>
      </c>
      <c r="J119" t="s">
        <v>2834</v>
      </c>
    </row>
    <row r="120" spans="1:12" x14ac:dyDescent="0.25">
      <c r="A120" t="s">
        <v>2521</v>
      </c>
      <c r="B120" t="s">
        <v>2835</v>
      </c>
      <c r="C120" t="s">
        <v>2523</v>
      </c>
      <c r="D120" t="s">
        <v>2524</v>
      </c>
      <c r="I120" t="s">
        <v>2440</v>
      </c>
      <c r="L120" t="s">
        <v>2836</v>
      </c>
    </row>
    <row r="121" spans="1:12" x14ac:dyDescent="0.25">
      <c r="A121" t="s">
        <v>2837</v>
      </c>
      <c r="B121" t="s">
        <v>2838</v>
      </c>
      <c r="C121" t="s">
        <v>2839</v>
      </c>
      <c r="D121" t="s">
        <v>2840</v>
      </c>
      <c r="I121" t="s">
        <v>2440</v>
      </c>
      <c r="J121" t="s">
        <v>2691</v>
      </c>
      <c r="L121" t="s">
        <v>2841</v>
      </c>
    </row>
    <row r="122" spans="1:12" x14ac:dyDescent="0.25">
      <c r="A122" t="s">
        <v>2521</v>
      </c>
      <c r="B122" t="s">
        <v>2842</v>
      </c>
      <c r="C122" t="s">
        <v>2523</v>
      </c>
      <c r="D122" t="s">
        <v>2524</v>
      </c>
      <c r="I122" t="s">
        <v>2440</v>
      </c>
      <c r="L122" t="s">
        <v>2843</v>
      </c>
    </row>
    <row r="123" spans="1:12" x14ac:dyDescent="0.25">
      <c r="A123" t="s">
        <v>2844</v>
      </c>
      <c r="B123" t="s">
        <v>2845</v>
      </c>
      <c r="C123" t="s">
        <v>2846</v>
      </c>
      <c r="D123" t="s">
        <v>2847</v>
      </c>
      <c r="I123" t="s">
        <v>2440</v>
      </c>
    </row>
    <row r="124" spans="1:12" x14ac:dyDescent="0.25">
      <c r="A124" t="s">
        <v>2848</v>
      </c>
      <c r="B124" t="s">
        <v>2849</v>
      </c>
      <c r="C124" t="s">
        <v>2850</v>
      </c>
      <c r="D124" t="s">
        <v>2851</v>
      </c>
      <c r="I124" t="s">
        <v>2440</v>
      </c>
      <c r="J124" t="s">
        <v>2699</v>
      </c>
      <c r="L124" t="s">
        <v>2852</v>
      </c>
    </row>
    <row r="125" spans="1:12" x14ac:dyDescent="0.25">
      <c r="A125" t="s">
        <v>2521</v>
      </c>
      <c r="B125" t="s">
        <v>2853</v>
      </c>
      <c r="C125" t="s">
        <v>2523</v>
      </c>
      <c r="D125" t="s">
        <v>2524</v>
      </c>
      <c r="I125" t="s">
        <v>2440</v>
      </c>
      <c r="L125" t="s">
        <v>2854</v>
      </c>
    </row>
    <row r="126" spans="1:12" x14ac:dyDescent="0.25">
      <c r="A126" t="s">
        <v>2855</v>
      </c>
      <c r="B126" t="s">
        <v>2856</v>
      </c>
      <c r="C126" t="s">
        <v>2857</v>
      </c>
      <c r="D126" t="s">
        <v>2858</v>
      </c>
      <c r="I126" t="s">
        <v>2440</v>
      </c>
      <c r="J126" t="s">
        <v>2699</v>
      </c>
      <c r="L126" t="s">
        <v>2859</v>
      </c>
    </row>
    <row r="127" spans="1:12" x14ac:dyDescent="0.25">
      <c r="A127" t="s">
        <v>2521</v>
      </c>
      <c r="B127" t="s">
        <v>2860</v>
      </c>
      <c r="C127" t="s">
        <v>2523</v>
      </c>
      <c r="D127" t="s">
        <v>2524</v>
      </c>
      <c r="I127" t="s">
        <v>2440</v>
      </c>
      <c r="L127" t="s">
        <v>2861</v>
      </c>
    </row>
    <row r="128" spans="1:12" x14ac:dyDescent="0.25">
      <c r="A128" t="s">
        <v>2465</v>
      </c>
      <c r="B128" t="s">
        <v>2862</v>
      </c>
      <c r="C128" t="s">
        <v>2863</v>
      </c>
      <c r="D128" t="s">
        <v>2864</v>
      </c>
    </row>
    <row r="129" spans="1:12" x14ac:dyDescent="0.25">
      <c r="A129" t="s">
        <v>2865</v>
      </c>
      <c r="B129" t="s">
        <v>2866</v>
      </c>
      <c r="C129" t="s">
        <v>2867</v>
      </c>
      <c r="D129" t="s">
        <v>2868</v>
      </c>
      <c r="I129" t="s">
        <v>2440</v>
      </c>
    </row>
    <row r="130" spans="1:12" x14ac:dyDescent="0.25">
      <c r="A130" t="s">
        <v>2869</v>
      </c>
      <c r="B130" t="s">
        <v>2870</v>
      </c>
      <c r="C130" t="s">
        <v>2871</v>
      </c>
      <c r="D130" t="s">
        <v>2872</v>
      </c>
      <c r="I130" t="s">
        <v>2440</v>
      </c>
      <c r="J130" t="s">
        <v>2624</v>
      </c>
      <c r="L130" t="s">
        <v>2873</v>
      </c>
    </row>
    <row r="131" spans="1:12" x14ac:dyDescent="0.25">
      <c r="A131" t="s">
        <v>2521</v>
      </c>
      <c r="B131" t="s">
        <v>2874</v>
      </c>
      <c r="C131" t="s">
        <v>2523</v>
      </c>
      <c r="D131" t="s">
        <v>2524</v>
      </c>
      <c r="I131" t="s">
        <v>2440</v>
      </c>
      <c r="L131" t="s">
        <v>2875</v>
      </c>
    </row>
    <row r="132" spans="1:12" x14ac:dyDescent="0.25">
      <c r="A132" t="s">
        <v>2869</v>
      </c>
      <c r="B132" t="s">
        <v>2876</v>
      </c>
      <c r="C132" t="s">
        <v>2877</v>
      </c>
      <c r="D132" t="s">
        <v>2878</v>
      </c>
      <c r="I132" t="s">
        <v>2440</v>
      </c>
      <c r="J132" t="s">
        <v>2624</v>
      </c>
      <c r="L132" t="s">
        <v>2879</v>
      </c>
    </row>
    <row r="133" spans="1:12" x14ac:dyDescent="0.25">
      <c r="A133" t="s">
        <v>2521</v>
      </c>
      <c r="B133" t="s">
        <v>2880</v>
      </c>
      <c r="C133" t="s">
        <v>2523</v>
      </c>
      <c r="D133" t="s">
        <v>2524</v>
      </c>
      <c r="I133" t="s">
        <v>2440</v>
      </c>
      <c r="L133" t="s">
        <v>2881</v>
      </c>
    </row>
    <row r="134" spans="1:12" x14ac:dyDescent="0.25">
      <c r="A134" t="s">
        <v>2882</v>
      </c>
      <c r="B134" t="s">
        <v>2883</v>
      </c>
      <c r="C134" t="s">
        <v>2884</v>
      </c>
      <c r="D134" t="s">
        <v>2885</v>
      </c>
      <c r="I134" t="s">
        <v>2440</v>
      </c>
      <c r="J134" t="s">
        <v>2699</v>
      </c>
      <c r="L134" t="s">
        <v>2886</v>
      </c>
    </row>
    <row r="135" spans="1:12" x14ac:dyDescent="0.25">
      <c r="A135" t="s">
        <v>2521</v>
      </c>
      <c r="B135" t="s">
        <v>2887</v>
      </c>
      <c r="C135" t="s">
        <v>2523</v>
      </c>
      <c r="D135" t="s">
        <v>2524</v>
      </c>
      <c r="I135" t="s">
        <v>2440</v>
      </c>
      <c r="L135" t="s">
        <v>2888</v>
      </c>
    </row>
    <row r="136" spans="1:12" x14ac:dyDescent="0.25">
      <c r="A136" t="s">
        <v>2767</v>
      </c>
      <c r="B136" t="s">
        <v>2889</v>
      </c>
      <c r="C136" t="s">
        <v>2890</v>
      </c>
      <c r="D136" t="s">
        <v>2891</v>
      </c>
      <c r="I136" t="s">
        <v>2440</v>
      </c>
    </row>
    <row r="137" spans="1:12" x14ac:dyDescent="0.25">
      <c r="A137" t="s">
        <v>2892</v>
      </c>
      <c r="B137" t="s">
        <v>2893</v>
      </c>
      <c r="C137" t="s">
        <v>2894</v>
      </c>
      <c r="D137" t="s">
        <v>2895</v>
      </c>
      <c r="I137" t="s">
        <v>2440</v>
      </c>
      <c r="L137" t="s">
        <v>2873</v>
      </c>
    </row>
    <row r="138" spans="1:12" x14ac:dyDescent="0.25">
      <c r="A138" t="s">
        <v>2896</v>
      </c>
      <c r="B138" t="s">
        <v>2897</v>
      </c>
      <c r="C138" t="s">
        <v>2898</v>
      </c>
      <c r="D138" t="s">
        <v>2899</v>
      </c>
      <c r="I138" t="s">
        <v>2440</v>
      </c>
      <c r="L138" t="s">
        <v>2900</v>
      </c>
    </row>
    <row r="139" spans="1:12" x14ac:dyDescent="0.25">
      <c r="A139" t="s">
        <v>2521</v>
      </c>
      <c r="B139" t="s">
        <v>2901</v>
      </c>
      <c r="C139" t="s">
        <v>2523</v>
      </c>
      <c r="D139" t="s">
        <v>2524</v>
      </c>
      <c r="I139" t="s">
        <v>2440</v>
      </c>
      <c r="L139" t="s">
        <v>2902</v>
      </c>
    </row>
    <row r="140" spans="1:12" x14ac:dyDescent="0.25">
      <c r="A140" t="s">
        <v>2903</v>
      </c>
      <c r="B140" t="s">
        <v>2904</v>
      </c>
      <c r="C140" t="s">
        <v>2905</v>
      </c>
      <c r="D140" t="s">
        <v>2906</v>
      </c>
      <c r="I140" t="s">
        <v>2440</v>
      </c>
      <c r="L140" t="s">
        <v>2900</v>
      </c>
    </row>
    <row r="141" spans="1:12" x14ac:dyDescent="0.25">
      <c r="A141" t="s">
        <v>2907</v>
      </c>
      <c r="B141" t="s">
        <v>2908</v>
      </c>
      <c r="C141" t="s">
        <v>2909</v>
      </c>
      <c r="D141" t="s">
        <v>2910</v>
      </c>
      <c r="I141" t="s">
        <v>2440</v>
      </c>
      <c r="J141" t="s">
        <v>2624</v>
      </c>
      <c r="L141" t="s">
        <v>2911</v>
      </c>
    </row>
    <row r="142" spans="1:12" x14ac:dyDescent="0.25">
      <c r="A142" t="s">
        <v>2521</v>
      </c>
      <c r="B142" t="s">
        <v>2912</v>
      </c>
      <c r="C142" t="s">
        <v>2523</v>
      </c>
      <c r="D142" t="s">
        <v>2524</v>
      </c>
      <c r="I142" t="s">
        <v>2440</v>
      </c>
      <c r="L142" t="s">
        <v>2913</v>
      </c>
    </row>
    <row r="143" spans="1:12" x14ac:dyDescent="0.25">
      <c r="A143" t="s">
        <v>2914</v>
      </c>
      <c r="B143" t="s">
        <v>2915</v>
      </c>
      <c r="C143" t="s">
        <v>2916</v>
      </c>
      <c r="D143" t="s">
        <v>2917</v>
      </c>
      <c r="I143" t="s">
        <v>2440</v>
      </c>
      <c r="J143" t="s">
        <v>2691</v>
      </c>
      <c r="L143" t="s">
        <v>2918</v>
      </c>
    </row>
    <row r="144" spans="1:12" x14ac:dyDescent="0.25">
      <c r="A144" t="s">
        <v>2521</v>
      </c>
      <c r="B144" t="s">
        <v>2919</v>
      </c>
      <c r="C144" t="s">
        <v>2523</v>
      </c>
      <c r="D144" t="s">
        <v>2524</v>
      </c>
      <c r="I144" t="s">
        <v>2440</v>
      </c>
      <c r="L144" t="s">
        <v>2920</v>
      </c>
    </row>
    <row r="145" spans="1:12" x14ac:dyDescent="0.25">
      <c r="A145" t="s">
        <v>2921</v>
      </c>
      <c r="B145" t="s">
        <v>2922</v>
      </c>
      <c r="C145" t="s">
        <v>2923</v>
      </c>
      <c r="D145" t="s">
        <v>2924</v>
      </c>
      <c r="I145" t="s">
        <v>2440</v>
      </c>
      <c r="J145" t="s">
        <v>2925</v>
      </c>
      <c r="L145" t="s">
        <v>2926</v>
      </c>
    </row>
    <row r="146" spans="1:12" x14ac:dyDescent="0.25">
      <c r="A146" t="s">
        <v>2521</v>
      </c>
      <c r="B146" t="s">
        <v>2927</v>
      </c>
      <c r="C146" t="s">
        <v>2523</v>
      </c>
      <c r="D146" t="s">
        <v>2524</v>
      </c>
      <c r="I146" t="s">
        <v>2440</v>
      </c>
      <c r="L146" t="s">
        <v>2928</v>
      </c>
    </row>
    <row r="147" spans="1:12" x14ac:dyDescent="0.25">
      <c r="A147" t="s">
        <v>2929</v>
      </c>
      <c r="B147" t="s">
        <v>2930</v>
      </c>
      <c r="C147" t="s">
        <v>2931</v>
      </c>
      <c r="D147" t="s">
        <v>2932</v>
      </c>
      <c r="I147" t="s">
        <v>2440</v>
      </c>
      <c r="J147" t="s">
        <v>2933</v>
      </c>
    </row>
    <row r="148" spans="1:12" x14ac:dyDescent="0.25">
      <c r="A148" t="s">
        <v>2521</v>
      </c>
      <c r="B148" t="s">
        <v>2934</v>
      </c>
      <c r="C148" t="s">
        <v>2523</v>
      </c>
      <c r="D148" t="s">
        <v>2524</v>
      </c>
      <c r="L148" t="s">
        <v>2935</v>
      </c>
    </row>
    <row r="149" spans="1:12" x14ac:dyDescent="0.25">
      <c r="A149" t="s">
        <v>2936</v>
      </c>
      <c r="B149" t="s">
        <v>2937</v>
      </c>
      <c r="C149" t="s">
        <v>2938</v>
      </c>
      <c r="D149" t="s">
        <v>2939</v>
      </c>
      <c r="I149" t="s">
        <v>2440</v>
      </c>
      <c r="J149" t="s">
        <v>2699</v>
      </c>
    </row>
    <row r="150" spans="1:12" x14ac:dyDescent="0.25">
      <c r="A150" t="s">
        <v>2521</v>
      </c>
      <c r="B150" t="s">
        <v>2940</v>
      </c>
      <c r="C150" t="s">
        <v>2523</v>
      </c>
      <c r="D150" t="s">
        <v>2524</v>
      </c>
      <c r="I150" t="s">
        <v>2440</v>
      </c>
      <c r="L150" t="s">
        <v>2941</v>
      </c>
    </row>
    <row r="151" spans="1:12" x14ac:dyDescent="0.25">
      <c r="A151" t="s">
        <v>2942</v>
      </c>
      <c r="B151" t="s">
        <v>2943</v>
      </c>
      <c r="C151" t="s">
        <v>2944</v>
      </c>
      <c r="D151" t="s">
        <v>2945</v>
      </c>
      <c r="I151" t="s">
        <v>2440</v>
      </c>
      <c r="J151" t="s">
        <v>2699</v>
      </c>
    </row>
    <row r="152" spans="1:12" x14ac:dyDescent="0.25">
      <c r="A152" t="s">
        <v>2521</v>
      </c>
      <c r="B152" t="s">
        <v>2946</v>
      </c>
      <c r="C152" t="s">
        <v>2523</v>
      </c>
      <c r="D152" t="s">
        <v>2524</v>
      </c>
      <c r="I152" t="s">
        <v>2440</v>
      </c>
      <c r="L152" t="s">
        <v>2947</v>
      </c>
    </row>
    <row r="153" spans="1:12" x14ac:dyDescent="0.25">
      <c r="A153" t="s">
        <v>2948</v>
      </c>
      <c r="B153" t="s">
        <v>2949</v>
      </c>
      <c r="C153" t="s">
        <v>2950</v>
      </c>
      <c r="D153" t="s">
        <v>2951</v>
      </c>
      <c r="I153" t="s">
        <v>2440</v>
      </c>
    </row>
    <row r="154" spans="1:12" x14ac:dyDescent="0.25">
      <c r="A154" t="s">
        <v>2952</v>
      </c>
      <c r="B154" t="s">
        <v>2953</v>
      </c>
      <c r="C154" t="s">
        <v>2954</v>
      </c>
      <c r="D154" t="s">
        <v>2955</v>
      </c>
      <c r="I154" t="s">
        <v>2440</v>
      </c>
      <c r="J154" t="s">
        <v>2699</v>
      </c>
      <c r="L154" t="s">
        <v>2956</v>
      </c>
    </row>
    <row r="155" spans="1:12" x14ac:dyDescent="0.25">
      <c r="A155" t="s">
        <v>2521</v>
      </c>
      <c r="B155" t="s">
        <v>2957</v>
      </c>
      <c r="C155" t="s">
        <v>2523</v>
      </c>
      <c r="D155" t="s">
        <v>2524</v>
      </c>
      <c r="I155" t="s">
        <v>2440</v>
      </c>
      <c r="L155" t="s">
        <v>2958</v>
      </c>
    </row>
    <row r="156" spans="1:12" x14ac:dyDescent="0.25">
      <c r="A156" t="s">
        <v>2465</v>
      </c>
      <c r="B156" t="s">
        <v>2959</v>
      </c>
      <c r="C156" t="s">
        <v>2960</v>
      </c>
      <c r="D156" t="s">
        <v>2961</v>
      </c>
    </row>
    <row r="157" spans="1:12" x14ac:dyDescent="0.25">
      <c r="A157" t="s">
        <v>2962</v>
      </c>
      <c r="B157" t="s">
        <v>2963</v>
      </c>
      <c r="C157" t="s">
        <v>2964</v>
      </c>
      <c r="D157" t="s">
        <v>2965</v>
      </c>
      <c r="E157" t="s">
        <v>2760</v>
      </c>
      <c r="F157" t="s">
        <v>2761</v>
      </c>
      <c r="I157" t="s">
        <v>2440</v>
      </c>
      <c r="J157" t="s">
        <v>2966</v>
      </c>
    </row>
    <row r="158" spans="1:12" x14ac:dyDescent="0.25">
      <c r="A158" t="s">
        <v>2521</v>
      </c>
      <c r="B158" t="s">
        <v>2967</v>
      </c>
      <c r="C158" t="s">
        <v>2523</v>
      </c>
      <c r="D158" t="s">
        <v>2524</v>
      </c>
      <c r="I158" t="s">
        <v>2440</v>
      </c>
      <c r="L158" t="s">
        <v>2968</v>
      </c>
    </row>
    <row r="159" spans="1:12" x14ac:dyDescent="0.25">
      <c r="A159" t="s">
        <v>2969</v>
      </c>
      <c r="B159" t="s">
        <v>2387</v>
      </c>
      <c r="C159" t="s">
        <v>2970</v>
      </c>
      <c r="D159" t="s">
        <v>2971</v>
      </c>
      <c r="E159" t="s">
        <v>2760</v>
      </c>
      <c r="F159" t="s">
        <v>2761</v>
      </c>
      <c r="I159" t="s">
        <v>2440</v>
      </c>
      <c r="J159" t="s">
        <v>2972</v>
      </c>
    </row>
    <row r="160" spans="1:12" x14ac:dyDescent="0.25">
      <c r="A160" t="s">
        <v>2521</v>
      </c>
      <c r="B160" t="s">
        <v>2973</v>
      </c>
      <c r="C160" t="s">
        <v>2523</v>
      </c>
      <c r="D160" t="s">
        <v>2524</v>
      </c>
      <c r="I160" t="s">
        <v>2440</v>
      </c>
      <c r="L160" t="s">
        <v>2974</v>
      </c>
    </row>
    <row r="161" spans="1:12" x14ac:dyDescent="0.25">
      <c r="A161" t="s">
        <v>2975</v>
      </c>
      <c r="B161" t="s">
        <v>2976</v>
      </c>
      <c r="C161" t="s">
        <v>2977</v>
      </c>
      <c r="D161" t="s">
        <v>2978</v>
      </c>
      <c r="I161" t="s">
        <v>2440</v>
      </c>
      <c r="J161" t="s">
        <v>2699</v>
      </c>
      <c r="L161" t="s">
        <v>2979</v>
      </c>
    </row>
    <row r="162" spans="1:12" x14ac:dyDescent="0.25">
      <c r="A162" t="s">
        <v>2521</v>
      </c>
      <c r="B162" t="s">
        <v>2980</v>
      </c>
      <c r="C162" t="s">
        <v>2523</v>
      </c>
      <c r="D162" t="s">
        <v>2524</v>
      </c>
      <c r="I162" t="s">
        <v>2440</v>
      </c>
      <c r="L162" t="s">
        <v>2981</v>
      </c>
    </row>
    <row r="163" spans="1:12" x14ac:dyDescent="0.25">
      <c r="A163" t="s">
        <v>2982</v>
      </c>
      <c r="B163" t="s">
        <v>2983</v>
      </c>
      <c r="C163" t="s">
        <v>2984</v>
      </c>
      <c r="D163" t="s">
        <v>2985</v>
      </c>
      <c r="E163" t="s">
        <v>2760</v>
      </c>
      <c r="F163" t="s">
        <v>2761</v>
      </c>
      <c r="I163" t="s">
        <v>2440</v>
      </c>
      <c r="J163" t="s">
        <v>2986</v>
      </c>
      <c r="L163" t="s">
        <v>2979</v>
      </c>
    </row>
    <row r="164" spans="1:12" x14ac:dyDescent="0.25">
      <c r="A164" t="s">
        <v>2521</v>
      </c>
      <c r="B164" t="s">
        <v>2987</v>
      </c>
      <c r="C164" t="s">
        <v>2523</v>
      </c>
      <c r="D164" t="s">
        <v>2524</v>
      </c>
      <c r="I164" t="s">
        <v>2440</v>
      </c>
      <c r="L164" t="s">
        <v>2988</v>
      </c>
    </row>
    <row r="165" spans="1:12" x14ac:dyDescent="0.25">
      <c r="A165" t="s">
        <v>2989</v>
      </c>
      <c r="B165" t="s">
        <v>2990</v>
      </c>
      <c r="C165" t="s">
        <v>2991</v>
      </c>
      <c r="D165" t="s">
        <v>2992</v>
      </c>
      <c r="E165" t="s">
        <v>2760</v>
      </c>
      <c r="F165" t="s">
        <v>2761</v>
      </c>
      <c r="I165" t="s">
        <v>2440</v>
      </c>
      <c r="J165" t="s">
        <v>2699</v>
      </c>
      <c r="L165" t="s">
        <v>2993</v>
      </c>
    </row>
    <row r="166" spans="1:12" x14ac:dyDescent="0.25">
      <c r="A166" t="s">
        <v>2521</v>
      </c>
      <c r="B166" t="s">
        <v>2994</v>
      </c>
      <c r="C166" t="s">
        <v>2523</v>
      </c>
      <c r="D166" t="s">
        <v>2524</v>
      </c>
      <c r="I166" t="s">
        <v>2440</v>
      </c>
      <c r="L166" t="s">
        <v>2995</v>
      </c>
    </row>
    <row r="167" spans="1:12" x14ac:dyDescent="0.25">
      <c r="A167" t="s">
        <v>2996</v>
      </c>
      <c r="B167" t="s">
        <v>2997</v>
      </c>
      <c r="C167" t="s">
        <v>2998</v>
      </c>
      <c r="D167" t="s">
        <v>2999</v>
      </c>
      <c r="I167" t="s">
        <v>2440</v>
      </c>
      <c r="J167" t="s">
        <v>2699</v>
      </c>
      <c r="L167" t="s">
        <v>2993</v>
      </c>
    </row>
    <row r="168" spans="1:12" x14ac:dyDescent="0.25">
      <c r="A168" t="s">
        <v>2521</v>
      </c>
      <c r="B168" t="s">
        <v>3000</v>
      </c>
      <c r="C168" t="s">
        <v>2523</v>
      </c>
      <c r="D168" t="s">
        <v>2524</v>
      </c>
      <c r="I168" t="s">
        <v>2440</v>
      </c>
      <c r="L168" t="s">
        <v>3001</v>
      </c>
    </row>
    <row r="169" spans="1:12" x14ac:dyDescent="0.25">
      <c r="A169" t="s">
        <v>3002</v>
      </c>
      <c r="B169" t="s">
        <v>3003</v>
      </c>
      <c r="C169" t="s">
        <v>3004</v>
      </c>
      <c r="D169" t="s">
        <v>3005</v>
      </c>
      <c r="E169" t="s">
        <v>2760</v>
      </c>
      <c r="F169" t="s">
        <v>2761</v>
      </c>
      <c r="I169" t="s">
        <v>2440</v>
      </c>
      <c r="J169" t="s">
        <v>3006</v>
      </c>
    </row>
    <row r="170" spans="1:12" x14ac:dyDescent="0.25">
      <c r="A170" t="s">
        <v>2521</v>
      </c>
      <c r="B170" t="s">
        <v>3007</v>
      </c>
      <c r="C170" t="s">
        <v>2523</v>
      </c>
      <c r="D170" t="s">
        <v>2524</v>
      </c>
      <c r="I170" t="s">
        <v>2440</v>
      </c>
      <c r="L170" t="s">
        <v>3008</v>
      </c>
    </row>
    <row r="171" spans="1:12" x14ac:dyDescent="0.25">
      <c r="A171" t="s">
        <v>2996</v>
      </c>
      <c r="B171" t="s">
        <v>3009</v>
      </c>
      <c r="C171" t="s">
        <v>3010</v>
      </c>
      <c r="D171" t="s">
        <v>3011</v>
      </c>
      <c r="I171" t="s">
        <v>2440</v>
      </c>
      <c r="J171" t="s">
        <v>2699</v>
      </c>
      <c r="L171" t="s">
        <v>3012</v>
      </c>
    </row>
    <row r="172" spans="1:12" x14ac:dyDescent="0.25">
      <c r="A172" t="s">
        <v>2521</v>
      </c>
      <c r="B172" t="s">
        <v>3013</v>
      </c>
      <c r="C172" t="s">
        <v>2523</v>
      </c>
      <c r="D172" t="s">
        <v>2524</v>
      </c>
      <c r="I172" t="s">
        <v>2440</v>
      </c>
      <c r="L172" t="s">
        <v>3014</v>
      </c>
    </row>
    <row r="173" spans="1:12" x14ac:dyDescent="0.25">
      <c r="A173" t="s">
        <v>2948</v>
      </c>
      <c r="B173" t="s">
        <v>3015</v>
      </c>
      <c r="C173" t="s">
        <v>3016</v>
      </c>
      <c r="D173" t="s">
        <v>3017</v>
      </c>
      <c r="E173" t="s">
        <v>3018</v>
      </c>
      <c r="F173" t="s">
        <v>3019</v>
      </c>
      <c r="I173" t="s">
        <v>2440</v>
      </c>
      <c r="L173" t="s">
        <v>2608</v>
      </c>
    </row>
    <row r="174" spans="1:12" x14ac:dyDescent="0.25">
      <c r="A174" t="s">
        <v>3020</v>
      </c>
      <c r="B174" t="s">
        <v>3021</v>
      </c>
      <c r="C174" t="s">
        <v>3022</v>
      </c>
      <c r="D174" t="s">
        <v>3023</v>
      </c>
      <c r="E174" t="s">
        <v>3018</v>
      </c>
      <c r="F174" t="s">
        <v>3019</v>
      </c>
      <c r="I174" t="s">
        <v>2440</v>
      </c>
      <c r="J174" t="s">
        <v>2699</v>
      </c>
      <c r="L174" t="s">
        <v>3024</v>
      </c>
    </row>
    <row r="175" spans="1:12" x14ac:dyDescent="0.25">
      <c r="A175" t="s">
        <v>2521</v>
      </c>
      <c r="B175" t="s">
        <v>3025</v>
      </c>
      <c r="C175" t="s">
        <v>2523</v>
      </c>
      <c r="D175" t="s">
        <v>2524</v>
      </c>
      <c r="I175" t="s">
        <v>2440</v>
      </c>
      <c r="L175" t="s">
        <v>3026</v>
      </c>
    </row>
    <row r="176" spans="1:12" x14ac:dyDescent="0.25">
      <c r="A176" t="s">
        <v>2521</v>
      </c>
      <c r="B176" t="s">
        <v>3027</v>
      </c>
      <c r="C176" t="s">
        <v>3028</v>
      </c>
      <c r="D176" t="s">
        <v>3029</v>
      </c>
    </row>
    <row r="177" spans="1:12" x14ac:dyDescent="0.25">
      <c r="A177" t="s">
        <v>2482</v>
      </c>
      <c r="B177" t="s">
        <v>3030</v>
      </c>
      <c r="C177" t="s">
        <v>3031</v>
      </c>
      <c r="D177" t="s">
        <v>3032</v>
      </c>
      <c r="I177" t="s">
        <v>2440</v>
      </c>
    </row>
    <row r="178" spans="1:12" x14ac:dyDescent="0.25">
      <c r="A178" t="s">
        <v>2482</v>
      </c>
      <c r="B178" t="s">
        <v>3033</v>
      </c>
      <c r="C178" t="s">
        <v>3034</v>
      </c>
      <c r="D178" t="s">
        <v>3035</v>
      </c>
      <c r="I178" t="s">
        <v>2440</v>
      </c>
    </row>
    <row r="179" spans="1:12" x14ac:dyDescent="0.25">
      <c r="A179" t="s">
        <v>2482</v>
      </c>
      <c r="B179" t="s">
        <v>3036</v>
      </c>
      <c r="C179" t="s">
        <v>3037</v>
      </c>
      <c r="D179" t="s">
        <v>3038</v>
      </c>
      <c r="I179" t="s">
        <v>2440</v>
      </c>
    </row>
    <row r="180" spans="1:12" x14ac:dyDescent="0.25">
      <c r="A180" t="s">
        <v>2457</v>
      </c>
      <c r="B180" t="s">
        <v>3039</v>
      </c>
      <c r="C180" t="s">
        <v>3040</v>
      </c>
      <c r="D180" t="s">
        <v>3041</v>
      </c>
      <c r="E180" t="s">
        <v>3042</v>
      </c>
      <c r="F180" t="s">
        <v>3043</v>
      </c>
      <c r="I180" t="s">
        <v>2440</v>
      </c>
      <c r="J180" t="s">
        <v>3044</v>
      </c>
      <c r="L180" t="s">
        <v>3045</v>
      </c>
    </row>
    <row r="181" spans="1:12" x14ac:dyDescent="0.25">
      <c r="A181" t="s">
        <v>2521</v>
      </c>
      <c r="B181" t="s">
        <v>3046</v>
      </c>
      <c r="C181" t="s">
        <v>3047</v>
      </c>
      <c r="D181" t="s">
        <v>3048</v>
      </c>
      <c r="F181" t="s">
        <v>3049</v>
      </c>
    </row>
    <row r="182" spans="1:12" x14ac:dyDescent="0.25">
      <c r="A182" t="s">
        <v>2526</v>
      </c>
    </row>
    <row r="183" spans="1:12" x14ac:dyDescent="0.25">
      <c r="A183" t="s">
        <v>2465</v>
      </c>
      <c r="B183" t="s">
        <v>3050</v>
      </c>
      <c r="C183" t="s">
        <v>3051</v>
      </c>
      <c r="D183" t="s">
        <v>3052</v>
      </c>
    </row>
    <row r="184" spans="1:12" x14ac:dyDescent="0.25">
      <c r="A184" t="s">
        <v>2526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A424C-B57A-4923-BE84-F33A3DA9BAF5}">
  <dimension ref="A1:E1514"/>
  <sheetViews>
    <sheetView workbookViewId="0">
      <pane ySplit="1" topLeftCell="A2" activePane="bottomLeft" state="frozen"/>
      <selection pane="bottomLeft"/>
    </sheetView>
  </sheetViews>
  <sheetFormatPr defaultRowHeight="15" x14ac:dyDescent="0.25"/>
  <cols>
    <col min="1" max="1" width="24.140625" customWidth="1"/>
    <col min="2" max="2" width="26.85546875" customWidth="1"/>
    <col min="3" max="3" width="30.42578125" customWidth="1"/>
  </cols>
  <sheetData>
    <row r="1" spans="1:5" ht="15.75" x14ac:dyDescent="0.25">
      <c r="A1" s="24" t="s">
        <v>3053</v>
      </c>
      <c r="B1" s="24" t="s">
        <v>2410</v>
      </c>
      <c r="C1" s="24" t="s">
        <v>2411</v>
      </c>
      <c r="D1" s="24" t="s">
        <v>2412</v>
      </c>
      <c r="E1" s="24" t="s">
        <v>3054</v>
      </c>
    </row>
    <row r="2" spans="1:5" x14ac:dyDescent="0.25">
      <c r="A2" t="s">
        <v>2443</v>
      </c>
      <c r="B2" t="s">
        <v>3055</v>
      </c>
      <c r="C2" s="32"/>
      <c r="D2" s="32"/>
    </row>
    <row r="3" spans="1:5" x14ac:dyDescent="0.25">
      <c r="A3" t="s">
        <v>2443</v>
      </c>
      <c r="B3" t="s">
        <v>3056</v>
      </c>
      <c r="C3" s="32"/>
      <c r="D3" s="32"/>
    </row>
    <row r="4" spans="1:5" x14ac:dyDescent="0.25">
      <c r="A4" t="s">
        <v>2443</v>
      </c>
      <c r="B4" t="s">
        <v>3057</v>
      </c>
      <c r="C4" s="32"/>
      <c r="D4" s="32"/>
    </row>
    <row r="5" spans="1:5" x14ac:dyDescent="0.25">
      <c r="A5" t="s">
        <v>2443</v>
      </c>
      <c r="B5" t="s">
        <v>3058</v>
      </c>
      <c r="C5" s="32"/>
      <c r="D5" s="32"/>
    </row>
    <row r="6" spans="1:5" x14ac:dyDescent="0.25">
      <c r="A6" t="s">
        <v>2450</v>
      </c>
      <c r="B6" t="s">
        <v>3059</v>
      </c>
      <c r="C6" t="s">
        <v>3060</v>
      </c>
      <c r="D6" t="s">
        <v>3061</v>
      </c>
    </row>
    <row r="7" spans="1:5" x14ac:dyDescent="0.25">
      <c r="A7" t="s">
        <v>2450</v>
      </c>
      <c r="B7" t="s">
        <v>3062</v>
      </c>
      <c r="C7" t="s">
        <v>3063</v>
      </c>
      <c r="D7" t="s">
        <v>3064</v>
      </c>
    </row>
    <row r="8" spans="1:5" x14ac:dyDescent="0.25">
      <c r="A8" t="s">
        <v>2454</v>
      </c>
      <c r="B8" t="s">
        <v>3065</v>
      </c>
      <c r="C8" t="s">
        <v>3066</v>
      </c>
      <c r="D8" t="s">
        <v>3067</v>
      </c>
    </row>
    <row r="9" spans="1:5" x14ac:dyDescent="0.25">
      <c r="A9" t="s">
        <v>2454</v>
      </c>
      <c r="B9" t="s">
        <v>3068</v>
      </c>
      <c r="C9" t="s">
        <v>3069</v>
      </c>
      <c r="D9" t="s">
        <v>3070</v>
      </c>
    </row>
    <row r="10" spans="1:5" x14ac:dyDescent="0.25">
      <c r="A10" t="s">
        <v>3071</v>
      </c>
      <c r="B10" t="s">
        <v>3072</v>
      </c>
      <c r="C10" t="s">
        <v>3073</v>
      </c>
      <c r="D10" t="s">
        <v>374</v>
      </c>
    </row>
    <row r="11" spans="1:5" x14ac:dyDescent="0.25">
      <c r="A11" t="s">
        <v>3071</v>
      </c>
      <c r="B11" t="s">
        <v>3074</v>
      </c>
      <c r="C11" t="s">
        <v>3075</v>
      </c>
      <c r="D11" t="s">
        <v>278</v>
      </c>
    </row>
    <row r="12" spans="1:5" x14ac:dyDescent="0.25">
      <c r="A12" t="s">
        <v>2366</v>
      </c>
      <c r="B12" t="s">
        <v>1465</v>
      </c>
      <c r="C12" t="s">
        <v>2309</v>
      </c>
      <c r="D12" t="s">
        <v>2309</v>
      </c>
    </row>
    <row r="13" spans="1:5" x14ac:dyDescent="0.25">
      <c r="A13" t="s">
        <v>2366</v>
      </c>
      <c r="B13" t="s">
        <v>1466</v>
      </c>
      <c r="C13" t="s">
        <v>2310</v>
      </c>
      <c r="D13" t="s">
        <v>2310</v>
      </c>
    </row>
    <row r="14" spans="1:5" x14ac:dyDescent="0.25">
      <c r="A14" t="s">
        <v>2366</v>
      </c>
      <c r="B14" t="s">
        <v>3076</v>
      </c>
      <c r="C14" t="s">
        <v>3077</v>
      </c>
      <c r="D14" t="s">
        <v>3077</v>
      </c>
    </row>
    <row r="15" spans="1:5" x14ac:dyDescent="0.25">
      <c r="A15" t="s">
        <v>2366</v>
      </c>
      <c r="B15" t="s">
        <v>1467</v>
      </c>
      <c r="C15" t="s">
        <v>2311</v>
      </c>
      <c r="D15" t="s">
        <v>2311</v>
      </c>
    </row>
    <row r="16" spans="1:5" x14ac:dyDescent="0.25">
      <c r="A16" t="s">
        <v>2366</v>
      </c>
      <c r="B16" t="s">
        <v>1468</v>
      </c>
      <c r="C16" t="s">
        <v>2312</v>
      </c>
      <c r="D16" t="s">
        <v>2312</v>
      </c>
    </row>
    <row r="17" spans="1:4" x14ac:dyDescent="0.25">
      <c r="A17" t="s">
        <v>2366</v>
      </c>
      <c r="B17" t="s">
        <v>1469</v>
      </c>
      <c r="C17" t="s">
        <v>3078</v>
      </c>
      <c r="D17" t="s">
        <v>3078</v>
      </c>
    </row>
    <row r="18" spans="1:4" x14ac:dyDescent="0.25">
      <c r="A18" t="s">
        <v>2366</v>
      </c>
      <c r="B18" t="s">
        <v>1470</v>
      </c>
      <c r="C18" t="s">
        <v>2313</v>
      </c>
      <c r="D18" t="s">
        <v>2313</v>
      </c>
    </row>
    <row r="19" spans="1:4" x14ac:dyDescent="0.25">
      <c r="A19" t="s">
        <v>2366</v>
      </c>
      <c r="B19" t="s">
        <v>1471</v>
      </c>
      <c r="C19" t="s">
        <v>2314</v>
      </c>
      <c r="D19" t="s">
        <v>2314</v>
      </c>
    </row>
    <row r="20" spans="1:4" x14ac:dyDescent="0.25">
      <c r="A20" t="s">
        <v>2366</v>
      </c>
      <c r="B20" t="s">
        <v>1472</v>
      </c>
      <c r="C20" t="s">
        <v>2315</v>
      </c>
      <c r="D20" t="s">
        <v>2315</v>
      </c>
    </row>
    <row r="21" spans="1:4" x14ac:dyDescent="0.25">
      <c r="A21" t="s">
        <v>2366</v>
      </c>
      <c r="B21" t="s">
        <v>3079</v>
      </c>
      <c r="C21" t="s">
        <v>3080</v>
      </c>
      <c r="D21" t="s">
        <v>3080</v>
      </c>
    </row>
    <row r="22" spans="1:4" x14ac:dyDescent="0.25">
      <c r="A22" t="s">
        <v>2366</v>
      </c>
      <c r="B22" t="s">
        <v>1473</v>
      </c>
      <c r="C22" t="s">
        <v>2316</v>
      </c>
      <c r="D22" t="s">
        <v>2316</v>
      </c>
    </row>
    <row r="23" spans="1:4" x14ac:dyDescent="0.25">
      <c r="A23" t="s">
        <v>2366</v>
      </c>
      <c r="B23" t="s">
        <v>1474</v>
      </c>
      <c r="C23" t="s">
        <v>2317</v>
      </c>
      <c r="D23" t="s">
        <v>2317</v>
      </c>
    </row>
    <row r="24" spans="1:4" x14ac:dyDescent="0.25">
      <c r="A24" t="s">
        <v>2366</v>
      </c>
      <c r="B24" t="s">
        <v>1476</v>
      </c>
      <c r="C24" t="s">
        <v>3081</v>
      </c>
      <c r="D24" t="s">
        <v>3081</v>
      </c>
    </row>
    <row r="25" spans="1:4" x14ac:dyDescent="0.25">
      <c r="A25" t="s">
        <v>2366</v>
      </c>
      <c r="B25" t="s">
        <v>3082</v>
      </c>
      <c r="C25" t="s">
        <v>3083</v>
      </c>
      <c r="D25" t="s">
        <v>3083</v>
      </c>
    </row>
    <row r="26" spans="1:4" x14ac:dyDescent="0.25">
      <c r="A26" t="s">
        <v>2366</v>
      </c>
      <c r="B26" t="s">
        <v>1477</v>
      </c>
      <c r="C26" t="s">
        <v>2318</v>
      </c>
      <c r="D26" t="s">
        <v>2318</v>
      </c>
    </row>
    <row r="27" spans="1:4" x14ac:dyDescent="0.25">
      <c r="A27" t="s">
        <v>2366</v>
      </c>
      <c r="B27" t="s">
        <v>3084</v>
      </c>
      <c r="C27" t="s">
        <v>3085</v>
      </c>
      <c r="D27" t="s">
        <v>3085</v>
      </c>
    </row>
    <row r="28" spans="1:4" x14ac:dyDescent="0.25">
      <c r="A28" t="s">
        <v>2366</v>
      </c>
      <c r="B28" t="s">
        <v>1478</v>
      </c>
      <c r="C28" t="s">
        <v>3086</v>
      </c>
      <c r="D28" t="s">
        <v>3086</v>
      </c>
    </row>
    <row r="29" spans="1:4" x14ac:dyDescent="0.25">
      <c r="A29" t="s">
        <v>2366</v>
      </c>
      <c r="B29" t="s">
        <v>1479</v>
      </c>
      <c r="C29" t="s">
        <v>2319</v>
      </c>
      <c r="D29" t="s">
        <v>2319</v>
      </c>
    </row>
    <row r="30" spans="1:4" x14ac:dyDescent="0.25">
      <c r="A30" t="s">
        <v>2366</v>
      </c>
      <c r="B30" t="s">
        <v>1480</v>
      </c>
      <c r="C30" t="s">
        <v>2320</v>
      </c>
      <c r="D30" t="s">
        <v>2320</v>
      </c>
    </row>
    <row r="31" spans="1:4" x14ac:dyDescent="0.25">
      <c r="A31" t="s">
        <v>2366</v>
      </c>
      <c r="B31" t="s">
        <v>3087</v>
      </c>
      <c r="C31" t="s">
        <v>3088</v>
      </c>
      <c r="D31" t="s">
        <v>3088</v>
      </c>
    </row>
    <row r="32" spans="1:4" x14ac:dyDescent="0.25">
      <c r="A32" t="s">
        <v>2366</v>
      </c>
      <c r="B32" t="s">
        <v>1481</v>
      </c>
      <c r="C32" t="s">
        <v>3089</v>
      </c>
      <c r="D32" t="s">
        <v>3089</v>
      </c>
    </row>
    <row r="33" spans="1:5" x14ac:dyDescent="0.25">
      <c r="A33" t="s">
        <v>2366</v>
      </c>
      <c r="B33" t="s">
        <v>3090</v>
      </c>
      <c r="C33" t="s">
        <v>3091</v>
      </c>
      <c r="D33" t="s">
        <v>3091</v>
      </c>
    </row>
    <row r="34" spans="1:5" x14ac:dyDescent="0.25">
      <c r="A34" t="s">
        <v>2366</v>
      </c>
      <c r="B34" t="s">
        <v>1482</v>
      </c>
      <c r="C34" t="s">
        <v>2321</v>
      </c>
      <c r="D34" t="s">
        <v>2321</v>
      </c>
    </row>
    <row r="35" spans="1:5" x14ac:dyDescent="0.25">
      <c r="A35" t="s">
        <v>2366</v>
      </c>
      <c r="B35" t="s">
        <v>1483</v>
      </c>
      <c r="C35" t="s">
        <v>2322</v>
      </c>
      <c r="D35" t="s">
        <v>2322</v>
      </c>
    </row>
    <row r="36" spans="1:5" x14ac:dyDescent="0.25">
      <c r="A36" t="s">
        <v>2366</v>
      </c>
      <c r="B36" t="s">
        <v>1484</v>
      </c>
      <c r="C36" t="s">
        <v>3092</v>
      </c>
      <c r="D36" t="s">
        <v>3092</v>
      </c>
    </row>
    <row r="37" spans="1:5" x14ac:dyDescent="0.25">
      <c r="A37" t="s">
        <v>2366</v>
      </c>
      <c r="B37" t="s">
        <v>3093</v>
      </c>
      <c r="C37" t="s">
        <v>3094</v>
      </c>
      <c r="D37" t="s">
        <v>3094</v>
      </c>
    </row>
    <row r="38" spans="1:5" x14ac:dyDescent="0.25">
      <c r="A38" t="s">
        <v>2366</v>
      </c>
      <c r="B38" t="s">
        <v>3095</v>
      </c>
      <c r="C38" t="s">
        <v>3096</v>
      </c>
      <c r="D38" t="s">
        <v>3096</v>
      </c>
    </row>
    <row r="39" spans="1:5" x14ac:dyDescent="0.25">
      <c r="A39" t="s">
        <v>2366</v>
      </c>
      <c r="B39" t="s">
        <v>3097</v>
      </c>
      <c r="C39" t="s">
        <v>3098</v>
      </c>
      <c r="D39" t="s">
        <v>3098</v>
      </c>
    </row>
    <row r="40" spans="1:5" x14ac:dyDescent="0.25">
      <c r="A40" t="s">
        <v>2366</v>
      </c>
      <c r="B40" t="s">
        <v>1485</v>
      </c>
      <c r="C40" t="s">
        <v>2323</v>
      </c>
      <c r="D40" t="s">
        <v>2323</v>
      </c>
    </row>
    <row r="41" spans="1:5" x14ac:dyDescent="0.25">
      <c r="A41" t="s">
        <v>2366</v>
      </c>
      <c r="B41" t="s">
        <v>1486</v>
      </c>
      <c r="C41" t="s">
        <v>2324</v>
      </c>
      <c r="D41" t="s">
        <v>2324</v>
      </c>
    </row>
    <row r="42" spans="1:5" x14ac:dyDescent="0.25">
      <c r="A42" t="s">
        <v>2366</v>
      </c>
      <c r="B42" t="s">
        <v>3099</v>
      </c>
      <c r="C42" t="s">
        <v>3100</v>
      </c>
      <c r="D42" t="s">
        <v>3100</v>
      </c>
    </row>
    <row r="43" spans="1:5" x14ac:dyDescent="0.25">
      <c r="A43" t="s">
        <v>2516</v>
      </c>
      <c r="B43" t="s">
        <v>3101</v>
      </c>
      <c r="C43" t="s">
        <v>3102</v>
      </c>
      <c r="D43" t="s">
        <v>3102</v>
      </c>
      <c r="E43" t="s">
        <v>1465</v>
      </c>
    </row>
    <row r="44" spans="1:5" x14ac:dyDescent="0.25">
      <c r="A44" t="s">
        <v>2516</v>
      </c>
      <c r="B44" t="s">
        <v>3103</v>
      </c>
      <c r="C44" t="s">
        <v>3104</v>
      </c>
      <c r="D44" t="s">
        <v>3104</v>
      </c>
      <c r="E44" t="s">
        <v>1465</v>
      </c>
    </row>
    <row r="45" spans="1:5" x14ac:dyDescent="0.25">
      <c r="A45" t="s">
        <v>2516</v>
      </c>
      <c r="B45" t="s">
        <v>3105</v>
      </c>
      <c r="C45" t="s">
        <v>3106</v>
      </c>
      <c r="D45" t="s">
        <v>3106</v>
      </c>
      <c r="E45" t="s">
        <v>1465</v>
      </c>
    </row>
    <row r="46" spans="1:5" x14ac:dyDescent="0.25">
      <c r="A46" t="s">
        <v>2516</v>
      </c>
      <c r="B46" t="s">
        <v>3107</v>
      </c>
      <c r="C46" t="s">
        <v>3108</v>
      </c>
      <c r="D46" t="s">
        <v>3108</v>
      </c>
      <c r="E46" t="s">
        <v>1465</v>
      </c>
    </row>
    <row r="47" spans="1:5" x14ac:dyDescent="0.25">
      <c r="A47" t="s">
        <v>2516</v>
      </c>
      <c r="B47" t="s">
        <v>3109</v>
      </c>
      <c r="C47" t="s">
        <v>3110</v>
      </c>
      <c r="D47" t="s">
        <v>3110</v>
      </c>
      <c r="E47" t="s">
        <v>1465</v>
      </c>
    </row>
    <row r="48" spans="1:5" x14ac:dyDescent="0.25">
      <c r="A48" t="s">
        <v>2516</v>
      </c>
      <c r="B48" t="s">
        <v>3111</v>
      </c>
      <c r="C48" t="s">
        <v>3112</v>
      </c>
      <c r="D48" t="s">
        <v>3112</v>
      </c>
      <c r="E48" t="s">
        <v>1465</v>
      </c>
    </row>
    <row r="49" spans="1:5" x14ac:dyDescent="0.25">
      <c r="A49" t="s">
        <v>2516</v>
      </c>
      <c r="B49" t="s">
        <v>3113</v>
      </c>
      <c r="C49" t="s">
        <v>3114</v>
      </c>
      <c r="D49" t="s">
        <v>3114</v>
      </c>
      <c r="E49" t="s">
        <v>1465</v>
      </c>
    </row>
    <row r="50" spans="1:5" x14ac:dyDescent="0.25">
      <c r="A50" t="s">
        <v>2516</v>
      </c>
      <c r="B50" t="s">
        <v>3115</v>
      </c>
      <c r="C50" t="s">
        <v>3116</v>
      </c>
      <c r="D50" t="s">
        <v>3116</v>
      </c>
      <c r="E50" t="s">
        <v>1465</v>
      </c>
    </row>
    <row r="51" spans="1:5" x14ac:dyDescent="0.25">
      <c r="A51" t="s">
        <v>2516</v>
      </c>
      <c r="B51" t="s">
        <v>3117</v>
      </c>
      <c r="C51" t="s">
        <v>3118</v>
      </c>
      <c r="D51" t="s">
        <v>3118</v>
      </c>
      <c r="E51" t="s">
        <v>1465</v>
      </c>
    </row>
    <row r="52" spans="1:5" x14ac:dyDescent="0.25">
      <c r="A52" t="s">
        <v>2516</v>
      </c>
      <c r="B52" t="s">
        <v>3119</v>
      </c>
      <c r="C52" t="s">
        <v>3120</v>
      </c>
      <c r="D52" t="s">
        <v>3120</v>
      </c>
      <c r="E52" t="s">
        <v>1465</v>
      </c>
    </row>
    <row r="53" spans="1:5" x14ac:dyDescent="0.25">
      <c r="A53" t="s">
        <v>2516</v>
      </c>
      <c r="B53" t="s">
        <v>3121</v>
      </c>
      <c r="C53" t="s">
        <v>3122</v>
      </c>
      <c r="D53" t="s">
        <v>3122</v>
      </c>
      <c r="E53" t="s">
        <v>1465</v>
      </c>
    </row>
    <row r="54" spans="1:5" x14ac:dyDescent="0.25">
      <c r="A54" t="s">
        <v>2516</v>
      </c>
      <c r="B54" t="s">
        <v>3123</v>
      </c>
      <c r="C54" t="s">
        <v>3124</v>
      </c>
      <c r="D54" t="s">
        <v>3124</v>
      </c>
      <c r="E54" t="s">
        <v>1465</v>
      </c>
    </row>
    <row r="55" spans="1:5" x14ac:dyDescent="0.25">
      <c r="A55" t="s">
        <v>2516</v>
      </c>
      <c r="B55" t="s">
        <v>3125</v>
      </c>
      <c r="C55" t="s">
        <v>3126</v>
      </c>
      <c r="D55" t="s">
        <v>3126</v>
      </c>
      <c r="E55" t="s">
        <v>1465</v>
      </c>
    </row>
    <row r="56" spans="1:5" x14ac:dyDescent="0.25">
      <c r="A56" t="s">
        <v>2516</v>
      </c>
      <c r="B56" t="s">
        <v>3127</v>
      </c>
      <c r="C56" t="s">
        <v>3128</v>
      </c>
      <c r="D56" t="s">
        <v>3128</v>
      </c>
      <c r="E56" t="s">
        <v>1465</v>
      </c>
    </row>
    <row r="57" spans="1:5" x14ac:dyDescent="0.25">
      <c r="A57" t="s">
        <v>2516</v>
      </c>
      <c r="B57" t="s">
        <v>3129</v>
      </c>
      <c r="C57" t="s">
        <v>3130</v>
      </c>
      <c r="D57" t="s">
        <v>3130</v>
      </c>
      <c r="E57" t="s">
        <v>1465</v>
      </c>
    </row>
    <row r="58" spans="1:5" x14ac:dyDescent="0.25">
      <c r="A58" t="s">
        <v>2516</v>
      </c>
      <c r="B58" t="s">
        <v>3131</v>
      </c>
      <c r="C58" t="s">
        <v>3132</v>
      </c>
      <c r="D58" t="s">
        <v>3132</v>
      </c>
      <c r="E58" t="s">
        <v>1465</v>
      </c>
    </row>
    <row r="59" spans="1:5" x14ac:dyDescent="0.25">
      <c r="A59" t="s">
        <v>2516</v>
      </c>
      <c r="B59" t="s">
        <v>3133</v>
      </c>
      <c r="C59" t="s">
        <v>3134</v>
      </c>
      <c r="D59" t="s">
        <v>3134</v>
      </c>
      <c r="E59" t="s">
        <v>1465</v>
      </c>
    </row>
    <row r="60" spans="1:5" x14ac:dyDescent="0.25">
      <c r="A60" t="s">
        <v>2516</v>
      </c>
      <c r="B60" t="s">
        <v>3135</v>
      </c>
      <c r="C60" t="s">
        <v>3136</v>
      </c>
      <c r="D60" t="s">
        <v>3136</v>
      </c>
      <c r="E60" t="s">
        <v>1465</v>
      </c>
    </row>
    <row r="61" spans="1:5" x14ac:dyDescent="0.25">
      <c r="A61" t="s">
        <v>2516</v>
      </c>
      <c r="B61" t="s">
        <v>3137</v>
      </c>
      <c r="C61" t="s">
        <v>3138</v>
      </c>
      <c r="D61" t="s">
        <v>3138</v>
      </c>
      <c r="E61" t="s">
        <v>1465</v>
      </c>
    </row>
    <row r="62" spans="1:5" x14ac:dyDescent="0.25">
      <c r="A62" t="s">
        <v>2516</v>
      </c>
      <c r="B62" t="s">
        <v>3139</v>
      </c>
      <c r="C62" t="s">
        <v>3140</v>
      </c>
      <c r="D62" t="s">
        <v>3140</v>
      </c>
      <c r="E62" t="s">
        <v>1465</v>
      </c>
    </row>
    <row r="63" spans="1:5" x14ac:dyDescent="0.25">
      <c r="A63" t="s">
        <v>2516</v>
      </c>
      <c r="B63" t="s">
        <v>3141</v>
      </c>
      <c r="C63" t="s">
        <v>3142</v>
      </c>
      <c r="D63" t="s">
        <v>3142</v>
      </c>
      <c r="E63" t="s">
        <v>1465</v>
      </c>
    </row>
    <row r="64" spans="1:5" x14ac:dyDescent="0.25">
      <c r="A64" t="s">
        <v>2516</v>
      </c>
      <c r="B64" t="s">
        <v>3143</v>
      </c>
      <c r="C64" t="s">
        <v>3144</v>
      </c>
      <c r="D64" t="s">
        <v>3144</v>
      </c>
      <c r="E64" t="s">
        <v>1465</v>
      </c>
    </row>
    <row r="65" spans="1:5" x14ac:dyDescent="0.25">
      <c r="A65" t="s">
        <v>2516</v>
      </c>
      <c r="B65" t="s">
        <v>3145</v>
      </c>
      <c r="C65" t="s">
        <v>3146</v>
      </c>
      <c r="D65" t="s">
        <v>3146</v>
      </c>
      <c r="E65" t="s">
        <v>1465</v>
      </c>
    </row>
    <row r="66" spans="1:5" x14ac:dyDescent="0.25">
      <c r="A66" t="s">
        <v>2516</v>
      </c>
      <c r="B66" t="s">
        <v>3147</v>
      </c>
      <c r="C66" t="s">
        <v>3148</v>
      </c>
      <c r="D66" t="s">
        <v>3148</v>
      </c>
      <c r="E66" t="s">
        <v>1465</v>
      </c>
    </row>
    <row r="67" spans="1:5" x14ac:dyDescent="0.25">
      <c r="A67" t="s">
        <v>2516</v>
      </c>
      <c r="B67" t="s">
        <v>3149</v>
      </c>
      <c r="C67" t="s">
        <v>3150</v>
      </c>
      <c r="D67" t="s">
        <v>3150</v>
      </c>
      <c r="E67" t="s">
        <v>1465</v>
      </c>
    </row>
    <row r="68" spans="1:5" x14ac:dyDescent="0.25">
      <c r="A68" t="s">
        <v>2516</v>
      </c>
      <c r="B68" t="s">
        <v>3151</v>
      </c>
      <c r="C68" t="s">
        <v>3152</v>
      </c>
      <c r="D68" t="s">
        <v>3152</v>
      </c>
      <c r="E68" t="s">
        <v>1465</v>
      </c>
    </row>
    <row r="69" spans="1:5" x14ac:dyDescent="0.25">
      <c r="A69" t="s">
        <v>2516</v>
      </c>
      <c r="B69" t="s">
        <v>3153</v>
      </c>
      <c r="C69" t="s">
        <v>3154</v>
      </c>
      <c r="D69" t="s">
        <v>3154</v>
      </c>
      <c r="E69" t="s">
        <v>1466</v>
      </c>
    </row>
    <row r="70" spans="1:5" x14ac:dyDescent="0.25">
      <c r="A70" t="s">
        <v>2516</v>
      </c>
      <c r="B70" t="s">
        <v>3155</v>
      </c>
      <c r="C70" t="s">
        <v>3156</v>
      </c>
      <c r="D70" t="s">
        <v>3156</v>
      </c>
      <c r="E70" t="s">
        <v>1466</v>
      </c>
    </row>
    <row r="71" spans="1:5" x14ac:dyDescent="0.25">
      <c r="A71" t="s">
        <v>2516</v>
      </c>
      <c r="B71" t="s">
        <v>3157</v>
      </c>
      <c r="C71" t="s">
        <v>3158</v>
      </c>
      <c r="D71" t="s">
        <v>3158</v>
      </c>
      <c r="E71" t="s">
        <v>1466</v>
      </c>
    </row>
    <row r="72" spans="1:5" x14ac:dyDescent="0.25">
      <c r="A72" t="s">
        <v>2516</v>
      </c>
      <c r="B72" t="s">
        <v>3159</v>
      </c>
      <c r="C72" t="s">
        <v>3160</v>
      </c>
      <c r="D72" t="s">
        <v>3160</v>
      </c>
      <c r="E72" t="s">
        <v>1467</v>
      </c>
    </row>
    <row r="73" spans="1:5" x14ac:dyDescent="0.25">
      <c r="A73" t="s">
        <v>2516</v>
      </c>
      <c r="B73" t="s">
        <v>3161</v>
      </c>
      <c r="C73" t="s">
        <v>3162</v>
      </c>
      <c r="D73" t="s">
        <v>3162</v>
      </c>
      <c r="E73" t="s">
        <v>1467</v>
      </c>
    </row>
    <row r="74" spans="1:5" x14ac:dyDescent="0.25">
      <c r="A74" t="s">
        <v>2516</v>
      </c>
      <c r="B74" t="s">
        <v>3163</v>
      </c>
      <c r="C74" t="s">
        <v>3164</v>
      </c>
      <c r="D74" t="s">
        <v>3164</v>
      </c>
      <c r="E74" t="s">
        <v>1467</v>
      </c>
    </row>
    <row r="75" spans="1:5" x14ac:dyDescent="0.25">
      <c r="A75" t="s">
        <v>2516</v>
      </c>
      <c r="B75" t="s">
        <v>3165</v>
      </c>
      <c r="C75" t="s">
        <v>3166</v>
      </c>
      <c r="D75" t="s">
        <v>3166</v>
      </c>
      <c r="E75" t="s">
        <v>1467</v>
      </c>
    </row>
    <row r="76" spans="1:5" x14ac:dyDescent="0.25">
      <c r="A76" t="s">
        <v>2516</v>
      </c>
      <c r="B76" t="s">
        <v>3167</v>
      </c>
      <c r="C76" t="s">
        <v>3168</v>
      </c>
      <c r="D76" t="s">
        <v>3168</v>
      </c>
      <c r="E76" t="s">
        <v>1467</v>
      </c>
    </row>
    <row r="77" spans="1:5" x14ac:dyDescent="0.25">
      <c r="A77" t="s">
        <v>2516</v>
      </c>
      <c r="B77" t="s">
        <v>3169</v>
      </c>
      <c r="C77" t="s">
        <v>3170</v>
      </c>
      <c r="D77" t="s">
        <v>3170</v>
      </c>
      <c r="E77" t="s">
        <v>1467</v>
      </c>
    </row>
    <row r="78" spans="1:5" x14ac:dyDescent="0.25">
      <c r="A78" t="s">
        <v>2516</v>
      </c>
      <c r="B78" t="s">
        <v>3171</v>
      </c>
      <c r="C78" t="s">
        <v>3172</v>
      </c>
      <c r="D78" t="s">
        <v>3172</v>
      </c>
      <c r="E78" t="s">
        <v>1467</v>
      </c>
    </row>
    <row r="79" spans="1:5" x14ac:dyDescent="0.25">
      <c r="A79" t="s">
        <v>2516</v>
      </c>
      <c r="B79" t="s">
        <v>3173</v>
      </c>
      <c r="C79" t="s">
        <v>3174</v>
      </c>
      <c r="D79" t="s">
        <v>3174</v>
      </c>
      <c r="E79" t="s">
        <v>3076</v>
      </c>
    </row>
    <row r="80" spans="1:5" x14ac:dyDescent="0.25">
      <c r="A80" t="s">
        <v>2516</v>
      </c>
      <c r="B80" t="s">
        <v>3175</v>
      </c>
      <c r="C80" t="s">
        <v>3176</v>
      </c>
      <c r="D80" t="s">
        <v>3176</v>
      </c>
      <c r="E80" t="s">
        <v>3076</v>
      </c>
    </row>
    <row r="81" spans="1:5" x14ac:dyDescent="0.25">
      <c r="A81" t="s">
        <v>2516</v>
      </c>
      <c r="B81" t="s">
        <v>3177</v>
      </c>
      <c r="C81" t="s">
        <v>3108</v>
      </c>
      <c r="D81" t="s">
        <v>3108</v>
      </c>
      <c r="E81" t="s">
        <v>3076</v>
      </c>
    </row>
    <row r="82" spans="1:5" x14ac:dyDescent="0.25">
      <c r="A82" t="s">
        <v>2516</v>
      </c>
      <c r="B82" t="s">
        <v>3178</v>
      </c>
      <c r="C82" t="s">
        <v>3179</v>
      </c>
      <c r="D82" t="s">
        <v>3179</v>
      </c>
      <c r="E82" t="s">
        <v>3076</v>
      </c>
    </row>
    <row r="83" spans="1:5" x14ac:dyDescent="0.25">
      <c r="A83" t="s">
        <v>2516</v>
      </c>
      <c r="B83" t="s">
        <v>3180</v>
      </c>
      <c r="C83" t="s">
        <v>3181</v>
      </c>
      <c r="D83" t="s">
        <v>3181</v>
      </c>
      <c r="E83" t="s">
        <v>3076</v>
      </c>
    </row>
    <row r="84" spans="1:5" x14ac:dyDescent="0.25">
      <c r="A84" t="s">
        <v>2516</v>
      </c>
      <c r="B84" t="s">
        <v>3182</v>
      </c>
      <c r="C84" t="s">
        <v>3183</v>
      </c>
      <c r="D84" t="s">
        <v>3183</v>
      </c>
      <c r="E84" t="s">
        <v>3076</v>
      </c>
    </row>
    <row r="85" spans="1:5" x14ac:dyDescent="0.25">
      <c r="A85" t="s">
        <v>2516</v>
      </c>
      <c r="B85" t="s">
        <v>3184</v>
      </c>
      <c r="C85" t="s">
        <v>3185</v>
      </c>
      <c r="D85" t="s">
        <v>3185</v>
      </c>
      <c r="E85" t="s">
        <v>3076</v>
      </c>
    </row>
    <row r="86" spans="1:5" x14ac:dyDescent="0.25">
      <c r="A86" t="s">
        <v>2516</v>
      </c>
      <c r="B86" t="s">
        <v>3186</v>
      </c>
      <c r="C86" t="s">
        <v>3187</v>
      </c>
      <c r="D86" t="s">
        <v>3187</v>
      </c>
      <c r="E86" t="s">
        <v>3076</v>
      </c>
    </row>
    <row r="87" spans="1:5" x14ac:dyDescent="0.25">
      <c r="A87" t="s">
        <v>2516</v>
      </c>
      <c r="B87" t="s">
        <v>3188</v>
      </c>
      <c r="C87" t="s">
        <v>3189</v>
      </c>
      <c r="D87" t="s">
        <v>3189</v>
      </c>
      <c r="E87" t="s">
        <v>3076</v>
      </c>
    </row>
    <row r="88" spans="1:5" x14ac:dyDescent="0.25">
      <c r="A88" t="s">
        <v>2516</v>
      </c>
      <c r="B88" t="s">
        <v>3190</v>
      </c>
      <c r="C88" t="s">
        <v>3191</v>
      </c>
      <c r="D88" t="s">
        <v>3191</v>
      </c>
      <c r="E88" t="s">
        <v>3076</v>
      </c>
    </row>
    <row r="89" spans="1:5" x14ac:dyDescent="0.25">
      <c r="A89" t="s">
        <v>2516</v>
      </c>
      <c r="B89" t="s">
        <v>3192</v>
      </c>
      <c r="C89" t="s">
        <v>3193</v>
      </c>
      <c r="D89" t="s">
        <v>3193</v>
      </c>
      <c r="E89" t="s">
        <v>3076</v>
      </c>
    </row>
    <row r="90" spans="1:5" x14ac:dyDescent="0.25">
      <c r="A90" t="s">
        <v>2516</v>
      </c>
      <c r="B90" t="s">
        <v>3194</v>
      </c>
      <c r="C90" t="s">
        <v>3195</v>
      </c>
      <c r="D90" t="s">
        <v>3195</v>
      </c>
      <c r="E90" t="s">
        <v>3076</v>
      </c>
    </row>
    <row r="91" spans="1:5" x14ac:dyDescent="0.25">
      <c r="A91" t="s">
        <v>2516</v>
      </c>
      <c r="B91" t="s">
        <v>3196</v>
      </c>
      <c r="C91" t="s">
        <v>3197</v>
      </c>
      <c r="D91" t="s">
        <v>3197</v>
      </c>
      <c r="E91" t="s">
        <v>3076</v>
      </c>
    </row>
    <row r="92" spans="1:5" x14ac:dyDescent="0.25">
      <c r="A92" t="s">
        <v>2516</v>
      </c>
      <c r="B92" t="s">
        <v>3198</v>
      </c>
      <c r="C92" t="s">
        <v>3199</v>
      </c>
      <c r="D92" t="s">
        <v>3199</v>
      </c>
      <c r="E92" t="s">
        <v>3076</v>
      </c>
    </row>
    <row r="93" spans="1:5" x14ac:dyDescent="0.25">
      <c r="A93" t="s">
        <v>2516</v>
      </c>
      <c r="B93" t="s">
        <v>3200</v>
      </c>
      <c r="C93" t="s">
        <v>3201</v>
      </c>
      <c r="D93" t="s">
        <v>3201</v>
      </c>
      <c r="E93" t="s">
        <v>3076</v>
      </c>
    </row>
    <row r="94" spans="1:5" x14ac:dyDescent="0.25">
      <c r="A94" t="s">
        <v>2516</v>
      </c>
      <c r="B94" t="s">
        <v>3202</v>
      </c>
      <c r="C94" t="s">
        <v>3203</v>
      </c>
      <c r="D94" t="s">
        <v>3203</v>
      </c>
      <c r="E94" t="s">
        <v>3076</v>
      </c>
    </row>
    <row r="95" spans="1:5" x14ac:dyDescent="0.25">
      <c r="A95" t="s">
        <v>2516</v>
      </c>
      <c r="B95" t="s">
        <v>3204</v>
      </c>
      <c r="C95" t="s">
        <v>3205</v>
      </c>
      <c r="D95" t="s">
        <v>3205</v>
      </c>
      <c r="E95" t="s">
        <v>3076</v>
      </c>
    </row>
    <row r="96" spans="1:5" x14ac:dyDescent="0.25">
      <c r="A96" t="s">
        <v>2516</v>
      </c>
      <c r="B96" t="s">
        <v>3206</v>
      </c>
      <c r="C96" t="s">
        <v>3207</v>
      </c>
      <c r="D96" t="s">
        <v>3207</v>
      </c>
      <c r="E96" t="s">
        <v>3076</v>
      </c>
    </row>
    <row r="97" spans="1:5" x14ac:dyDescent="0.25">
      <c r="A97" t="s">
        <v>2516</v>
      </c>
      <c r="B97" t="s">
        <v>3208</v>
      </c>
      <c r="C97" t="s">
        <v>3209</v>
      </c>
      <c r="D97" t="s">
        <v>3209</v>
      </c>
      <c r="E97" t="s">
        <v>3076</v>
      </c>
    </row>
    <row r="98" spans="1:5" x14ac:dyDescent="0.25">
      <c r="A98" t="s">
        <v>2516</v>
      </c>
      <c r="B98" t="s">
        <v>3210</v>
      </c>
      <c r="C98" t="s">
        <v>3211</v>
      </c>
      <c r="D98" t="s">
        <v>3211</v>
      </c>
      <c r="E98" t="s">
        <v>3076</v>
      </c>
    </row>
    <row r="99" spans="1:5" x14ac:dyDescent="0.25">
      <c r="A99" t="s">
        <v>2516</v>
      </c>
      <c r="B99" t="s">
        <v>3212</v>
      </c>
      <c r="C99" t="s">
        <v>3213</v>
      </c>
      <c r="D99" t="s">
        <v>3213</v>
      </c>
      <c r="E99" t="s">
        <v>3076</v>
      </c>
    </row>
    <row r="100" spans="1:5" x14ac:dyDescent="0.25">
      <c r="A100" t="s">
        <v>2516</v>
      </c>
      <c r="B100" t="s">
        <v>3214</v>
      </c>
      <c r="C100" t="s">
        <v>3215</v>
      </c>
      <c r="D100" t="s">
        <v>3215</v>
      </c>
      <c r="E100" t="s">
        <v>3076</v>
      </c>
    </row>
    <row r="101" spans="1:5" x14ac:dyDescent="0.25">
      <c r="A101" t="s">
        <v>2516</v>
      </c>
      <c r="B101" t="s">
        <v>3216</v>
      </c>
      <c r="C101" t="s">
        <v>3217</v>
      </c>
      <c r="D101" t="s">
        <v>3217</v>
      </c>
      <c r="E101" t="s">
        <v>3076</v>
      </c>
    </row>
    <row r="102" spans="1:5" x14ac:dyDescent="0.25">
      <c r="A102" t="s">
        <v>2516</v>
      </c>
      <c r="B102" t="s">
        <v>3218</v>
      </c>
      <c r="C102" t="s">
        <v>3219</v>
      </c>
      <c r="D102" t="s">
        <v>3219</v>
      </c>
      <c r="E102" t="s">
        <v>3076</v>
      </c>
    </row>
    <row r="103" spans="1:5" x14ac:dyDescent="0.25">
      <c r="A103" t="s">
        <v>2516</v>
      </c>
      <c r="B103" t="s">
        <v>3220</v>
      </c>
      <c r="C103" t="s">
        <v>3221</v>
      </c>
      <c r="D103" t="s">
        <v>3221</v>
      </c>
      <c r="E103" t="s">
        <v>3076</v>
      </c>
    </row>
    <row r="104" spans="1:5" x14ac:dyDescent="0.25">
      <c r="A104" t="s">
        <v>2516</v>
      </c>
      <c r="B104" t="s">
        <v>3222</v>
      </c>
      <c r="C104" t="s">
        <v>3223</v>
      </c>
      <c r="D104" t="s">
        <v>3223</v>
      </c>
      <c r="E104" t="s">
        <v>3076</v>
      </c>
    </row>
    <row r="105" spans="1:5" x14ac:dyDescent="0.25">
      <c r="A105" t="s">
        <v>2516</v>
      </c>
      <c r="B105" t="s">
        <v>3224</v>
      </c>
      <c r="C105" t="s">
        <v>3225</v>
      </c>
      <c r="D105" t="s">
        <v>3225</v>
      </c>
      <c r="E105" t="s">
        <v>3076</v>
      </c>
    </row>
    <row r="106" spans="1:5" x14ac:dyDescent="0.25">
      <c r="A106" t="s">
        <v>2516</v>
      </c>
      <c r="B106" t="s">
        <v>3226</v>
      </c>
      <c r="C106" t="s">
        <v>3227</v>
      </c>
      <c r="D106" t="s">
        <v>3227</v>
      </c>
      <c r="E106" t="s">
        <v>3076</v>
      </c>
    </row>
    <row r="107" spans="1:5" x14ac:dyDescent="0.25">
      <c r="A107" t="s">
        <v>2516</v>
      </c>
      <c r="B107" t="s">
        <v>3228</v>
      </c>
      <c r="C107" t="s">
        <v>3229</v>
      </c>
      <c r="D107" t="s">
        <v>3229</v>
      </c>
      <c r="E107" t="s">
        <v>1468</v>
      </c>
    </row>
    <row r="108" spans="1:5" x14ac:dyDescent="0.25">
      <c r="A108" t="s">
        <v>2516</v>
      </c>
      <c r="B108" t="s">
        <v>3230</v>
      </c>
      <c r="C108" t="s">
        <v>3231</v>
      </c>
      <c r="D108" t="s">
        <v>3231</v>
      </c>
      <c r="E108" t="s">
        <v>1468</v>
      </c>
    </row>
    <row r="109" spans="1:5" x14ac:dyDescent="0.25">
      <c r="A109" t="s">
        <v>2516</v>
      </c>
      <c r="B109" t="s">
        <v>3232</v>
      </c>
      <c r="C109" t="s">
        <v>3233</v>
      </c>
      <c r="D109" t="s">
        <v>3233</v>
      </c>
      <c r="E109" t="s">
        <v>1468</v>
      </c>
    </row>
    <row r="110" spans="1:5" x14ac:dyDescent="0.25">
      <c r="A110" t="s">
        <v>2516</v>
      </c>
      <c r="B110" t="s">
        <v>3234</v>
      </c>
      <c r="C110" t="s">
        <v>3235</v>
      </c>
      <c r="D110" t="s">
        <v>3235</v>
      </c>
      <c r="E110" t="s">
        <v>1468</v>
      </c>
    </row>
    <row r="111" spans="1:5" x14ac:dyDescent="0.25">
      <c r="A111" t="s">
        <v>2516</v>
      </c>
      <c r="B111" t="s">
        <v>3236</v>
      </c>
      <c r="C111" t="s">
        <v>3237</v>
      </c>
      <c r="D111" t="s">
        <v>3237</v>
      </c>
      <c r="E111" t="s">
        <v>1468</v>
      </c>
    </row>
    <row r="112" spans="1:5" x14ac:dyDescent="0.25">
      <c r="A112" t="s">
        <v>2516</v>
      </c>
      <c r="B112" t="s">
        <v>3238</v>
      </c>
      <c r="C112" t="s">
        <v>3239</v>
      </c>
      <c r="D112" t="s">
        <v>3239</v>
      </c>
      <c r="E112" t="s">
        <v>1468</v>
      </c>
    </row>
    <row r="113" spans="1:5" x14ac:dyDescent="0.25">
      <c r="A113" t="s">
        <v>2516</v>
      </c>
      <c r="B113" t="s">
        <v>3240</v>
      </c>
      <c r="C113" t="s">
        <v>3241</v>
      </c>
      <c r="D113" t="s">
        <v>3241</v>
      </c>
      <c r="E113" t="s">
        <v>1468</v>
      </c>
    </row>
    <row r="114" spans="1:5" x14ac:dyDescent="0.25">
      <c r="A114" t="s">
        <v>2516</v>
      </c>
      <c r="B114" t="s">
        <v>3242</v>
      </c>
      <c r="C114" t="s">
        <v>3243</v>
      </c>
      <c r="D114" t="s">
        <v>3243</v>
      </c>
      <c r="E114" t="s">
        <v>1468</v>
      </c>
    </row>
    <row r="115" spans="1:5" x14ac:dyDescent="0.25">
      <c r="A115" t="s">
        <v>2516</v>
      </c>
      <c r="B115" t="s">
        <v>3244</v>
      </c>
      <c r="C115" t="s">
        <v>3245</v>
      </c>
      <c r="D115" t="s">
        <v>3245</v>
      </c>
      <c r="E115" t="s">
        <v>1468</v>
      </c>
    </row>
    <row r="116" spans="1:5" x14ac:dyDescent="0.25">
      <c r="A116" t="s">
        <v>2516</v>
      </c>
      <c r="B116" t="s">
        <v>3246</v>
      </c>
      <c r="C116" t="s">
        <v>3247</v>
      </c>
      <c r="D116" t="s">
        <v>3247</v>
      </c>
      <c r="E116" t="s">
        <v>1468</v>
      </c>
    </row>
    <row r="117" spans="1:5" x14ac:dyDescent="0.25">
      <c r="A117" t="s">
        <v>2516</v>
      </c>
      <c r="B117" t="s">
        <v>3248</v>
      </c>
      <c r="C117" t="s">
        <v>3249</v>
      </c>
      <c r="D117" t="s">
        <v>3249</v>
      </c>
      <c r="E117" t="s">
        <v>1468</v>
      </c>
    </row>
    <row r="118" spans="1:5" x14ac:dyDescent="0.25">
      <c r="A118" t="s">
        <v>2516</v>
      </c>
      <c r="B118" t="s">
        <v>3250</v>
      </c>
      <c r="C118" t="s">
        <v>3251</v>
      </c>
      <c r="D118" t="s">
        <v>3251</v>
      </c>
      <c r="E118" t="s">
        <v>1468</v>
      </c>
    </row>
    <row r="119" spans="1:5" x14ac:dyDescent="0.25">
      <c r="A119" t="s">
        <v>2516</v>
      </c>
      <c r="B119" t="s">
        <v>3252</v>
      </c>
      <c r="C119" t="s">
        <v>3253</v>
      </c>
      <c r="D119" t="s">
        <v>3253</v>
      </c>
      <c r="E119" t="s">
        <v>1468</v>
      </c>
    </row>
    <row r="120" spans="1:5" x14ac:dyDescent="0.25">
      <c r="A120" t="s">
        <v>2516</v>
      </c>
      <c r="B120" t="s">
        <v>3254</v>
      </c>
      <c r="C120" t="s">
        <v>3255</v>
      </c>
      <c r="D120" t="s">
        <v>3255</v>
      </c>
      <c r="E120" t="s">
        <v>1468</v>
      </c>
    </row>
    <row r="121" spans="1:5" x14ac:dyDescent="0.25">
      <c r="A121" t="s">
        <v>2516</v>
      </c>
      <c r="B121" t="s">
        <v>3256</v>
      </c>
      <c r="C121" t="s">
        <v>3257</v>
      </c>
      <c r="D121" t="s">
        <v>3257</v>
      </c>
      <c r="E121" t="s">
        <v>1468</v>
      </c>
    </row>
    <row r="122" spans="1:5" x14ac:dyDescent="0.25">
      <c r="A122" t="s">
        <v>2516</v>
      </c>
      <c r="B122" t="s">
        <v>3258</v>
      </c>
      <c r="C122" t="s">
        <v>3259</v>
      </c>
      <c r="D122" t="s">
        <v>3259</v>
      </c>
      <c r="E122" t="s">
        <v>1468</v>
      </c>
    </row>
    <row r="123" spans="1:5" x14ac:dyDescent="0.25">
      <c r="A123" t="s">
        <v>2516</v>
      </c>
      <c r="B123" t="s">
        <v>3260</v>
      </c>
      <c r="C123" t="s">
        <v>3261</v>
      </c>
      <c r="D123" t="s">
        <v>3261</v>
      </c>
      <c r="E123" t="s">
        <v>1468</v>
      </c>
    </row>
    <row r="124" spans="1:5" x14ac:dyDescent="0.25">
      <c r="A124" t="s">
        <v>2516</v>
      </c>
      <c r="B124" t="s">
        <v>3262</v>
      </c>
      <c r="C124" t="s">
        <v>3263</v>
      </c>
      <c r="D124" t="s">
        <v>3263</v>
      </c>
      <c r="E124" t="s">
        <v>1468</v>
      </c>
    </row>
    <row r="125" spans="1:5" x14ac:dyDescent="0.25">
      <c r="A125" t="s">
        <v>2516</v>
      </c>
      <c r="B125" t="s">
        <v>3264</v>
      </c>
      <c r="C125" t="s">
        <v>3265</v>
      </c>
      <c r="D125" t="s">
        <v>3265</v>
      </c>
      <c r="E125" t="s">
        <v>1468</v>
      </c>
    </row>
    <row r="126" spans="1:5" x14ac:dyDescent="0.25">
      <c r="A126" t="s">
        <v>2516</v>
      </c>
      <c r="B126" t="s">
        <v>3266</v>
      </c>
      <c r="C126" t="s">
        <v>3267</v>
      </c>
      <c r="D126" t="s">
        <v>3267</v>
      </c>
      <c r="E126" t="s">
        <v>1468</v>
      </c>
    </row>
    <row r="127" spans="1:5" x14ac:dyDescent="0.25">
      <c r="A127" t="s">
        <v>2516</v>
      </c>
      <c r="B127" t="s">
        <v>3268</v>
      </c>
      <c r="C127" t="s">
        <v>3269</v>
      </c>
      <c r="D127" t="s">
        <v>3269</v>
      </c>
      <c r="E127" t="s">
        <v>1468</v>
      </c>
    </row>
    <row r="128" spans="1:5" x14ac:dyDescent="0.25">
      <c r="A128" t="s">
        <v>2516</v>
      </c>
      <c r="B128" t="s">
        <v>3270</v>
      </c>
      <c r="C128" t="s">
        <v>3271</v>
      </c>
      <c r="D128" t="s">
        <v>3271</v>
      </c>
      <c r="E128" t="s">
        <v>1468</v>
      </c>
    </row>
    <row r="129" spans="1:5" x14ac:dyDescent="0.25">
      <c r="A129" t="s">
        <v>2516</v>
      </c>
      <c r="B129" t="s">
        <v>3272</v>
      </c>
      <c r="C129" t="s">
        <v>3273</v>
      </c>
      <c r="D129" t="s">
        <v>3273</v>
      </c>
      <c r="E129" t="s">
        <v>1468</v>
      </c>
    </row>
    <row r="130" spans="1:5" x14ac:dyDescent="0.25">
      <c r="A130" t="s">
        <v>2516</v>
      </c>
      <c r="B130" t="s">
        <v>3274</v>
      </c>
      <c r="C130" t="s">
        <v>3275</v>
      </c>
      <c r="D130" t="s">
        <v>3275</v>
      </c>
      <c r="E130" t="s">
        <v>1468</v>
      </c>
    </row>
    <row r="131" spans="1:5" x14ac:dyDescent="0.25">
      <c r="A131" t="s">
        <v>2516</v>
      </c>
      <c r="B131" t="s">
        <v>3276</v>
      </c>
      <c r="C131" t="s">
        <v>3277</v>
      </c>
      <c r="D131" t="s">
        <v>3277</v>
      </c>
      <c r="E131" t="s">
        <v>1468</v>
      </c>
    </row>
    <row r="132" spans="1:5" x14ac:dyDescent="0.25">
      <c r="A132" t="s">
        <v>2516</v>
      </c>
      <c r="B132" t="s">
        <v>3278</v>
      </c>
      <c r="C132" t="s">
        <v>3279</v>
      </c>
      <c r="D132" t="s">
        <v>3279</v>
      </c>
      <c r="E132" t="s">
        <v>1468</v>
      </c>
    </row>
    <row r="133" spans="1:5" x14ac:dyDescent="0.25">
      <c r="A133" t="s">
        <v>2516</v>
      </c>
      <c r="B133" t="s">
        <v>3280</v>
      </c>
      <c r="C133" t="s">
        <v>3281</v>
      </c>
      <c r="D133" t="s">
        <v>3281</v>
      </c>
      <c r="E133" t="s">
        <v>1468</v>
      </c>
    </row>
    <row r="134" spans="1:5" x14ac:dyDescent="0.25">
      <c r="A134" t="s">
        <v>2516</v>
      </c>
      <c r="B134" t="s">
        <v>3282</v>
      </c>
      <c r="C134" t="s">
        <v>3283</v>
      </c>
      <c r="D134" t="s">
        <v>3283</v>
      </c>
      <c r="E134" t="s">
        <v>1468</v>
      </c>
    </row>
    <row r="135" spans="1:5" x14ac:dyDescent="0.25">
      <c r="A135" t="s">
        <v>2516</v>
      </c>
      <c r="B135" t="s">
        <v>3284</v>
      </c>
      <c r="C135" t="s">
        <v>3285</v>
      </c>
      <c r="D135" t="s">
        <v>3285</v>
      </c>
      <c r="E135" t="s">
        <v>1468</v>
      </c>
    </row>
    <row r="136" spans="1:5" x14ac:dyDescent="0.25">
      <c r="A136" t="s">
        <v>2516</v>
      </c>
      <c r="B136" t="s">
        <v>3286</v>
      </c>
      <c r="C136" t="s">
        <v>3287</v>
      </c>
      <c r="D136" t="s">
        <v>3287</v>
      </c>
      <c r="E136" t="s">
        <v>1468</v>
      </c>
    </row>
    <row r="137" spans="1:5" x14ac:dyDescent="0.25">
      <c r="A137" t="s">
        <v>2516</v>
      </c>
      <c r="B137" t="s">
        <v>3288</v>
      </c>
      <c r="C137" t="s">
        <v>3289</v>
      </c>
      <c r="D137" t="s">
        <v>3289</v>
      </c>
      <c r="E137" t="s">
        <v>1468</v>
      </c>
    </row>
    <row r="138" spans="1:5" x14ac:dyDescent="0.25">
      <c r="A138" t="s">
        <v>2516</v>
      </c>
      <c r="B138" t="s">
        <v>3290</v>
      </c>
      <c r="C138" t="s">
        <v>3291</v>
      </c>
      <c r="D138" t="s">
        <v>3291</v>
      </c>
      <c r="E138" t="s">
        <v>1468</v>
      </c>
    </row>
    <row r="139" spans="1:5" x14ac:dyDescent="0.25">
      <c r="A139" t="s">
        <v>2516</v>
      </c>
      <c r="B139" t="s">
        <v>3292</v>
      </c>
      <c r="C139" t="s">
        <v>3293</v>
      </c>
      <c r="D139" t="s">
        <v>3293</v>
      </c>
      <c r="E139" t="s">
        <v>1468</v>
      </c>
    </row>
    <row r="140" spans="1:5" x14ac:dyDescent="0.25">
      <c r="A140" t="s">
        <v>2516</v>
      </c>
      <c r="B140" t="s">
        <v>3294</v>
      </c>
      <c r="C140" t="s">
        <v>3295</v>
      </c>
      <c r="D140" t="s">
        <v>3295</v>
      </c>
      <c r="E140" t="s">
        <v>1468</v>
      </c>
    </row>
    <row r="141" spans="1:5" x14ac:dyDescent="0.25">
      <c r="A141" t="s">
        <v>2516</v>
      </c>
      <c r="B141" t="s">
        <v>3296</v>
      </c>
      <c r="C141" t="s">
        <v>3297</v>
      </c>
      <c r="D141" t="s">
        <v>3297</v>
      </c>
      <c r="E141" t="s">
        <v>1468</v>
      </c>
    </row>
    <row r="142" spans="1:5" x14ac:dyDescent="0.25">
      <c r="A142" t="s">
        <v>2516</v>
      </c>
      <c r="B142" t="s">
        <v>3298</v>
      </c>
      <c r="C142" t="s">
        <v>3299</v>
      </c>
      <c r="D142" t="s">
        <v>3299</v>
      </c>
      <c r="E142" t="s">
        <v>1468</v>
      </c>
    </row>
    <row r="143" spans="1:5" x14ac:dyDescent="0.25">
      <c r="A143" t="s">
        <v>2516</v>
      </c>
      <c r="B143" t="s">
        <v>3300</v>
      </c>
      <c r="C143" t="s">
        <v>3301</v>
      </c>
      <c r="D143" t="s">
        <v>3301</v>
      </c>
      <c r="E143" t="s">
        <v>1468</v>
      </c>
    </row>
    <row r="144" spans="1:5" x14ac:dyDescent="0.25">
      <c r="A144" t="s">
        <v>2516</v>
      </c>
      <c r="B144" t="s">
        <v>3302</v>
      </c>
      <c r="C144" t="s">
        <v>3303</v>
      </c>
      <c r="D144" t="s">
        <v>3303</v>
      </c>
      <c r="E144" t="s">
        <v>1469</v>
      </c>
    </row>
    <row r="145" spans="1:5" x14ac:dyDescent="0.25">
      <c r="A145" t="s">
        <v>2516</v>
      </c>
      <c r="B145" t="s">
        <v>3304</v>
      </c>
      <c r="C145" t="s">
        <v>3305</v>
      </c>
      <c r="D145" t="s">
        <v>3305</v>
      </c>
      <c r="E145" t="s">
        <v>1469</v>
      </c>
    </row>
    <row r="146" spans="1:5" x14ac:dyDescent="0.25">
      <c r="A146" t="s">
        <v>2516</v>
      </c>
      <c r="B146" t="s">
        <v>3306</v>
      </c>
      <c r="C146" t="s">
        <v>3307</v>
      </c>
      <c r="D146" t="s">
        <v>3307</v>
      </c>
      <c r="E146" t="s">
        <v>1469</v>
      </c>
    </row>
    <row r="147" spans="1:5" x14ac:dyDescent="0.25">
      <c r="A147" t="s">
        <v>2516</v>
      </c>
      <c r="B147" t="s">
        <v>3308</v>
      </c>
      <c r="C147" t="s">
        <v>3309</v>
      </c>
      <c r="D147" t="s">
        <v>3309</v>
      </c>
      <c r="E147" t="s">
        <v>1469</v>
      </c>
    </row>
    <row r="148" spans="1:5" x14ac:dyDescent="0.25">
      <c r="A148" t="s">
        <v>2516</v>
      </c>
      <c r="B148" t="s">
        <v>3310</v>
      </c>
      <c r="C148" t="s">
        <v>3311</v>
      </c>
      <c r="D148" t="s">
        <v>3311</v>
      </c>
      <c r="E148" t="s">
        <v>1469</v>
      </c>
    </row>
    <row r="149" spans="1:5" x14ac:dyDescent="0.25">
      <c r="A149" t="s">
        <v>2516</v>
      </c>
      <c r="B149" t="s">
        <v>3312</v>
      </c>
      <c r="C149" t="s">
        <v>3313</v>
      </c>
      <c r="D149" t="s">
        <v>3313</v>
      </c>
      <c r="E149" t="s">
        <v>1469</v>
      </c>
    </row>
    <row r="150" spans="1:5" x14ac:dyDescent="0.25">
      <c r="A150" t="s">
        <v>2516</v>
      </c>
      <c r="B150" t="s">
        <v>3314</v>
      </c>
      <c r="C150" t="s">
        <v>3315</v>
      </c>
      <c r="D150" t="s">
        <v>3315</v>
      </c>
      <c r="E150" t="s">
        <v>1469</v>
      </c>
    </row>
    <row r="151" spans="1:5" x14ac:dyDescent="0.25">
      <c r="A151" t="s">
        <v>2516</v>
      </c>
      <c r="B151" t="s">
        <v>3316</v>
      </c>
      <c r="C151" t="s">
        <v>3317</v>
      </c>
      <c r="D151" t="s">
        <v>3317</v>
      </c>
      <c r="E151" t="s">
        <v>1469</v>
      </c>
    </row>
    <row r="152" spans="1:5" x14ac:dyDescent="0.25">
      <c r="A152" t="s">
        <v>2516</v>
      </c>
      <c r="B152" t="s">
        <v>3318</v>
      </c>
      <c r="C152" t="s">
        <v>3319</v>
      </c>
      <c r="D152" t="s">
        <v>3319</v>
      </c>
      <c r="E152" t="s">
        <v>1469</v>
      </c>
    </row>
    <row r="153" spans="1:5" x14ac:dyDescent="0.25">
      <c r="A153" t="s">
        <v>2516</v>
      </c>
      <c r="B153" t="s">
        <v>3320</v>
      </c>
      <c r="C153" t="s">
        <v>3321</v>
      </c>
      <c r="D153" t="s">
        <v>3321</v>
      </c>
      <c r="E153" t="s">
        <v>1469</v>
      </c>
    </row>
    <row r="154" spans="1:5" x14ac:dyDescent="0.25">
      <c r="A154" t="s">
        <v>2516</v>
      </c>
      <c r="B154" t="s">
        <v>3322</v>
      </c>
      <c r="C154" t="s">
        <v>3323</v>
      </c>
      <c r="D154" t="s">
        <v>3323</v>
      </c>
      <c r="E154" t="s">
        <v>1469</v>
      </c>
    </row>
    <row r="155" spans="1:5" x14ac:dyDescent="0.25">
      <c r="A155" t="s">
        <v>2516</v>
      </c>
      <c r="B155" t="s">
        <v>3324</v>
      </c>
      <c r="C155" t="s">
        <v>3325</v>
      </c>
      <c r="D155" t="s">
        <v>3325</v>
      </c>
      <c r="E155" t="s">
        <v>1469</v>
      </c>
    </row>
    <row r="156" spans="1:5" x14ac:dyDescent="0.25">
      <c r="A156" t="s">
        <v>2516</v>
      </c>
      <c r="B156" t="s">
        <v>3326</v>
      </c>
      <c r="C156" t="s">
        <v>3327</v>
      </c>
      <c r="D156" t="s">
        <v>3327</v>
      </c>
      <c r="E156" t="s">
        <v>1469</v>
      </c>
    </row>
    <row r="157" spans="1:5" x14ac:dyDescent="0.25">
      <c r="A157" t="s">
        <v>2516</v>
      </c>
      <c r="B157" t="s">
        <v>3328</v>
      </c>
      <c r="C157" t="s">
        <v>3329</v>
      </c>
      <c r="D157" t="s">
        <v>3329</v>
      </c>
      <c r="E157" t="s">
        <v>1469</v>
      </c>
    </row>
    <row r="158" spans="1:5" x14ac:dyDescent="0.25">
      <c r="A158" t="s">
        <v>2516</v>
      </c>
      <c r="B158" t="s">
        <v>3330</v>
      </c>
      <c r="C158" t="s">
        <v>3331</v>
      </c>
      <c r="D158" t="s">
        <v>3331</v>
      </c>
      <c r="E158" t="s">
        <v>1469</v>
      </c>
    </row>
    <row r="159" spans="1:5" x14ac:dyDescent="0.25">
      <c r="A159" t="s">
        <v>2516</v>
      </c>
      <c r="B159" t="s">
        <v>3332</v>
      </c>
      <c r="C159" t="s">
        <v>3333</v>
      </c>
      <c r="D159" t="s">
        <v>3333</v>
      </c>
      <c r="E159" t="s">
        <v>1469</v>
      </c>
    </row>
    <row r="160" spans="1:5" x14ac:dyDescent="0.25">
      <c r="A160" t="s">
        <v>2516</v>
      </c>
      <c r="B160" t="s">
        <v>3334</v>
      </c>
      <c r="C160" t="s">
        <v>3335</v>
      </c>
      <c r="D160" t="s">
        <v>3335</v>
      </c>
      <c r="E160" t="s">
        <v>1469</v>
      </c>
    </row>
    <row r="161" spans="1:5" x14ac:dyDescent="0.25">
      <c r="A161" t="s">
        <v>2516</v>
      </c>
      <c r="B161" t="s">
        <v>3336</v>
      </c>
      <c r="C161" t="s">
        <v>3337</v>
      </c>
      <c r="D161" t="s">
        <v>3337</v>
      </c>
      <c r="E161" t="s">
        <v>1469</v>
      </c>
    </row>
    <row r="162" spans="1:5" x14ac:dyDescent="0.25">
      <c r="A162" t="s">
        <v>2516</v>
      </c>
      <c r="B162" t="s">
        <v>3338</v>
      </c>
      <c r="C162" t="s">
        <v>3339</v>
      </c>
      <c r="D162" t="s">
        <v>3339</v>
      </c>
      <c r="E162" t="s">
        <v>1469</v>
      </c>
    </row>
    <row r="163" spans="1:5" x14ac:dyDescent="0.25">
      <c r="A163" t="s">
        <v>2516</v>
      </c>
      <c r="B163" t="s">
        <v>3340</v>
      </c>
      <c r="C163" t="s">
        <v>3341</v>
      </c>
      <c r="D163" t="s">
        <v>3341</v>
      </c>
      <c r="E163" t="s">
        <v>1469</v>
      </c>
    </row>
    <row r="164" spans="1:5" x14ac:dyDescent="0.25">
      <c r="A164" t="s">
        <v>2516</v>
      </c>
      <c r="B164" t="s">
        <v>3342</v>
      </c>
      <c r="C164" t="s">
        <v>3343</v>
      </c>
      <c r="D164" t="s">
        <v>3343</v>
      </c>
      <c r="E164" t="s">
        <v>1469</v>
      </c>
    </row>
    <row r="165" spans="1:5" x14ac:dyDescent="0.25">
      <c r="A165" t="s">
        <v>2516</v>
      </c>
      <c r="B165" t="s">
        <v>3344</v>
      </c>
      <c r="C165" t="s">
        <v>3345</v>
      </c>
      <c r="D165" t="s">
        <v>3345</v>
      </c>
      <c r="E165" t="s">
        <v>1469</v>
      </c>
    </row>
    <row r="166" spans="1:5" x14ac:dyDescent="0.25">
      <c r="A166" t="s">
        <v>2516</v>
      </c>
      <c r="B166" t="s">
        <v>3346</v>
      </c>
      <c r="C166" t="s">
        <v>3347</v>
      </c>
      <c r="D166" t="s">
        <v>3347</v>
      </c>
      <c r="E166" t="s">
        <v>1469</v>
      </c>
    </row>
    <row r="167" spans="1:5" x14ac:dyDescent="0.25">
      <c r="A167" t="s">
        <v>2516</v>
      </c>
      <c r="B167" t="s">
        <v>3348</v>
      </c>
      <c r="C167" t="s">
        <v>3349</v>
      </c>
      <c r="D167" t="s">
        <v>3349</v>
      </c>
      <c r="E167" t="s">
        <v>1469</v>
      </c>
    </row>
    <row r="168" spans="1:5" x14ac:dyDescent="0.25">
      <c r="A168" t="s">
        <v>2516</v>
      </c>
      <c r="B168" t="s">
        <v>3350</v>
      </c>
      <c r="C168" t="s">
        <v>3351</v>
      </c>
      <c r="D168" t="s">
        <v>3351</v>
      </c>
      <c r="E168" t="s">
        <v>1469</v>
      </c>
    </row>
    <row r="169" spans="1:5" x14ac:dyDescent="0.25">
      <c r="A169" t="s">
        <v>2516</v>
      </c>
      <c r="B169" t="s">
        <v>3352</v>
      </c>
      <c r="C169" t="s">
        <v>3353</v>
      </c>
      <c r="D169" t="s">
        <v>3353</v>
      </c>
      <c r="E169" t="s">
        <v>1469</v>
      </c>
    </row>
    <row r="170" spans="1:5" x14ac:dyDescent="0.25">
      <c r="A170" t="s">
        <v>2516</v>
      </c>
      <c r="B170" t="s">
        <v>3354</v>
      </c>
      <c r="C170" t="s">
        <v>3355</v>
      </c>
      <c r="D170" t="s">
        <v>3355</v>
      </c>
      <c r="E170" t="s">
        <v>1469</v>
      </c>
    </row>
    <row r="171" spans="1:5" x14ac:dyDescent="0.25">
      <c r="A171" t="s">
        <v>2516</v>
      </c>
      <c r="B171" t="s">
        <v>3356</v>
      </c>
      <c r="C171" t="s">
        <v>3357</v>
      </c>
      <c r="D171" t="s">
        <v>3357</v>
      </c>
      <c r="E171" t="s">
        <v>1469</v>
      </c>
    </row>
    <row r="172" spans="1:5" x14ac:dyDescent="0.25">
      <c r="A172" t="s">
        <v>2516</v>
      </c>
      <c r="B172" t="s">
        <v>3358</v>
      </c>
      <c r="C172" t="s">
        <v>3359</v>
      </c>
      <c r="D172" t="s">
        <v>3359</v>
      </c>
      <c r="E172" t="s">
        <v>3360</v>
      </c>
    </row>
    <row r="173" spans="1:5" x14ac:dyDescent="0.25">
      <c r="A173" t="s">
        <v>2516</v>
      </c>
      <c r="B173" t="s">
        <v>3361</v>
      </c>
      <c r="C173" t="s">
        <v>3362</v>
      </c>
      <c r="D173" t="s">
        <v>3362</v>
      </c>
      <c r="E173" t="s">
        <v>3360</v>
      </c>
    </row>
    <row r="174" spans="1:5" x14ac:dyDescent="0.25">
      <c r="A174" t="s">
        <v>2516</v>
      </c>
      <c r="B174" t="s">
        <v>3363</v>
      </c>
      <c r="C174" t="s">
        <v>3364</v>
      </c>
      <c r="D174" t="s">
        <v>3364</v>
      </c>
      <c r="E174" t="s">
        <v>3360</v>
      </c>
    </row>
    <row r="175" spans="1:5" x14ac:dyDescent="0.25">
      <c r="A175" t="s">
        <v>2516</v>
      </c>
      <c r="B175" t="s">
        <v>3365</v>
      </c>
      <c r="C175" t="s">
        <v>3366</v>
      </c>
      <c r="D175" t="s">
        <v>3366</v>
      </c>
      <c r="E175" t="s">
        <v>3360</v>
      </c>
    </row>
    <row r="176" spans="1:5" x14ac:dyDescent="0.25">
      <c r="A176" t="s">
        <v>2516</v>
      </c>
      <c r="B176" t="s">
        <v>3367</v>
      </c>
      <c r="C176" t="s">
        <v>3368</v>
      </c>
      <c r="D176" t="s">
        <v>3368</v>
      </c>
      <c r="E176" t="s">
        <v>3360</v>
      </c>
    </row>
    <row r="177" spans="1:5" x14ac:dyDescent="0.25">
      <c r="A177" t="s">
        <v>2516</v>
      </c>
      <c r="B177" t="s">
        <v>3369</v>
      </c>
      <c r="C177" t="s">
        <v>3370</v>
      </c>
      <c r="D177" t="s">
        <v>3370</v>
      </c>
      <c r="E177" t="s">
        <v>3360</v>
      </c>
    </row>
    <row r="178" spans="1:5" x14ac:dyDescent="0.25">
      <c r="A178" t="s">
        <v>2516</v>
      </c>
      <c r="B178" t="s">
        <v>3371</v>
      </c>
      <c r="C178" t="s">
        <v>3372</v>
      </c>
      <c r="D178" t="s">
        <v>3372</v>
      </c>
      <c r="E178" t="s">
        <v>3360</v>
      </c>
    </row>
    <row r="179" spans="1:5" x14ac:dyDescent="0.25">
      <c r="A179" t="s">
        <v>2516</v>
      </c>
      <c r="B179" t="s">
        <v>3373</v>
      </c>
      <c r="C179" t="s">
        <v>3374</v>
      </c>
      <c r="D179" t="s">
        <v>3374</v>
      </c>
      <c r="E179" t="s">
        <v>3360</v>
      </c>
    </row>
    <row r="180" spans="1:5" x14ac:dyDescent="0.25">
      <c r="A180" t="s">
        <v>2516</v>
      </c>
      <c r="B180" t="s">
        <v>3375</v>
      </c>
      <c r="C180" t="s">
        <v>3376</v>
      </c>
      <c r="D180" t="s">
        <v>3376</v>
      </c>
      <c r="E180" t="s">
        <v>3360</v>
      </c>
    </row>
    <row r="181" spans="1:5" x14ac:dyDescent="0.25">
      <c r="A181" t="s">
        <v>2516</v>
      </c>
      <c r="B181" t="s">
        <v>3377</v>
      </c>
      <c r="C181" t="s">
        <v>3378</v>
      </c>
      <c r="D181" t="s">
        <v>3378</v>
      </c>
      <c r="E181" t="s">
        <v>3360</v>
      </c>
    </row>
    <row r="182" spans="1:5" x14ac:dyDescent="0.25">
      <c r="A182" t="s">
        <v>2516</v>
      </c>
      <c r="B182" t="s">
        <v>3379</v>
      </c>
      <c r="C182" t="s">
        <v>3380</v>
      </c>
      <c r="D182" t="s">
        <v>3380</v>
      </c>
      <c r="E182" t="s">
        <v>3360</v>
      </c>
    </row>
    <row r="183" spans="1:5" x14ac:dyDescent="0.25">
      <c r="A183" t="s">
        <v>2516</v>
      </c>
      <c r="B183" t="s">
        <v>3381</v>
      </c>
      <c r="C183" t="s">
        <v>3382</v>
      </c>
      <c r="D183" t="s">
        <v>3382</v>
      </c>
      <c r="E183" t="s">
        <v>3360</v>
      </c>
    </row>
    <row r="184" spans="1:5" x14ac:dyDescent="0.25">
      <c r="A184" t="s">
        <v>2516</v>
      </c>
      <c r="B184" t="s">
        <v>3383</v>
      </c>
      <c r="C184" t="s">
        <v>3384</v>
      </c>
      <c r="D184" t="s">
        <v>3384</v>
      </c>
      <c r="E184" t="s">
        <v>3360</v>
      </c>
    </row>
    <row r="185" spans="1:5" x14ac:dyDescent="0.25">
      <c r="A185" t="s">
        <v>2516</v>
      </c>
      <c r="B185" t="s">
        <v>3385</v>
      </c>
      <c r="C185" t="s">
        <v>3386</v>
      </c>
      <c r="D185" t="s">
        <v>3386</v>
      </c>
      <c r="E185" t="s">
        <v>3360</v>
      </c>
    </row>
    <row r="186" spans="1:5" x14ac:dyDescent="0.25">
      <c r="A186" t="s">
        <v>2516</v>
      </c>
      <c r="B186" t="s">
        <v>3387</v>
      </c>
      <c r="C186" t="s">
        <v>3388</v>
      </c>
      <c r="D186" t="s">
        <v>3388</v>
      </c>
      <c r="E186" t="s">
        <v>3360</v>
      </c>
    </row>
    <row r="187" spans="1:5" x14ac:dyDescent="0.25">
      <c r="A187" t="s">
        <v>2516</v>
      </c>
      <c r="B187" t="s">
        <v>3389</v>
      </c>
      <c r="C187" t="s">
        <v>3390</v>
      </c>
      <c r="D187" t="s">
        <v>3390</v>
      </c>
      <c r="E187" t="s">
        <v>3360</v>
      </c>
    </row>
    <row r="188" spans="1:5" x14ac:dyDescent="0.25">
      <c r="A188" t="s">
        <v>2516</v>
      </c>
      <c r="B188" t="s">
        <v>3391</v>
      </c>
      <c r="C188" t="s">
        <v>3392</v>
      </c>
      <c r="D188" t="s">
        <v>3392</v>
      </c>
      <c r="E188" t="s">
        <v>3360</v>
      </c>
    </row>
    <row r="189" spans="1:5" x14ac:dyDescent="0.25">
      <c r="A189" t="s">
        <v>2516</v>
      </c>
      <c r="B189" t="s">
        <v>3393</v>
      </c>
      <c r="C189" t="s">
        <v>3394</v>
      </c>
      <c r="D189" t="s">
        <v>3394</v>
      </c>
      <c r="E189" t="s">
        <v>3360</v>
      </c>
    </row>
    <row r="190" spans="1:5" x14ac:dyDescent="0.25">
      <c r="A190" t="s">
        <v>2516</v>
      </c>
      <c r="B190" t="s">
        <v>3395</v>
      </c>
      <c r="C190" t="s">
        <v>3396</v>
      </c>
      <c r="D190" t="s">
        <v>3396</v>
      </c>
      <c r="E190" t="s">
        <v>3360</v>
      </c>
    </row>
    <row r="191" spans="1:5" x14ac:dyDescent="0.25">
      <c r="A191" t="s">
        <v>2516</v>
      </c>
      <c r="B191" t="s">
        <v>3397</v>
      </c>
      <c r="C191" t="s">
        <v>3398</v>
      </c>
      <c r="D191" t="s">
        <v>3398</v>
      </c>
      <c r="E191" t="s">
        <v>3360</v>
      </c>
    </row>
    <row r="192" spans="1:5" x14ac:dyDescent="0.25">
      <c r="A192" t="s">
        <v>2516</v>
      </c>
      <c r="B192" t="s">
        <v>3399</v>
      </c>
      <c r="C192" t="s">
        <v>3400</v>
      </c>
      <c r="D192" t="s">
        <v>3400</v>
      </c>
      <c r="E192" t="s">
        <v>3360</v>
      </c>
    </row>
    <row r="193" spans="1:5" x14ac:dyDescent="0.25">
      <c r="A193" t="s">
        <v>2516</v>
      </c>
      <c r="B193" t="s">
        <v>3401</v>
      </c>
      <c r="C193" t="s">
        <v>3402</v>
      </c>
      <c r="D193" t="s">
        <v>3402</v>
      </c>
      <c r="E193" t="s">
        <v>3360</v>
      </c>
    </row>
    <row r="194" spans="1:5" x14ac:dyDescent="0.25">
      <c r="A194" t="s">
        <v>2516</v>
      </c>
      <c r="B194" t="s">
        <v>3403</v>
      </c>
      <c r="C194" t="s">
        <v>3404</v>
      </c>
      <c r="D194" t="s">
        <v>3404</v>
      </c>
      <c r="E194" t="s">
        <v>3360</v>
      </c>
    </row>
    <row r="195" spans="1:5" x14ac:dyDescent="0.25">
      <c r="A195" t="s">
        <v>2516</v>
      </c>
      <c r="B195" t="s">
        <v>3405</v>
      </c>
      <c r="C195" t="s">
        <v>3406</v>
      </c>
      <c r="D195" t="s">
        <v>3406</v>
      </c>
      <c r="E195" t="s">
        <v>3360</v>
      </c>
    </row>
    <row r="196" spans="1:5" x14ac:dyDescent="0.25">
      <c r="A196" t="s">
        <v>2516</v>
      </c>
      <c r="B196" t="s">
        <v>3407</v>
      </c>
      <c r="C196" t="s">
        <v>3408</v>
      </c>
      <c r="D196" t="s">
        <v>3408</v>
      </c>
      <c r="E196" t="s">
        <v>3360</v>
      </c>
    </row>
    <row r="197" spans="1:5" x14ac:dyDescent="0.25">
      <c r="A197" t="s">
        <v>2516</v>
      </c>
      <c r="B197" t="s">
        <v>3409</v>
      </c>
      <c r="C197" t="s">
        <v>3410</v>
      </c>
      <c r="D197" t="s">
        <v>3410</v>
      </c>
      <c r="E197" t="s">
        <v>3360</v>
      </c>
    </row>
    <row r="198" spans="1:5" x14ac:dyDescent="0.25">
      <c r="A198" t="s">
        <v>2516</v>
      </c>
      <c r="B198" t="s">
        <v>3411</v>
      </c>
      <c r="C198" t="s">
        <v>3412</v>
      </c>
      <c r="D198" t="s">
        <v>3412</v>
      </c>
      <c r="E198" t="s">
        <v>3360</v>
      </c>
    </row>
    <row r="199" spans="1:5" x14ac:dyDescent="0.25">
      <c r="A199" t="s">
        <v>2516</v>
      </c>
      <c r="B199" t="s">
        <v>3413</v>
      </c>
      <c r="C199" t="s">
        <v>3414</v>
      </c>
      <c r="D199" t="s">
        <v>3414</v>
      </c>
      <c r="E199" t="s">
        <v>1470</v>
      </c>
    </row>
    <row r="200" spans="1:5" x14ac:dyDescent="0.25">
      <c r="A200" t="s">
        <v>2516</v>
      </c>
      <c r="B200" t="s">
        <v>3415</v>
      </c>
      <c r="C200" t="s">
        <v>3416</v>
      </c>
      <c r="D200" t="s">
        <v>3416</v>
      </c>
      <c r="E200" t="s">
        <v>1470</v>
      </c>
    </row>
    <row r="201" spans="1:5" x14ac:dyDescent="0.25">
      <c r="A201" t="s">
        <v>2516</v>
      </c>
      <c r="B201" t="s">
        <v>3417</v>
      </c>
      <c r="C201" t="s">
        <v>3362</v>
      </c>
      <c r="D201" t="s">
        <v>3362</v>
      </c>
      <c r="E201" t="s">
        <v>1470</v>
      </c>
    </row>
    <row r="202" spans="1:5" x14ac:dyDescent="0.25">
      <c r="A202" t="s">
        <v>2516</v>
      </c>
      <c r="B202" t="s">
        <v>3418</v>
      </c>
      <c r="C202" t="s">
        <v>3419</v>
      </c>
      <c r="D202" t="s">
        <v>3419</v>
      </c>
      <c r="E202" t="s">
        <v>1470</v>
      </c>
    </row>
    <row r="203" spans="1:5" x14ac:dyDescent="0.25">
      <c r="A203" t="s">
        <v>2516</v>
      </c>
      <c r="B203" t="s">
        <v>3420</v>
      </c>
      <c r="C203" t="s">
        <v>3421</v>
      </c>
      <c r="D203" t="s">
        <v>3421</v>
      </c>
      <c r="E203" t="s">
        <v>1470</v>
      </c>
    </row>
    <row r="204" spans="1:5" x14ac:dyDescent="0.25">
      <c r="A204" t="s">
        <v>2516</v>
      </c>
      <c r="B204" t="s">
        <v>3422</v>
      </c>
      <c r="C204" t="s">
        <v>3423</v>
      </c>
      <c r="D204" t="s">
        <v>3423</v>
      </c>
      <c r="E204" t="s">
        <v>1470</v>
      </c>
    </row>
    <row r="205" spans="1:5" x14ac:dyDescent="0.25">
      <c r="A205" t="s">
        <v>2516</v>
      </c>
      <c r="B205" t="s">
        <v>3424</v>
      </c>
      <c r="C205" t="s">
        <v>3425</v>
      </c>
      <c r="D205" t="s">
        <v>3425</v>
      </c>
      <c r="E205" t="s">
        <v>1470</v>
      </c>
    </row>
    <row r="206" spans="1:5" x14ac:dyDescent="0.25">
      <c r="A206" t="s">
        <v>2516</v>
      </c>
      <c r="B206" t="s">
        <v>3426</v>
      </c>
      <c r="C206" t="s">
        <v>3427</v>
      </c>
      <c r="D206" t="s">
        <v>3427</v>
      </c>
      <c r="E206" t="s">
        <v>1470</v>
      </c>
    </row>
    <row r="207" spans="1:5" x14ac:dyDescent="0.25">
      <c r="A207" t="s">
        <v>2516</v>
      </c>
      <c r="B207" t="s">
        <v>3428</v>
      </c>
      <c r="C207" t="s">
        <v>3429</v>
      </c>
      <c r="D207" t="s">
        <v>3429</v>
      </c>
      <c r="E207" t="s">
        <v>1470</v>
      </c>
    </row>
    <row r="208" spans="1:5" x14ac:dyDescent="0.25">
      <c r="A208" t="s">
        <v>2516</v>
      </c>
      <c r="B208" t="s">
        <v>3430</v>
      </c>
      <c r="C208" t="s">
        <v>3431</v>
      </c>
      <c r="D208" t="s">
        <v>3431</v>
      </c>
      <c r="E208" t="s">
        <v>1470</v>
      </c>
    </row>
    <row r="209" spans="1:5" x14ac:dyDescent="0.25">
      <c r="A209" t="s">
        <v>2516</v>
      </c>
      <c r="B209" t="s">
        <v>3432</v>
      </c>
      <c r="C209" t="s">
        <v>3433</v>
      </c>
      <c r="D209" t="s">
        <v>3433</v>
      </c>
      <c r="E209" t="s">
        <v>1470</v>
      </c>
    </row>
    <row r="210" spans="1:5" x14ac:dyDescent="0.25">
      <c r="A210" t="s">
        <v>2516</v>
      </c>
      <c r="B210" t="s">
        <v>3434</v>
      </c>
      <c r="C210" t="s">
        <v>3435</v>
      </c>
      <c r="D210" t="s">
        <v>3435</v>
      </c>
      <c r="E210" t="s">
        <v>1470</v>
      </c>
    </row>
    <row r="211" spans="1:5" x14ac:dyDescent="0.25">
      <c r="A211" t="s">
        <v>2516</v>
      </c>
      <c r="B211" t="s">
        <v>3436</v>
      </c>
      <c r="C211" t="s">
        <v>3437</v>
      </c>
      <c r="D211" t="s">
        <v>3437</v>
      </c>
      <c r="E211" t="s">
        <v>1470</v>
      </c>
    </row>
    <row r="212" spans="1:5" x14ac:dyDescent="0.25">
      <c r="A212" t="s">
        <v>2516</v>
      </c>
      <c r="B212" t="s">
        <v>3438</v>
      </c>
      <c r="C212" t="s">
        <v>3439</v>
      </c>
      <c r="D212" t="s">
        <v>3439</v>
      </c>
      <c r="E212" t="s">
        <v>1470</v>
      </c>
    </row>
    <row r="213" spans="1:5" x14ac:dyDescent="0.25">
      <c r="A213" t="s">
        <v>2516</v>
      </c>
      <c r="B213" t="s">
        <v>3440</v>
      </c>
      <c r="C213" t="s">
        <v>3441</v>
      </c>
      <c r="D213" t="s">
        <v>3441</v>
      </c>
      <c r="E213" t="s">
        <v>1470</v>
      </c>
    </row>
    <row r="214" spans="1:5" x14ac:dyDescent="0.25">
      <c r="A214" t="s">
        <v>2516</v>
      </c>
      <c r="B214" t="s">
        <v>3442</v>
      </c>
      <c r="C214" t="s">
        <v>3443</v>
      </c>
      <c r="D214" t="s">
        <v>3443</v>
      </c>
      <c r="E214" t="s">
        <v>1470</v>
      </c>
    </row>
    <row r="215" spans="1:5" x14ac:dyDescent="0.25">
      <c r="A215" t="s">
        <v>2516</v>
      </c>
      <c r="B215" t="s">
        <v>3444</v>
      </c>
      <c r="C215" t="s">
        <v>3445</v>
      </c>
      <c r="D215" t="s">
        <v>3445</v>
      </c>
      <c r="E215" t="s">
        <v>1470</v>
      </c>
    </row>
    <row r="216" spans="1:5" x14ac:dyDescent="0.25">
      <c r="A216" t="s">
        <v>2516</v>
      </c>
      <c r="B216" t="s">
        <v>3446</v>
      </c>
      <c r="C216" t="s">
        <v>3447</v>
      </c>
      <c r="D216" t="s">
        <v>3447</v>
      </c>
      <c r="E216" t="s">
        <v>1470</v>
      </c>
    </row>
    <row r="217" spans="1:5" x14ac:dyDescent="0.25">
      <c r="A217" t="s">
        <v>2516</v>
      </c>
      <c r="B217" t="s">
        <v>3448</v>
      </c>
      <c r="C217" t="s">
        <v>3449</v>
      </c>
      <c r="D217" t="s">
        <v>3449</v>
      </c>
      <c r="E217" t="s">
        <v>1470</v>
      </c>
    </row>
    <row r="218" spans="1:5" x14ac:dyDescent="0.25">
      <c r="A218" t="s">
        <v>2516</v>
      </c>
      <c r="B218" t="s">
        <v>3450</v>
      </c>
      <c r="C218" t="s">
        <v>3451</v>
      </c>
      <c r="D218" t="s">
        <v>3451</v>
      </c>
      <c r="E218" t="s">
        <v>1470</v>
      </c>
    </row>
    <row r="219" spans="1:5" x14ac:dyDescent="0.25">
      <c r="A219" t="s">
        <v>2516</v>
      </c>
      <c r="B219" t="s">
        <v>3452</v>
      </c>
      <c r="C219" t="s">
        <v>3453</v>
      </c>
      <c r="D219" t="s">
        <v>3453</v>
      </c>
      <c r="E219" t="s">
        <v>1470</v>
      </c>
    </row>
    <row r="220" spans="1:5" x14ac:dyDescent="0.25">
      <c r="A220" t="s">
        <v>2516</v>
      </c>
      <c r="B220" t="s">
        <v>3454</v>
      </c>
      <c r="C220" t="s">
        <v>3455</v>
      </c>
      <c r="D220" t="s">
        <v>3455</v>
      </c>
      <c r="E220" t="s">
        <v>1470</v>
      </c>
    </row>
    <row r="221" spans="1:5" x14ac:dyDescent="0.25">
      <c r="A221" t="s">
        <v>2516</v>
      </c>
      <c r="B221" t="s">
        <v>3456</v>
      </c>
      <c r="C221" t="s">
        <v>3457</v>
      </c>
      <c r="D221" t="s">
        <v>3457</v>
      </c>
      <c r="E221" t="s">
        <v>1470</v>
      </c>
    </row>
    <row r="222" spans="1:5" x14ac:dyDescent="0.25">
      <c r="A222" t="s">
        <v>2516</v>
      </c>
      <c r="B222" t="s">
        <v>3458</v>
      </c>
      <c r="C222" t="s">
        <v>3459</v>
      </c>
      <c r="D222" t="s">
        <v>3459</v>
      </c>
      <c r="E222" t="s">
        <v>1470</v>
      </c>
    </row>
    <row r="223" spans="1:5" x14ac:dyDescent="0.25">
      <c r="A223" t="s">
        <v>2516</v>
      </c>
      <c r="B223" t="s">
        <v>3460</v>
      </c>
      <c r="C223" t="s">
        <v>3461</v>
      </c>
      <c r="D223" t="s">
        <v>3461</v>
      </c>
      <c r="E223" t="s">
        <v>1470</v>
      </c>
    </row>
    <row r="224" spans="1:5" x14ac:dyDescent="0.25">
      <c r="A224" t="s">
        <v>2516</v>
      </c>
      <c r="B224" t="s">
        <v>3093</v>
      </c>
      <c r="C224" t="s">
        <v>3094</v>
      </c>
      <c r="D224" t="s">
        <v>3094</v>
      </c>
      <c r="E224" t="s">
        <v>1470</v>
      </c>
    </row>
    <row r="225" spans="1:5" x14ac:dyDescent="0.25">
      <c r="A225" t="s">
        <v>2516</v>
      </c>
      <c r="B225" t="s">
        <v>3462</v>
      </c>
      <c r="C225" t="s">
        <v>3463</v>
      </c>
      <c r="D225" t="s">
        <v>3463</v>
      </c>
      <c r="E225" t="s">
        <v>1470</v>
      </c>
    </row>
    <row r="226" spans="1:5" x14ac:dyDescent="0.25">
      <c r="A226" t="s">
        <v>2516</v>
      </c>
      <c r="B226" t="s">
        <v>3464</v>
      </c>
      <c r="C226" t="s">
        <v>3465</v>
      </c>
      <c r="D226" t="s">
        <v>3465</v>
      </c>
      <c r="E226" t="s">
        <v>1470</v>
      </c>
    </row>
    <row r="227" spans="1:5" x14ac:dyDescent="0.25">
      <c r="A227" t="s">
        <v>2516</v>
      </c>
      <c r="B227" t="s">
        <v>3466</v>
      </c>
      <c r="C227" t="s">
        <v>3467</v>
      </c>
      <c r="D227" t="s">
        <v>3467</v>
      </c>
      <c r="E227" t="s">
        <v>1470</v>
      </c>
    </row>
    <row r="228" spans="1:5" x14ac:dyDescent="0.25">
      <c r="A228" t="s">
        <v>2516</v>
      </c>
      <c r="B228" t="s">
        <v>3468</v>
      </c>
      <c r="C228" t="s">
        <v>3469</v>
      </c>
      <c r="D228" t="s">
        <v>3469</v>
      </c>
      <c r="E228" t="s">
        <v>1470</v>
      </c>
    </row>
    <row r="229" spans="1:5" x14ac:dyDescent="0.25">
      <c r="A229" t="s">
        <v>2516</v>
      </c>
      <c r="B229" t="s">
        <v>3470</v>
      </c>
      <c r="C229" t="s">
        <v>3471</v>
      </c>
      <c r="D229" t="s">
        <v>3471</v>
      </c>
      <c r="E229" t="s">
        <v>1470</v>
      </c>
    </row>
    <row r="230" spans="1:5" x14ac:dyDescent="0.25">
      <c r="A230" t="s">
        <v>2516</v>
      </c>
      <c r="B230" t="s">
        <v>3472</v>
      </c>
      <c r="C230" t="s">
        <v>3473</v>
      </c>
      <c r="D230" t="s">
        <v>3473</v>
      </c>
      <c r="E230" t="s">
        <v>1471</v>
      </c>
    </row>
    <row r="231" spans="1:5" x14ac:dyDescent="0.25">
      <c r="A231" t="s">
        <v>2516</v>
      </c>
      <c r="B231" t="s">
        <v>3474</v>
      </c>
      <c r="C231" t="s">
        <v>3475</v>
      </c>
      <c r="D231" t="s">
        <v>3475</v>
      </c>
      <c r="E231" t="s">
        <v>1471</v>
      </c>
    </row>
    <row r="232" spans="1:5" x14ac:dyDescent="0.25">
      <c r="A232" t="s">
        <v>2516</v>
      </c>
      <c r="B232" t="s">
        <v>3476</v>
      </c>
      <c r="C232" t="s">
        <v>3477</v>
      </c>
      <c r="D232" t="s">
        <v>3477</v>
      </c>
      <c r="E232" t="s">
        <v>1471</v>
      </c>
    </row>
    <row r="233" spans="1:5" x14ac:dyDescent="0.25">
      <c r="A233" t="s">
        <v>2516</v>
      </c>
      <c r="B233" t="s">
        <v>3478</v>
      </c>
      <c r="C233" t="s">
        <v>3479</v>
      </c>
      <c r="D233" t="s">
        <v>3479</v>
      </c>
      <c r="E233" t="s">
        <v>1471</v>
      </c>
    </row>
    <row r="234" spans="1:5" x14ac:dyDescent="0.25">
      <c r="A234" t="s">
        <v>2516</v>
      </c>
      <c r="B234" t="s">
        <v>3480</v>
      </c>
      <c r="C234" t="s">
        <v>3481</v>
      </c>
      <c r="D234" t="s">
        <v>3481</v>
      </c>
      <c r="E234" t="s">
        <v>1471</v>
      </c>
    </row>
    <row r="235" spans="1:5" x14ac:dyDescent="0.25">
      <c r="A235" t="s">
        <v>2516</v>
      </c>
      <c r="B235" t="s">
        <v>3482</v>
      </c>
      <c r="C235" t="s">
        <v>3483</v>
      </c>
      <c r="D235" t="s">
        <v>3483</v>
      </c>
      <c r="E235" t="s">
        <v>1471</v>
      </c>
    </row>
    <row r="236" spans="1:5" x14ac:dyDescent="0.25">
      <c r="A236" t="s">
        <v>2516</v>
      </c>
      <c r="B236" t="s">
        <v>3484</v>
      </c>
      <c r="C236" t="s">
        <v>3485</v>
      </c>
      <c r="D236" t="s">
        <v>3485</v>
      </c>
      <c r="E236" t="s">
        <v>1471</v>
      </c>
    </row>
    <row r="237" spans="1:5" x14ac:dyDescent="0.25">
      <c r="A237" t="s">
        <v>2516</v>
      </c>
      <c r="B237" t="s">
        <v>3486</v>
      </c>
      <c r="C237" t="s">
        <v>3487</v>
      </c>
      <c r="D237" t="s">
        <v>3487</v>
      </c>
      <c r="E237" t="s">
        <v>1471</v>
      </c>
    </row>
    <row r="238" spans="1:5" x14ac:dyDescent="0.25">
      <c r="A238" t="s">
        <v>2516</v>
      </c>
      <c r="B238" t="s">
        <v>3488</v>
      </c>
      <c r="C238" t="s">
        <v>3489</v>
      </c>
      <c r="D238" t="s">
        <v>3489</v>
      </c>
      <c r="E238" t="s">
        <v>1471</v>
      </c>
    </row>
    <row r="239" spans="1:5" x14ac:dyDescent="0.25">
      <c r="A239" t="s">
        <v>2516</v>
      </c>
      <c r="B239" t="s">
        <v>3490</v>
      </c>
      <c r="C239" t="s">
        <v>3491</v>
      </c>
      <c r="D239" t="s">
        <v>3491</v>
      </c>
      <c r="E239" t="s">
        <v>1471</v>
      </c>
    </row>
    <row r="240" spans="1:5" x14ac:dyDescent="0.25">
      <c r="A240" t="s">
        <v>2516</v>
      </c>
      <c r="B240" t="s">
        <v>3492</v>
      </c>
      <c r="C240" t="s">
        <v>3493</v>
      </c>
      <c r="D240" t="s">
        <v>3493</v>
      </c>
      <c r="E240" t="s">
        <v>1471</v>
      </c>
    </row>
    <row r="241" spans="1:5" x14ac:dyDescent="0.25">
      <c r="A241" t="s">
        <v>2516</v>
      </c>
      <c r="B241" t="s">
        <v>3494</v>
      </c>
      <c r="C241" t="s">
        <v>3495</v>
      </c>
      <c r="D241" t="s">
        <v>3495</v>
      </c>
      <c r="E241" t="s">
        <v>1471</v>
      </c>
    </row>
    <row r="242" spans="1:5" x14ac:dyDescent="0.25">
      <c r="A242" t="s">
        <v>2516</v>
      </c>
      <c r="B242" t="s">
        <v>3496</v>
      </c>
      <c r="C242" t="s">
        <v>3497</v>
      </c>
      <c r="D242" t="s">
        <v>3497</v>
      </c>
      <c r="E242" t="s">
        <v>1471</v>
      </c>
    </row>
    <row r="243" spans="1:5" x14ac:dyDescent="0.25">
      <c r="A243" t="s">
        <v>2516</v>
      </c>
      <c r="B243" t="s">
        <v>3498</v>
      </c>
      <c r="C243" t="s">
        <v>3499</v>
      </c>
      <c r="D243" t="s">
        <v>3499</v>
      </c>
      <c r="E243" t="s">
        <v>1471</v>
      </c>
    </row>
    <row r="244" spans="1:5" x14ac:dyDescent="0.25">
      <c r="A244" t="s">
        <v>2516</v>
      </c>
      <c r="B244" t="s">
        <v>3500</v>
      </c>
      <c r="C244" t="s">
        <v>3501</v>
      </c>
      <c r="D244" t="s">
        <v>3501</v>
      </c>
      <c r="E244" t="s">
        <v>1471</v>
      </c>
    </row>
    <row r="245" spans="1:5" x14ac:dyDescent="0.25">
      <c r="A245" t="s">
        <v>2516</v>
      </c>
      <c r="B245" t="s">
        <v>3502</v>
      </c>
      <c r="C245" t="s">
        <v>3503</v>
      </c>
      <c r="D245" t="s">
        <v>3503</v>
      </c>
      <c r="E245" t="s">
        <v>1471</v>
      </c>
    </row>
    <row r="246" spans="1:5" x14ac:dyDescent="0.25">
      <c r="A246" t="s">
        <v>2516</v>
      </c>
      <c r="B246" t="s">
        <v>3504</v>
      </c>
      <c r="C246" t="s">
        <v>3505</v>
      </c>
      <c r="D246" t="s">
        <v>3505</v>
      </c>
      <c r="E246" t="s">
        <v>1471</v>
      </c>
    </row>
    <row r="247" spans="1:5" x14ac:dyDescent="0.25">
      <c r="A247" t="s">
        <v>2516</v>
      </c>
      <c r="B247" t="s">
        <v>3506</v>
      </c>
      <c r="C247" t="s">
        <v>3507</v>
      </c>
      <c r="D247" t="s">
        <v>3507</v>
      </c>
      <c r="E247" t="s">
        <v>1471</v>
      </c>
    </row>
    <row r="248" spans="1:5" x14ac:dyDescent="0.25">
      <c r="A248" t="s">
        <v>2516</v>
      </c>
      <c r="B248" t="s">
        <v>3508</v>
      </c>
      <c r="C248" t="s">
        <v>3509</v>
      </c>
      <c r="D248" t="s">
        <v>3509</v>
      </c>
      <c r="E248" t="s">
        <v>1471</v>
      </c>
    </row>
    <row r="249" spans="1:5" x14ac:dyDescent="0.25">
      <c r="A249" t="s">
        <v>2516</v>
      </c>
      <c r="B249" t="s">
        <v>3510</v>
      </c>
      <c r="C249" t="s">
        <v>3511</v>
      </c>
      <c r="D249" t="s">
        <v>3511</v>
      </c>
      <c r="E249" t="s">
        <v>1472</v>
      </c>
    </row>
    <row r="250" spans="1:5" x14ac:dyDescent="0.25">
      <c r="A250" t="s">
        <v>2516</v>
      </c>
      <c r="B250" t="s">
        <v>3512</v>
      </c>
      <c r="C250" t="s">
        <v>3513</v>
      </c>
      <c r="D250" t="s">
        <v>3513</v>
      </c>
      <c r="E250" t="s">
        <v>1472</v>
      </c>
    </row>
    <row r="251" spans="1:5" x14ac:dyDescent="0.25">
      <c r="A251" t="s">
        <v>2516</v>
      </c>
      <c r="B251" t="s">
        <v>3514</v>
      </c>
      <c r="C251" t="s">
        <v>3515</v>
      </c>
      <c r="D251" t="s">
        <v>3515</v>
      </c>
      <c r="E251" t="s">
        <v>1472</v>
      </c>
    </row>
    <row r="252" spans="1:5" x14ac:dyDescent="0.25">
      <c r="A252" t="s">
        <v>2516</v>
      </c>
      <c r="B252" t="s">
        <v>3516</v>
      </c>
      <c r="C252" t="s">
        <v>3517</v>
      </c>
      <c r="D252" t="s">
        <v>3517</v>
      </c>
      <c r="E252" t="s">
        <v>1472</v>
      </c>
    </row>
    <row r="253" spans="1:5" x14ac:dyDescent="0.25">
      <c r="A253" t="s">
        <v>2516</v>
      </c>
      <c r="B253" t="s">
        <v>3518</v>
      </c>
      <c r="C253" t="s">
        <v>3519</v>
      </c>
      <c r="D253" t="s">
        <v>3519</v>
      </c>
      <c r="E253" t="s">
        <v>1472</v>
      </c>
    </row>
    <row r="254" spans="1:5" x14ac:dyDescent="0.25">
      <c r="A254" t="s">
        <v>2516</v>
      </c>
      <c r="B254" t="s">
        <v>3520</v>
      </c>
      <c r="C254" t="s">
        <v>3521</v>
      </c>
      <c r="D254" t="s">
        <v>3521</v>
      </c>
      <c r="E254" t="s">
        <v>1472</v>
      </c>
    </row>
    <row r="255" spans="1:5" x14ac:dyDescent="0.25">
      <c r="A255" t="s">
        <v>2516</v>
      </c>
      <c r="B255" t="s">
        <v>3522</v>
      </c>
      <c r="C255" t="s">
        <v>3523</v>
      </c>
      <c r="D255" t="s">
        <v>3523</v>
      </c>
      <c r="E255" t="s">
        <v>1472</v>
      </c>
    </row>
    <row r="256" spans="1:5" x14ac:dyDescent="0.25">
      <c r="A256" t="s">
        <v>2516</v>
      </c>
      <c r="B256" t="s">
        <v>3524</v>
      </c>
      <c r="C256" t="s">
        <v>3525</v>
      </c>
      <c r="D256" t="s">
        <v>3525</v>
      </c>
      <c r="E256" t="s">
        <v>1472</v>
      </c>
    </row>
    <row r="257" spans="1:5" x14ac:dyDescent="0.25">
      <c r="A257" t="s">
        <v>2516</v>
      </c>
      <c r="B257" t="s">
        <v>3526</v>
      </c>
      <c r="C257" t="s">
        <v>3527</v>
      </c>
      <c r="D257" t="s">
        <v>3527</v>
      </c>
      <c r="E257" t="s">
        <v>1472</v>
      </c>
    </row>
    <row r="258" spans="1:5" x14ac:dyDescent="0.25">
      <c r="A258" t="s">
        <v>2516</v>
      </c>
      <c r="B258" t="s">
        <v>3528</v>
      </c>
      <c r="C258" t="s">
        <v>3529</v>
      </c>
      <c r="D258" t="s">
        <v>3529</v>
      </c>
      <c r="E258" t="s">
        <v>1472</v>
      </c>
    </row>
    <row r="259" spans="1:5" x14ac:dyDescent="0.25">
      <c r="A259" t="s">
        <v>2516</v>
      </c>
      <c r="B259" t="s">
        <v>3530</v>
      </c>
      <c r="C259" t="s">
        <v>3531</v>
      </c>
      <c r="D259" t="s">
        <v>3531</v>
      </c>
      <c r="E259" t="s">
        <v>1472</v>
      </c>
    </row>
    <row r="260" spans="1:5" x14ac:dyDescent="0.25">
      <c r="A260" t="s">
        <v>2516</v>
      </c>
      <c r="B260" t="s">
        <v>3532</v>
      </c>
      <c r="C260" t="s">
        <v>3533</v>
      </c>
      <c r="D260" t="s">
        <v>3533</v>
      </c>
      <c r="E260" t="s">
        <v>1472</v>
      </c>
    </row>
    <row r="261" spans="1:5" x14ac:dyDescent="0.25">
      <c r="A261" t="s">
        <v>2516</v>
      </c>
      <c r="B261" t="s">
        <v>3534</v>
      </c>
      <c r="C261" t="s">
        <v>3535</v>
      </c>
      <c r="D261" t="s">
        <v>3535</v>
      </c>
      <c r="E261" t="s">
        <v>1472</v>
      </c>
    </row>
    <row r="262" spans="1:5" x14ac:dyDescent="0.25">
      <c r="A262" t="s">
        <v>2516</v>
      </c>
      <c r="B262" t="s">
        <v>3536</v>
      </c>
      <c r="C262" t="s">
        <v>3537</v>
      </c>
      <c r="D262" t="s">
        <v>3537</v>
      </c>
      <c r="E262" t="s">
        <v>1472</v>
      </c>
    </row>
    <row r="263" spans="1:5" x14ac:dyDescent="0.25">
      <c r="A263" t="s">
        <v>2516</v>
      </c>
      <c r="B263" t="s">
        <v>3538</v>
      </c>
      <c r="C263" t="s">
        <v>3539</v>
      </c>
      <c r="D263" t="s">
        <v>3539</v>
      </c>
      <c r="E263" t="s">
        <v>1472</v>
      </c>
    </row>
    <row r="264" spans="1:5" x14ac:dyDescent="0.25">
      <c r="A264" t="s">
        <v>2516</v>
      </c>
      <c r="B264" t="s">
        <v>3540</v>
      </c>
      <c r="C264" t="s">
        <v>3541</v>
      </c>
      <c r="D264" t="s">
        <v>3541</v>
      </c>
      <c r="E264" t="s">
        <v>1472</v>
      </c>
    </row>
    <row r="265" spans="1:5" x14ac:dyDescent="0.25">
      <c r="A265" t="s">
        <v>2516</v>
      </c>
      <c r="B265" t="s">
        <v>3542</v>
      </c>
      <c r="C265" t="s">
        <v>3543</v>
      </c>
      <c r="D265" t="s">
        <v>3543</v>
      </c>
      <c r="E265" t="s">
        <v>1472</v>
      </c>
    </row>
    <row r="266" spans="1:5" x14ac:dyDescent="0.25">
      <c r="A266" t="s">
        <v>2516</v>
      </c>
      <c r="B266" t="s">
        <v>3544</v>
      </c>
      <c r="C266" t="s">
        <v>3545</v>
      </c>
      <c r="D266" t="s">
        <v>3545</v>
      </c>
      <c r="E266" t="s">
        <v>1472</v>
      </c>
    </row>
    <row r="267" spans="1:5" x14ac:dyDescent="0.25">
      <c r="A267" t="s">
        <v>2516</v>
      </c>
      <c r="B267" t="s">
        <v>3546</v>
      </c>
      <c r="C267" t="s">
        <v>3547</v>
      </c>
      <c r="D267" t="s">
        <v>3547</v>
      </c>
      <c r="E267" t="s">
        <v>1472</v>
      </c>
    </row>
    <row r="268" spans="1:5" x14ac:dyDescent="0.25">
      <c r="A268" t="s">
        <v>2516</v>
      </c>
      <c r="B268" t="s">
        <v>3548</v>
      </c>
      <c r="C268" t="s">
        <v>3549</v>
      </c>
      <c r="D268" t="s">
        <v>3549</v>
      </c>
      <c r="E268" t="s">
        <v>1472</v>
      </c>
    </row>
    <row r="269" spans="1:5" x14ac:dyDescent="0.25">
      <c r="A269" t="s">
        <v>2516</v>
      </c>
      <c r="B269" t="s">
        <v>3550</v>
      </c>
      <c r="C269" t="s">
        <v>3551</v>
      </c>
      <c r="D269" t="s">
        <v>3551</v>
      </c>
      <c r="E269" t="s">
        <v>1472</v>
      </c>
    </row>
    <row r="270" spans="1:5" x14ac:dyDescent="0.25">
      <c r="A270" t="s">
        <v>2516</v>
      </c>
      <c r="B270" t="s">
        <v>3552</v>
      </c>
      <c r="C270" t="s">
        <v>3553</v>
      </c>
      <c r="D270" t="s">
        <v>3553</v>
      </c>
      <c r="E270" t="s">
        <v>1472</v>
      </c>
    </row>
    <row r="271" spans="1:5" x14ac:dyDescent="0.25">
      <c r="A271" t="s">
        <v>2516</v>
      </c>
      <c r="B271" t="s">
        <v>3554</v>
      </c>
      <c r="C271" t="s">
        <v>3555</v>
      </c>
      <c r="D271" t="s">
        <v>3555</v>
      </c>
      <c r="E271" t="s">
        <v>1472</v>
      </c>
    </row>
    <row r="272" spans="1:5" x14ac:dyDescent="0.25">
      <c r="A272" t="s">
        <v>2516</v>
      </c>
      <c r="B272" t="s">
        <v>3556</v>
      </c>
      <c r="C272" t="s">
        <v>3557</v>
      </c>
      <c r="D272" t="s">
        <v>3557</v>
      </c>
      <c r="E272" t="s">
        <v>3079</v>
      </c>
    </row>
    <row r="273" spans="1:5" x14ac:dyDescent="0.25">
      <c r="A273" t="s">
        <v>2516</v>
      </c>
      <c r="B273" t="s">
        <v>3558</v>
      </c>
      <c r="C273" t="s">
        <v>3559</v>
      </c>
      <c r="D273" t="s">
        <v>3559</v>
      </c>
      <c r="E273" t="s">
        <v>3079</v>
      </c>
    </row>
    <row r="274" spans="1:5" x14ac:dyDescent="0.25">
      <c r="A274" t="s">
        <v>2516</v>
      </c>
      <c r="B274" t="s">
        <v>3560</v>
      </c>
      <c r="C274" t="s">
        <v>3561</v>
      </c>
      <c r="D274" t="s">
        <v>3561</v>
      </c>
      <c r="E274" t="s">
        <v>3079</v>
      </c>
    </row>
    <row r="275" spans="1:5" x14ac:dyDescent="0.25">
      <c r="A275" t="s">
        <v>2516</v>
      </c>
      <c r="B275" t="s">
        <v>3562</v>
      </c>
      <c r="C275" t="s">
        <v>3563</v>
      </c>
      <c r="D275" t="s">
        <v>3563</v>
      </c>
      <c r="E275" t="s">
        <v>3079</v>
      </c>
    </row>
    <row r="276" spans="1:5" x14ac:dyDescent="0.25">
      <c r="A276" t="s">
        <v>2516</v>
      </c>
      <c r="B276" t="s">
        <v>3564</v>
      </c>
      <c r="C276" t="s">
        <v>3565</v>
      </c>
      <c r="D276" t="s">
        <v>3565</v>
      </c>
      <c r="E276" t="s">
        <v>3079</v>
      </c>
    </row>
    <row r="277" spans="1:5" x14ac:dyDescent="0.25">
      <c r="A277" t="s">
        <v>2516</v>
      </c>
      <c r="B277" t="s">
        <v>3566</v>
      </c>
      <c r="C277" t="s">
        <v>3567</v>
      </c>
      <c r="D277" t="s">
        <v>3567</v>
      </c>
      <c r="E277" t="s">
        <v>3079</v>
      </c>
    </row>
    <row r="278" spans="1:5" x14ac:dyDescent="0.25">
      <c r="A278" t="s">
        <v>2516</v>
      </c>
      <c r="B278" t="s">
        <v>3568</v>
      </c>
      <c r="C278" t="s">
        <v>3569</v>
      </c>
      <c r="D278" t="s">
        <v>3569</v>
      </c>
      <c r="E278" t="s">
        <v>3079</v>
      </c>
    </row>
    <row r="279" spans="1:5" x14ac:dyDescent="0.25">
      <c r="A279" t="s">
        <v>2516</v>
      </c>
      <c r="B279" t="s">
        <v>3570</v>
      </c>
      <c r="C279" t="s">
        <v>3571</v>
      </c>
      <c r="D279" t="s">
        <v>3571</v>
      </c>
      <c r="E279" t="s">
        <v>3079</v>
      </c>
    </row>
    <row r="280" spans="1:5" x14ac:dyDescent="0.25">
      <c r="A280" t="s">
        <v>2516</v>
      </c>
      <c r="B280" t="s">
        <v>3572</v>
      </c>
      <c r="C280" t="s">
        <v>3573</v>
      </c>
      <c r="D280" t="s">
        <v>3573</v>
      </c>
      <c r="E280" t="s">
        <v>3079</v>
      </c>
    </row>
    <row r="281" spans="1:5" x14ac:dyDescent="0.25">
      <c r="A281" t="s">
        <v>2516</v>
      </c>
      <c r="B281" t="s">
        <v>3574</v>
      </c>
      <c r="C281" t="s">
        <v>3575</v>
      </c>
      <c r="D281" t="s">
        <v>3575</v>
      </c>
      <c r="E281" t="s">
        <v>3079</v>
      </c>
    </row>
    <row r="282" spans="1:5" x14ac:dyDescent="0.25">
      <c r="A282" t="s">
        <v>2516</v>
      </c>
      <c r="B282" t="s">
        <v>3576</v>
      </c>
      <c r="C282" t="s">
        <v>3577</v>
      </c>
      <c r="D282" t="s">
        <v>3577</v>
      </c>
      <c r="E282" t="s">
        <v>3079</v>
      </c>
    </row>
    <row r="283" spans="1:5" x14ac:dyDescent="0.25">
      <c r="A283" t="s">
        <v>2516</v>
      </c>
      <c r="B283" t="s">
        <v>3578</v>
      </c>
      <c r="C283" t="s">
        <v>3579</v>
      </c>
      <c r="D283" t="s">
        <v>3579</v>
      </c>
      <c r="E283" t="s">
        <v>3079</v>
      </c>
    </row>
    <row r="284" spans="1:5" x14ac:dyDescent="0.25">
      <c r="A284" t="s">
        <v>2516</v>
      </c>
      <c r="B284" t="s">
        <v>3580</v>
      </c>
      <c r="C284" t="s">
        <v>3581</v>
      </c>
      <c r="D284" t="s">
        <v>3581</v>
      </c>
      <c r="E284" t="s">
        <v>3079</v>
      </c>
    </row>
    <row r="285" spans="1:5" x14ac:dyDescent="0.25">
      <c r="A285" t="s">
        <v>2516</v>
      </c>
      <c r="B285" t="s">
        <v>3582</v>
      </c>
      <c r="C285" t="s">
        <v>3583</v>
      </c>
      <c r="D285" t="s">
        <v>3583</v>
      </c>
      <c r="E285" t="s">
        <v>3079</v>
      </c>
    </row>
    <row r="286" spans="1:5" x14ac:dyDescent="0.25">
      <c r="A286" t="s">
        <v>2516</v>
      </c>
      <c r="B286" t="s">
        <v>3584</v>
      </c>
      <c r="C286" t="s">
        <v>3585</v>
      </c>
      <c r="D286" t="s">
        <v>3585</v>
      </c>
      <c r="E286" t="s">
        <v>3079</v>
      </c>
    </row>
    <row r="287" spans="1:5" x14ac:dyDescent="0.25">
      <c r="A287" t="s">
        <v>2516</v>
      </c>
      <c r="B287" t="s">
        <v>3586</v>
      </c>
      <c r="C287" t="s">
        <v>3587</v>
      </c>
      <c r="D287" t="s">
        <v>3587</v>
      </c>
      <c r="E287" t="s">
        <v>3079</v>
      </c>
    </row>
    <row r="288" spans="1:5" x14ac:dyDescent="0.25">
      <c r="A288" t="s">
        <v>2516</v>
      </c>
      <c r="B288" t="s">
        <v>3588</v>
      </c>
      <c r="C288" t="s">
        <v>3589</v>
      </c>
      <c r="D288" t="s">
        <v>3589</v>
      </c>
      <c r="E288" t="s">
        <v>3079</v>
      </c>
    </row>
    <row r="289" spans="1:5" x14ac:dyDescent="0.25">
      <c r="A289" t="s">
        <v>2516</v>
      </c>
      <c r="B289" t="s">
        <v>3590</v>
      </c>
      <c r="C289" t="s">
        <v>3591</v>
      </c>
      <c r="D289" t="s">
        <v>3591</v>
      </c>
      <c r="E289" t="s">
        <v>3079</v>
      </c>
    </row>
    <row r="290" spans="1:5" x14ac:dyDescent="0.25">
      <c r="A290" t="s">
        <v>2516</v>
      </c>
      <c r="B290" t="s">
        <v>3592</v>
      </c>
      <c r="C290" t="s">
        <v>3593</v>
      </c>
      <c r="D290" t="s">
        <v>3593</v>
      </c>
      <c r="E290" t="s">
        <v>3079</v>
      </c>
    </row>
    <row r="291" spans="1:5" x14ac:dyDescent="0.25">
      <c r="A291" t="s">
        <v>2516</v>
      </c>
      <c r="B291" t="s">
        <v>3594</v>
      </c>
      <c r="C291" t="s">
        <v>3595</v>
      </c>
      <c r="D291" t="s">
        <v>3595</v>
      </c>
      <c r="E291" t="s">
        <v>3079</v>
      </c>
    </row>
    <row r="292" spans="1:5" x14ac:dyDescent="0.25">
      <c r="A292" t="s">
        <v>2516</v>
      </c>
      <c r="B292" t="s">
        <v>3596</v>
      </c>
      <c r="C292" t="s">
        <v>3597</v>
      </c>
      <c r="D292" t="s">
        <v>3597</v>
      </c>
      <c r="E292" t="s">
        <v>3079</v>
      </c>
    </row>
    <row r="293" spans="1:5" x14ac:dyDescent="0.25">
      <c r="A293" t="s">
        <v>2516</v>
      </c>
      <c r="B293" t="s">
        <v>3598</v>
      </c>
      <c r="C293" t="s">
        <v>3599</v>
      </c>
      <c r="D293" t="s">
        <v>3599</v>
      </c>
      <c r="E293" t="s">
        <v>3079</v>
      </c>
    </row>
    <row r="294" spans="1:5" x14ac:dyDescent="0.25">
      <c r="A294" t="s">
        <v>2516</v>
      </c>
      <c r="B294" t="s">
        <v>3600</v>
      </c>
      <c r="C294" t="s">
        <v>3601</v>
      </c>
      <c r="D294" t="s">
        <v>3601</v>
      </c>
      <c r="E294" t="s">
        <v>3079</v>
      </c>
    </row>
    <row r="295" spans="1:5" x14ac:dyDescent="0.25">
      <c r="A295" t="s">
        <v>2516</v>
      </c>
      <c r="B295" t="s">
        <v>3602</v>
      </c>
      <c r="C295" t="s">
        <v>3603</v>
      </c>
      <c r="D295" t="s">
        <v>3603</v>
      </c>
      <c r="E295" t="s">
        <v>3079</v>
      </c>
    </row>
    <row r="296" spans="1:5" x14ac:dyDescent="0.25">
      <c r="A296" t="s">
        <v>2516</v>
      </c>
      <c r="B296" t="s">
        <v>3604</v>
      </c>
      <c r="C296" t="s">
        <v>3605</v>
      </c>
      <c r="D296" t="s">
        <v>3605</v>
      </c>
      <c r="E296" t="s">
        <v>3079</v>
      </c>
    </row>
    <row r="297" spans="1:5" x14ac:dyDescent="0.25">
      <c r="A297" t="s">
        <v>2516</v>
      </c>
      <c r="B297" t="s">
        <v>3606</v>
      </c>
      <c r="C297" t="s">
        <v>3607</v>
      </c>
      <c r="D297" t="s">
        <v>3607</v>
      </c>
      <c r="E297" t="s">
        <v>1473</v>
      </c>
    </row>
    <row r="298" spans="1:5" x14ac:dyDescent="0.25">
      <c r="A298" t="s">
        <v>2516</v>
      </c>
      <c r="B298" t="s">
        <v>3608</v>
      </c>
      <c r="C298" t="s">
        <v>3309</v>
      </c>
      <c r="D298" t="s">
        <v>3309</v>
      </c>
      <c r="E298" t="s">
        <v>1473</v>
      </c>
    </row>
    <row r="299" spans="1:5" x14ac:dyDescent="0.25">
      <c r="A299" t="s">
        <v>2516</v>
      </c>
      <c r="B299" t="s">
        <v>3609</v>
      </c>
      <c r="C299" t="s">
        <v>3610</v>
      </c>
      <c r="D299" t="s">
        <v>3610</v>
      </c>
      <c r="E299" t="s">
        <v>1473</v>
      </c>
    </row>
    <row r="300" spans="1:5" x14ac:dyDescent="0.25">
      <c r="A300" t="s">
        <v>2516</v>
      </c>
      <c r="B300" t="s">
        <v>3611</v>
      </c>
      <c r="C300" t="s">
        <v>3612</v>
      </c>
      <c r="D300" t="s">
        <v>3612</v>
      </c>
      <c r="E300" t="s">
        <v>1473</v>
      </c>
    </row>
    <row r="301" spans="1:5" x14ac:dyDescent="0.25">
      <c r="A301" t="s">
        <v>2516</v>
      </c>
      <c r="B301" t="s">
        <v>3613</v>
      </c>
      <c r="C301" t="s">
        <v>3614</v>
      </c>
      <c r="D301" t="s">
        <v>3614</v>
      </c>
      <c r="E301" t="s">
        <v>1473</v>
      </c>
    </row>
    <row r="302" spans="1:5" x14ac:dyDescent="0.25">
      <c r="A302" t="s">
        <v>2516</v>
      </c>
      <c r="B302" t="s">
        <v>3076</v>
      </c>
      <c r="C302" t="s">
        <v>3077</v>
      </c>
      <c r="D302" t="s">
        <v>3077</v>
      </c>
      <c r="E302" t="s">
        <v>1473</v>
      </c>
    </row>
    <row r="303" spans="1:5" x14ac:dyDescent="0.25">
      <c r="A303" t="s">
        <v>2516</v>
      </c>
      <c r="B303" t="s">
        <v>3615</v>
      </c>
      <c r="C303" t="s">
        <v>3616</v>
      </c>
      <c r="D303" t="s">
        <v>3616</v>
      </c>
      <c r="E303" t="s">
        <v>1473</v>
      </c>
    </row>
    <row r="304" spans="1:5" x14ac:dyDescent="0.25">
      <c r="A304" t="s">
        <v>2516</v>
      </c>
      <c r="B304" t="s">
        <v>3617</v>
      </c>
      <c r="C304" t="s">
        <v>3618</v>
      </c>
      <c r="D304" t="s">
        <v>3618</v>
      </c>
      <c r="E304" t="s">
        <v>1473</v>
      </c>
    </row>
    <row r="305" spans="1:5" x14ac:dyDescent="0.25">
      <c r="A305" t="s">
        <v>2516</v>
      </c>
      <c r="B305" t="s">
        <v>3619</v>
      </c>
      <c r="C305" t="s">
        <v>3620</v>
      </c>
      <c r="D305" t="s">
        <v>3620</v>
      </c>
      <c r="E305" t="s">
        <v>1473</v>
      </c>
    </row>
    <row r="306" spans="1:5" x14ac:dyDescent="0.25">
      <c r="A306" t="s">
        <v>2516</v>
      </c>
      <c r="B306" t="s">
        <v>3621</v>
      </c>
      <c r="C306" t="s">
        <v>3622</v>
      </c>
      <c r="D306" t="s">
        <v>3622</v>
      </c>
      <c r="E306" t="s">
        <v>1473</v>
      </c>
    </row>
    <row r="307" spans="1:5" x14ac:dyDescent="0.25">
      <c r="A307" t="s">
        <v>2516</v>
      </c>
      <c r="B307" t="s">
        <v>1473</v>
      </c>
      <c r="C307" t="s">
        <v>2316</v>
      </c>
      <c r="D307" t="s">
        <v>2316</v>
      </c>
      <c r="E307" t="s">
        <v>1473</v>
      </c>
    </row>
    <row r="308" spans="1:5" x14ac:dyDescent="0.25">
      <c r="A308" t="s">
        <v>2516</v>
      </c>
      <c r="B308" t="s">
        <v>3623</v>
      </c>
      <c r="C308" t="s">
        <v>3624</v>
      </c>
      <c r="D308" t="s">
        <v>3624</v>
      </c>
      <c r="E308" t="s">
        <v>1473</v>
      </c>
    </row>
    <row r="309" spans="1:5" x14ac:dyDescent="0.25">
      <c r="A309" t="s">
        <v>2516</v>
      </c>
      <c r="B309" t="s">
        <v>3625</v>
      </c>
      <c r="C309" t="s">
        <v>3626</v>
      </c>
      <c r="D309" t="s">
        <v>3626</v>
      </c>
      <c r="E309" t="s">
        <v>1473</v>
      </c>
    </row>
    <row r="310" spans="1:5" x14ac:dyDescent="0.25">
      <c r="A310" t="s">
        <v>2516</v>
      </c>
      <c r="B310" t="s">
        <v>3627</v>
      </c>
      <c r="C310" t="s">
        <v>3628</v>
      </c>
      <c r="D310" t="s">
        <v>3628</v>
      </c>
      <c r="E310" t="s">
        <v>1473</v>
      </c>
    </row>
    <row r="311" spans="1:5" x14ac:dyDescent="0.25">
      <c r="A311" t="s">
        <v>2516</v>
      </c>
      <c r="B311" t="s">
        <v>3629</v>
      </c>
      <c r="C311" t="s">
        <v>3630</v>
      </c>
      <c r="D311" t="s">
        <v>3630</v>
      </c>
      <c r="E311" t="s">
        <v>1473</v>
      </c>
    </row>
    <row r="312" spans="1:5" x14ac:dyDescent="0.25">
      <c r="A312" t="s">
        <v>2516</v>
      </c>
      <c r="B312" t="s">
        <v>3631</v>
      </c>
      <c r="C312" t="s">
        <v>3632</v>
      </c>
      <c r="D312" t="s">
        <v>3632</v>
      </c>
      <c r="E312" t="s">
        <v>1473</v>
      </c>
    </row>
    <row r="313" spans="1:5" x14ac:dyDescent="0.25">
      <c r="A313" t="s">
        <v>2516</v>
      </c>
      <c r="B313" t="s">
        <v>3633</v>
      </c>
      <c r="C313" t="s">
        <v>3634</v>
      </c>
      <c r="D313" t="s">
        <v>3634</v>
      </c>
      <c r="E313" t="s">
        <v>1473</v>
      </c>
    </row>
    <row r="314" spans="1:5" x14ac:dyDescent="0.25">
      <c r="A314" t="s">
        <v>2516</v>
      </c>
      <c r="B314" t="s">
        <v>3635</v>
      </c>
      <c r="C314" t="s">
        <v>3636</v>
      </c>
      <c r="D314" t="s">
        <v>3636</v>
      </c>
      <c r="E314" t="s">
        <v>1473</v>
      </c>
    </row>
    <row r="315" spans="1:5" x14ac:dyDescent="0.25">
      <c r="A315" t="s">
        <v>2516</v>
      </c>
      <c r="B315" t="s">
        <v>3637</v>
      </c>
      <c r="C315" t="s">
        <v>3638</v>
      </c>
      <c r="D315" t="s">
        <v>3638</v>
      </c>
      <c r="E315" t="s">
        <v>1473</v>
      </c>
    </row>
    <row r="316" spans="1:5" x14ac:dyDescent="0.25">
      <c r="A316" t="s">
        <v>2516</v>
      </c>
      <c r="B316" t="s">
        <v>3639</v>
      </c>
      <c r="C316" t="s">
        <v>3640</v>
      </c>
      <c r="D316" t="s">
        <v>3640</v>
      </c>
      <c r="E316" t="s">
        <v>1473</v>
      </c>
    </row>
    <row r="317" spans="1:5" x14ac:dyDescent="0.25">
      <c r="A317" t="s">
        <v>2516</v>
      </c>
      <c r="B317" t="s">
        <v>3641</v>
      </c>
      <c r="C317" t="s">
        <v>3642</v>
      </c>
      <c r="D317" t="s">
        <v>3642</v>
      </c>
      <c r="E317" t="s">
        <v>1473</v>
      </c>
    </row>
    <row r="318" spans="1:5" x14ac:dyDescent="0.25">
      <c r="A318" t="s">
        <v>2516</v>
      </c>
      <c r="B318" t="s">
        <v>3643</v>
      </c>
      <c r="C318" t="s">
        <v>3644</v>
      </c>
      <c r="D318" t="s">
        <v>3644</v>
      </c>
      <c r="E318" t="s">
        <v>1473</v>
      </c>
    </row>
    <row r="319" spans="1:5" x14ac:dyDescent="0.25">
      <c r="A319" t="s">
        <v>2516</v>
      </c>
      <c r="B319" t="s">
        <v>3645</v>
      </c>
      <c r="C319" t="s">
        <v>3646</v>
      </c>
      <c r="D319" t="s">
        <v>3646</v>
      </c>
      <c r="E319" t="s">
        <v>1474</v>
      </c>
    </row>
    <row r="320" spans="1:5" x14ac:dyDescent="0.25">
      <c r="A320" t="s">
        <v>2516</v>
      </c>
      <c r="B320" t="s">
        <v>3647</v>
      </c>
      <c r="C320" t="s">
        <v>3648</v>
      </c>
      <c r="D320" t="s">
        <v>3648</v>
      </c>
      <c r="E320" t="s">
        <v>1474</v>
      </c>
    </row>
    <row r="321" spans="1:5" x14ac:dyDescent="0.25">
      <c r="A321" t="s">
        <v>2516</v>
      </c>
      <c r="B321" t="s">
        <v>3649</v>
      </c>
      <c r="C321" t="s">
        <v>3650</v>
      </c>
      <c r="D321" t="s">
        <v>3650</v>
      </c>
      <c r="E321" t="s">
        <v>1474</v>
      </c>
    </row>
    <row r="322" spans="1:5" x14ac:dyDescent="0.25">
      <c r="A322" t="s">
        <v>2516</v>
      </c>
      <c r="B322" t="s">
        <v>3651</v>
      </c>
      <c r="C322" t="s">
        <v>3106</v>
      </c>
      <c r="D322" t="s">
        <v>3106</v>
      </c>
      <c r="E322" t="s">
        <v>1474</v>
      </c>
    </row>
    <row r="323" spans="1:5" x14ac:dyDescent="0.25">
      <c r="A323" t="s">
        <v>2516</v>
      </c>
      <c r="B323" t="s">
        <v>3652</v>
      </c>
      <c r="C323" t="s">
        <v>3653</v>
      </c>
      <c r="D323" t="s">
        <v>3653</v>
      </c>
      <c r="E323" t="s">
        <v>1474</v>
      </c>
    </row>
    <row r="324" spans="1:5" x14ac:dyDescent="0.25">
      <c r="A324" t="s">
        <v>2516</v>
      </c>
      <c r="B324" t="s">
        <v>3654</v>
      </c>
      <c r="C324" t="s">
        <v>3655</v>
      </c>
      <c r="D324" t="s">
        <v>3655</v>
      </c>
      <c r="E324" t="s">
        <v>1474</v>
      </c>
    </row>
    <row r="325" spans="1:5" x14ac:dyDescent="0.25">
      <c r="A325" t="s">
        <v>2516</v>
      </c>
      <c r="B325" t="s">
        <v>3656</v>
      </c>
      <c r="C325" t="s">
        <v>3657</v>
      </c>
      <c r="D325" t="s">
        <v>3657</v>
      </c>
      <c r="E325" t="s">
        <v>1474</v>
      </c>
    </row>
    <row r="326" spans="1:5" x14ac:dyDescent="0.25">
      <c r="A326" t="s">
        <v>2516</v>
      </c>
      <c r="B326" t="s">
        <v>3658</v>
      </c>
      <c r="C326" t="s">
        <v>3659</v>
      </c>
      <c r="D326" t="s">
        <v>3659</v>
      </c>
      <c r="E326" t="s">
        <v>1474</v>
      </c>
    </row>
    <row r="327" spans="1:5" x14ac:dyDescent="0.25">
      <c r="A327" t="s">
        <v>2516</v>
      </c>
      <c r="B327" t="s">
        <v>3660</v>
      </c>
      <c r="C327" t="s">
        <v>3661</v>
      </c>
      <c r="D327" t="s">
        <v>3661</v>
      </c>
      <c r="E327" t="s">
        <v>1474</v>
      </c>
    </row>
    <row r="328" spans="1:5" x14ac:dyDescent="0.25">
      <c r="A328" t="s">
        <v>2516</v>
      </c>
      <c r="B328" t="s">
        <v>1474</v>
      </c>
      <c r="C328" t="s">
        <v>2317</v>
      </c>
      <c r="D328" t="s">
        <v>2317</v>
      </c>
      <c r="E328" t="s">
        <v>1474</v>
      </c>
    </row>
    <row r="329" spans="1:5" x14ac:dyDescent="0.25">
      <c r="A329" t="s">
        <v>2516</v>
      </c>
      <c r="B329" t="s">
        <v>3662</v>
      </c>
      <c r="C329" t="s">
        <v>3663</v>
      </c>
      <c r="D329" t="s">
        <v>3663</v>
      </c>
      <c r="E329" t="s">
        <v>1474</v>
      </c>
    </row>
    <row r="330" spans="1:5" x14ac:dyDescent="0.25">
      <c r="A330" t="s">
        <v>2516</v>
      </c>
      <c r="B330" t="s">
        <v>3664</v>
      </c>
      <c r="C330" t="s">
        <v>3665</v>
      </c>
      <c r="D330" t="s">
        <v>3665</v>
      </c>
      <c r="E330" t="s">
        <v>1474</v>
      </c>
    </row>
    <row r="331" spans="1:5" x14ac:dyDescent="0.25">
      <c r="A331" t="s">
        <v>2516</v>
      </c>
      <c r="B331" t="s">
        <v>3666</v>
      </c>
      <c r="C331" t="s">
        <v>3667</v>
      </c>
      <c r="D331" t="s">
        <v>3667</v>
      </c>
      <c r="E331" t="s">
        <v>1474</v>
      </c>
    </row>
    <row r="332" spans="1:5" x14ac:dyDescent="0.25">
      <c r="A332" t="s">
        <v>2516</v>
      </c>
      <c r="B332" t="s">
        <v>3668</v>
      </c>
      <c r="C332" t="s">
        <v>3669</v>
      </c>
      <c r="D332" t="s">
        <v>3669</v>
      </c>
      <c r="E332" t="s">
        <v>1474</v>
      </c>
    </row>
    <row r="333" spans="1:5" x14ac:dyDescent="0.25">
      <c r="A333" t="s">
        <v>2516</v>
      </c>
      <c r="B333" t="s">
        <v>3670</v>
      </c>
      <c r="C333" t="s">
        <v>3671</v>
      </c>
      <c r="D333" t="s">
        <v>3671</v>
      </c>
      <c r="E333" t="s">
        <v>1474</v>
      </c>
    </row>
    <row r="334" spans="1:5" x14ac:dyDescent="0.25">
      <c r="A334" t="s">
        <v>2516</v>
      </c>
      <c r="B334" t="s">
        <v>3672</v>
      </c>
      <c r="C334" t="s">
        <v>3673</v>
      </c>
      <c r="D334" t="s">
        <v>3673</v>
      </c>
      <c r="E334" t="s">
        <v>1474</v>
      </c>
    </row>
    <row r="335" spans="1:5" x14ac:dyDescent="0.25">
      <c r="A335" t="s">
        <v>2516</v>
      </c>
      <c r="B335" t="s">
        <v>3674</v>
      </c>
      <c r="C335" t="s">
        <v>3675</v>
      </c>
      <c r="D335" t="s">
        <v>3675</v>
      </c>
      <c r="E335" t="s">
        <v>1474</v>
      </c>
    </row>
    <row r="336" spans="1:5" x14ac:dyDescent="0.25">
      <c r="A336" t="s">
        <v>2516</v>
      </c>
      <c r="B336" t="s">
        <v>3676</v>
      </c>
      <c r="C336" t="s">
        <v>3677</v>
      </c>
      <c r="D336" t="s">
        <v>3677</v>
      </c>
      <c r="E336" t="s">
        <v>1474</v>
      </c>
    </row>
    <row r="337" spans="1:5" x14ac:dyDescent="0.25">
      <c r="A337" t="s">
        <v>2516</v>
      </c>
      <c r="B337" t="s">
        <v>3678</v>
      </c>
      <c r="C337" t="s">
        <v>3679</v>
      </c>
      <c r="D337" t="s">
        <v>3679</v>
      </c>
      <c r="E337" t="s">
        <v>1474</v>
      </c>
    </row>
    <row r="338" spans="1:5" x14ac:dyDescent="0.25">
      <c r="A338" t="s">
        <v>2516</v>
      </c>
      <c r="B338" t="s">
        <v>3680</v>
      </c>
      <c r="C338" t="s">
        <v>3681</v>
      </c>
      <c r="D338" t="s">
        <v>3681</v>
      </c>
      <c r="E338" t="s">
        <v>1474</v>
      </c>
    </row>
    <row r="339" spans="1:5" x14ac:dyDescent="0.25">
      <c r="A339" t="s">
        <v>2516</v>
      </c>
      <c r="B339" t="s">
        <v>3682</v>
      </c>
      <c r="C339" t="s">
        <v>3683</v>
      </c>
      <c r="D339" t="s">
        <v>3683</v>
      </c>
      <c r="E339" t="s">
        <v>1474</v>
      </c>
    </row>
    <row r="340" spans="1:5" x14ac:dyDescent="0.25">
      <c r="A340" t="s">
        <v>2516</v>
      </c>
      <c r="B340" t="s">
        <v>3684</v>
      </c>
      <c r="C340" t="s">
        <v>3685</v>
      </c>
      <c r="D340" t="s">
        <v>3685</v>
      </c>
      <c r="E340" t="s">
        <v>1474</v>
      </c>
    </row>
    <row r="341" spans="1:5" x14ac:dyDescent="0.25">
      <c r="A341" t="s">
        <v>2516</v>
      </c>
      <c r="B341" t="s">
        <v>3686</v>
      </c>
      <c r="C341" t="s">
        <v>3687</v>
      </c>
      <c r="D341" t="s">
        <v>3687</v>
      </c>
      <c r="E341" t="s">
        <v>1474</v>
      </c>
    </row>
    <row r="342" spans="1:5" x14ac:dyDescent="0.25">
      <c r="A342" t="s">
        <v>2516</v>
      </c>
      <c r="B342" t="s">
        <v>3688</v>
      </c>
      <c r="C342" t="s">
        <v>3689</v>
      </c>
      <c r="D342" t="s">
        <v>3689</v>
      </c>
      <c r="E342" t="s">
        <v>1474</v>
      </c>
    </row>
    <row r="343" spans="1:5" x14ac:dyDescent="0.25">
      <c r="A343" t="s">
        <v>2516</v>
      </c>
      <c r="B343" t="s">
        <v>3690</v>
      </c>
      <c r="C343" t="s">
        <v>3691</v>
      </c>
      <c r="D343" t="s">
        <v>3691</v>
      </c>
      <c r="E343" t="s">
        <v>1474</v>
      </c>
    </row>
    <row r="344" spans="1:5" x14ac:dyDescent="0.25">
      <c r="A344" t="s">
        <v>2516</v>
      </c>
      <c r="B344" t="s">
        <v>3692</v>
      </c>
      <c r="C344" t="s">
        <v>3693</v>
      </c>
      <c r="D344" t="s">
        <v>3693</v>
      </c>
      <c r="E344" t="s">
        <v>1474</v>
      </c>
    </row>
    <row r="345" spans="1:5" x14ac:dyDescent="0.25">
      <c r="A345" t="s">
        <v>2516</v>
      </c>
      <c r="B345" t="s">
        <v>3694</v>
      </c>
      <c r="C345" t="s">
        <v>3695</v>
      </c>
      <c r="D345" t="s">
        <v>3695</v>
      </c>
      <c r="E345" t="s">
        <v>1474</v>
      </c>
    </row>
    <row r="346" spans="1:5" x14ac:dyDescent="0.25">
      <c r="A346" t="s">
        <v>2516</v>
      </c>
      <c r="B346" t="s">
        <v>3696</v>
      </c>
      <c r="C346" t="s">
        <v>3697</v>
      </c>
      <c r="D346" t="s">
        <v>3697</v>
      </c>
      <c r="E346" t="s">
        <v>1474</v>
      </c>
    </row>
    <row r="347" spans="1:5" x14ac:dyDescent="0.25">
      <c r="A347" t="s">
        <v>2516</v>
      </c>
      <c r="B347" t="s">
        <v>3698</v>
      </c>
      <c r="C347" t="s">
        <v>3699</v>
      </c>
      <c r="D347" t="s">
        <v>3699</v>
      </c>
      <c r="E347" t="s">
        <v>1475</v>
      </c>
    </row>
    <row r="348" spans="1:5" x14ac:dyDescent="0.25">
      <c r="A348" t="s">
        <v>2516</v>
      </c>
      <c r="B348" t="s">
        <v>3700</v>
      </c>
      <c r="C348" t="s">
        <v>3701</v>
      </c>
      <c r="D348" t="s">
        <v>3701</v>
      </c>
      <c r="E348" t="s">
        <v>1475</v>
      </c>
    </row>
    <row r="349" spans="1:5" x14ac:dyDescent="0.25">
      <c r="A349" t="s">
        <v>2516</v>
      </c>
      <c r="B349" t="s">
        <v>3702</v>
      </c>
      <c r="C349" t="s">
        <v>3561</v>
      </c>
      <c r="D349" t="s">
        <v>3561</v>
      </c>
      <c r="E349" t="s">
        <v>1475</v>
      </c>
    </row>
    <row r="350" spans="1:5" x14ac:dyDescent="0.25">
      <c r="A350" t="s">
        <v>2516</v>
      </c>
      <c r="B350" t="s">
        <v>3703</v>
      </c>
      <c r="C350" t="s">
        <v>3704</v>
      </c>
      <c r="D350" t="s">
        <v>3704</v>
      </c>
      <c r="E350" t="s">
        <v>1475</v>
      </c>
    </row>
    <row r="351" spans="1:5" x14ac:dyDescent="0.25">
      <c r="A351" t="s">
        <v>2516</v>
      </c>
      <c r="B351" t="s">
        <v>3705</v>
      </c>
      <c r="C351" t="s">
        <v>3706</v>
      </c>
      <c r="D351" t="s">
        <v>3706</v>
      </c>
      <c r="E351" t="s">
        <v>1475</v>
      </c>
    </row>
    <row r="352" spans="1:5" x14ac:dyDescent="0.25">
      <c r="A352" t="s">
        <v>2516</v>
      </c>
      <c r="B352" t="s">
        <v>3707</v>
      </c>
      <c r="C352" t="s">
        <v>3708</v>
      </c>
      <c r="D352" t="s">
        <v>3708</v>
      </c>
      <c r="E352" t="s">
        <v>1475</v>
      </c>
    </row>
    <row r="353" spans="1:5" x14ac:dyDescent="0.25">
      <c r="A353" t="s">
        <v>2516</v>
      </c>
      <c r="B353" t="s">
        <v>3709</v>
      </c>
      <c r="C353" t="s">
        <v>3710</v>
      </c>
      <c r="D353" t="s">
        <v>3710</v>
      </c>
      <c r="E353" t="s">
        <v>1475</v>
      </c>
    </row>
    <row r="354" spans="1:5" x14ac:dyDescent="0.25">
      <c r="A354" t="s">
        <v>2516</v>
      </c>
      <c r="B354" t="s">
        <v>3711</v>
      </c>
      <c r="C354" t="s">
        <v>3712</v>
      </c>
      <c r="D354" t="s">
        <v>3712</v>
      </c>
      <c r="E354" t="s">
        <v>1475</v>
      </c>
    </row>
    <row r="355" spans="1:5" x14ac:dyDescent="0.25">
      <c r="A355" t="s">
        <v>2516</v>
      </c>
      <c r="B355" t="s">
        <v>3713</v>
      </c>
      <c r="C355" t="s">
        <v>3714</v>
      </c>
      <c r="D355" t="s">
        <v>3714</v>
      </c>
      <c r="E355" t="s">
        <v>1475</v>
      </c>
    </row>
    <row r="356" spans="1:5" x14ac:dyDescent="0.25">
      <c r="A356" t="s">
        <v>2516</v>
      </c>
      <c r="B356" t="s">
        <v>3715</v>
      </c>
      <c r="C356" t="s">
        <v>3716</v>
      </c>
      <c r="D356" t="s">
        <v>3716</v>
      </c>
      <c r="E356" t="s">
        <v>1475</v>
      </c>
    </row>
    <row r="357" spans="1:5" x14ac:dyDescent="0.25">
      <c r="A357" t="s">
        <v>2516</v>
      </c>
      <c r="B357" t="s">
        <v>3717</v>
      </c>
      <c r="C357" t="s">
        <v>3718</v>
      </c>
      <c r="D357" t="s">
        <v>3718</v>
      </c>
      <c r="E357" t="s">
        <v>1475</v>
      </c>
    </row>
    <row r="358" spans="1:5" x14ac:dyDescent="0.25">
      <c r="A358" t="s">
        <v>2516</v>
      </c>
      <c r="B358" t="s">
        <v>3719</v>
      </c>
      <c r="C358" t="s">
        <v>3720</v>
      </c>
      <c r="D358" t="s">
        <v>3720</v>
      </c>
      <c r="E358" t="s">
        <v>1476</v>
      </c>
    </row>
    <row r="359" spans="1:5" x14ac:dyDescent="0.25">
      <c r="A359" t="s">
        <v>2516</v>
      </c>
      <c r="B359" t="s">
        <v>3721</v>
      </c>
      <c r="C359" t="s">
        <v>3607</v>
      </c>
      <c r="D359" t="s">
        <v>3607</v>
      </c>
      <c r="E359" t="s">
        <v>1476</v>
      </c>
    </row>
    <row r="360" spans="1:5" x14ac:dyDescent="0.25">
      <c r="A360" t="s">
        <v>2516</v>
      </c>
      <c r="B360" t="s">
        <v>3722</v>
      </c>
      <c r="C360" t="s">
        <v>3723</v>
      </c>
      <c r="D360" t="s">
        <v>3723</v>
      </c>
      <c r="E360" t="s">
        <v>1476</v>
      </c>
    </row>
    <row r="361" spans="1:5" x14ac:dyDescent="0.25">
      <c r="A361" t="s">
        <v>2516</v>
      </c>
      <c r="B361" t="s">
        <v>3724</v>
      </c>
      <c r="C361" t="s">
        <v>3725</v>
      </c>
      <c r="D361" t="s">
        <v>3725</v>
      </c>
      <c r="E361" t="s">
        <v>1476</v>
      </c>
    </row>
    <row r="362" spans="1:5" x14ac:dyDescent="0.25">
      <c r="A362" t="s">
        <v>2516</v>
      </c>
      <c r="B362" t="s">
        <v>3726</v>
      </c>
      <c r="C362" t="s">
        <v>3727</v>
      </c>
      <c r="D362" t="s">
        <v>3727</v>
      </c>
      <c r="E362" t="s">
        <v>1476</v>
      </c>
    </row>
    <row r="363" spans="1:5" x14ac:dyDescent="0.25">
      <c r="A363" t="s">
        <v>2516</v>
      </c>
      <c r="B363" t="s">
        <v>3728</v>
      </c>
      <c r="C363" t="s">
        <v>3729</v>
      </c>
      <c r="D363" t="s">
        <v>3729</v>
      </c>
      <c r="E363" t="s">
        <v>1476</v>
      </c>
    </row>
    <row r="364" spans="1:5" x14ac:dyDescent="0.25">
      <c r="A364" t="s">
        <v>2516</v>
      </c>
      <c r="B364" t="s">
        <v>3730</v>
      </c>
      <c r="C364" t="s">
        <v>3731</v>
      </c>
      <c r="D364" t="s">
        <v>3731</v>
      </c>
      <c r="E364" t="s">
        <v>1476</v>
      </c>
    </row>
    <row r="365" spans="1:5" x14ac:dyDescent="0.25">
      <c r="A365" t="s">
        <v>2516</v>
      </c>
      <c r="B365" t="s">
        <v>3732</v>
      </c>
      <c r="C365" t="s">
        <v>3733</v>
      </c>
      <c r="D365" t="s">
        <v>3733</v>
      </c>
      <c r="E365" t="s">
        <v>1476</v>
      </c>
    </row>
    <row r="366" spans="1:5" x14ac:dyDescent="0.25">
      <c r="A366" t="s">
        <v>2516</v>
      </c>
      <c r="B366" t="s">
        <v>3734</v>
      </c>
      <c r="C366" t="s">
        <v>3735</v>
      </c>
      <c r="D366" t="s">
        <v>3735</v>
      </c>
      <c r="E366" t="s">
        <v>1476</v>
      </c>
    </row>
    <row r="367" spans="1:5" x14ac:dyDescent="0.25">
      <c r="A367" t="s">
        <v>2516</v>
      </c>
      <c r="B367" t="s">
        <v>3736</v>
      </c>
      <c r="C367" t="s">
        <v>3737</v>
      </c>
      <c r="D367" t="s">
        <v>3737</v>
      </c>
      <c r="E367" t="s">
        <v>1476</v>
      </c>
    </row>
    <row r="368" spans="1:5" x14ac:dyDescent="0.25">
      <c r="A368" t="s">
        <v>2516</v>
      </c>
      <c r="B368" t="s">
        <v>3738</v>
      </c>
      <c r="C368" t="s">
        <v>3739</v>
      </c>
      <c r="D368" t="s">
        <v>3739</v>
      </c>
      <c r="E368" t="s">
        <v>1476</v>
      </c>
    </row>
    <row r="369" spans="1:5" x14ac:dyDescent="0.25">
      <c r="A369" t="s">
        <v>2516</v>
      </c>
      <c r="B369" t="s">
        <v>3740</v>
      </c>
      <c r="C369" t="s">
        <v>3741</v>
      </c>
      <c r="D369" t="s">
        <v>3741</v>
      </c>
      <c r="E369" t="s">
        <v>1476</v>
      </c>
    </row>
    <row r="370" spans="1:5" x14ac:dyDescent="0.25">
      <c r="A370" t="s">
        <v>2516</v>
      </c>
      <c r="B370" t="s">
        <v>3742</v>
      </c>
      <c r="C370" t="s">
        <v>3743</v>
      </c>
      <c r="D370" t="s">
        <v>3743</v>
      </c>
      <c r="E370" t="s">
        <v>1476</v>
      </c>
    </row>
    <row r="371" spans="1:5" x14ac:dyDescent="0.25">
      <c r="A371" t="s">
        <v>2516</v>
      </c>
      <c r="B371" t="s">
        <v>3744</v>
      </c>
      <c r="C371" t="s">
        <v>3745</v>
      </c>
      <c r="D371" t="s">
        <v>3745</v>
      </c>
      <c r="E371" t="s">
        <v>1476</v>
      </c>
    </row>
    <row r="372" spans="1:5" x14ac:dyDescent="0.25">
      <c r="A372" t="s">
        <v>2516</v>
      </c>
      <c r="B372" t="s">
        <v>3746</v>
      </c>
      <c r="C372" t="s">
        <v>3747</v>
      </c>
      <c r="D372" t="s">
        <v>3747</v>
      </c>
      <c r="E372" t="s">
        <v>1476</v>
      </c>
    </row>
    <row r="373" spans="1:5" x14ac:dyDescent="0.25">
      <c r="A373" t="s">
        <v>2516</v>
      </c>
      <c r="B373" t="s">
        <v>3748</v>
      </c>
      <c r="C373" t="s">
        <v>3471</v>
      </c>
      <c r="D373" t="s">
        <v>3471</v>
      </c>
      <c r="E373" t="s">
        <v>1476</v>
      </c>
    </row>
    <row r="374" spans="1:5" x14ac:dyDescent="0.25">
      <c r="A374" t="s">
        <v>2516</v>
      </c>
      <c r="B374" t="s">
        <v>3749</v>
      </c>
      <c r="C374" t="s">
        <v>3750</v>
      </c>
      <c r="D374" t="s">
        <v>3750</v>
      </c>
      <c r="E374" t="s">
        <v>1476</v>
      </c>
    </row>
    <row r="375" spans="1:5" x14ac:dyDescent="0.25">
      <c r="A375" t="s">
        <v>2516</v>
      </c>
      <c r="B375" t="s">
        <v>3751</v>
      </c>
      <c r="C375" t="s">
        <v>3752</v>
      </c>
      <c r="D375" t="s">
        <v>3752</v>
      </c>
      <c r="E375" t="s">
        <v>1476</v>
      </c>
    </row>
    <row r="376" spans="1:5" x14ac:dyDescent="0.25">
      <c r="A376" t="s">
        <v>2516</v>
      </c>
      <c r="B376" t="s">
        <v>3753</v>
      </c>
      <c r="C376" t="s">
        <v>3754</v>
      </c>
      <c r="D376" t="s">
        <v>3754</v>
      </c>
      <c r="E376" t="s">
        <v>1476</v>
      </c>
    </row>
    <row r="377" spans="1:5" x14ac:dyDescent="0.25">
      <c r="A377" t="s">
        <v>2516</v>
      </c>
      <c r="B377" t="s">
        <v>3755</v>
      </c>
      <c r="C377" t="s">
        <v>3756</v>
      </c>
      <c r="D377" t="s">
        <v>3756</v>
      </c>
      <c r="E377" t="s">
        <v>1476</v>
      </c>
    </row>
    <row r="378" spans="1:5" x14ac:dyDescent="0.25">
      <c r="A378" t="s">
        <v>2516</v>
      </c>
      <c r="B378" t="s">
        <v>3757</v>
      </c>
      <c r="C378" t="s">
        <v>3758</v>
      </c>
      <c r="D378" t="s">
        <v>3758</v>
      </c>
      <c r="E378" t="s">
        <v>1476</v>
      </c>
    </row>
    <row r="379" spans="1:5" x14ac:dyDescent="0.25">
      <c r="A379" t="s">
        <v>2516</v>
      </c>
      <c r="B379" t="s">
        <v>3759</v>
      </c>
      <c r="C379" t="s">
        <v>3760</v>
      </c>
      <c r="D379" t="s">
        <v>3760</v>
      </c>
      <c r="E379" t="s">
        <v>1476</v>
      </c>
    </row>
    <row r="380" spans="1:5" x14ac:dyDescent="0.25">
      <c r="A380" t="s">
        <v>2516</v>
      </c>
      <c r="B380" t="s">
        <v>3761</v>
      </c>
      <c r="C380" t="s">
        <v>3762</v>
      </c>
      <c r="D380" t="s">
        <v>3762</v>
      </c>
      <c r="E380" t="s">
        <v>1476</v>
      </c>
    </row>
    <row r="381" spans="1:5" x14ac:dyDescent="0.25">
      <c r="A381" t="s">
        <v>2516</v>
      </c>
      <c r="B381" t="s">
        <v>3763</v>
      </c>
      <c r="C381" t="s">
        <v>3764</v>
      </c>
      <c r="D381" t="s">
        <v>3764</v>
      </c>
      <c r="E381" t="s">
        <v>1476</v>
      </c>
    </row>
    <row r="382" spans="1:5" x14ac:dyDescent="0.25">
      <c r="A382" t="s">
        <v>2516</v>
      </c>
      <c r="B382" t="s">
        <v>3765</v>
      </c>
      <c r="C382" t="s">
        <v>3766</v>
      </c>
      <c r="D382" t="s">
        <v>3766</v>
      </c>
      <c r="E382" t="s">
        <v>1476</v>
      </c>
    </row>
    <row r="383" spans="1:5" x14ac:dyDescent="0.25">
      <c r="A383" t="s">
        <v>2516</v>
      </c>
      <c r="B383" t="s">
        <v>3767</v>
      </c>
      <c r="C383" t="s">
        <v>3768</v>
      </c>
      <c r="D383" t="s">
        <v>3768</v>
      </c>
      <c r="E383" t="s">
        <v>1476</v>
      </c>
    </row>
    <row r="384" spans="1:5" x14ac:dyDescent="0.25">
      <c r="A384" t="s">
        <v>2516</v>
      </c>
      <c r="B384" t="s">
        <v>3769</v>
      </c>
      <c r="C384" t="s">
        <v>3770</v>
      </c>
      <c r="D384" t="s">
        <v>3770</v>
      </c>
      <c r="E384" t="s">
        <v>1476</v>
      </c>
    </row>
    <row r="385" spans="1:5" x14ac:dyDescent="0.25">
      <c r="A385" t="s">
        <v>2516</v>
      </c>
      <c r="B385" t="s">
        <v>3771</v>
      </c>
      <c r="C385" t="s">
        <v>3772</v>
      </c>
      <c r="D385" t="s">
        <v>3772</v>
      </c>
      <c r="E385" t="s">
        <v>1476</v>
      </c>
    </row>
    <row r="386" spans="1:5" x14ac:dyDescent="0.25">
      <c r="A386" t="s">
        <v>2516</v>
      </c>
      <c r="B386" t="s">
        <v>3773</v>
      </c>
      <c r="C386" t="s">
        <v>3774</v>
      </c>
      <c r="D386" t="s">
        <v>3774</v>
      </c>
      <c r="E386" t="s">
        <v>1476</v>
      </c>
    </row>
    <row r="387" spans="1:5" x14ac:dyDescent="0.25">
      <c r="A387" t="s">
        <v>2516</v>
      </c>
      <c r="B387" t="s">
        <v>3775</v>
      </c>
      <c r="C387" t="s">
        <v>3776</v>
      </c>
      <c r="D387" t="s">
        <v>3776</v>
      </c>
      <c r="E387" t="s">
        <v>1476</v>
      </c>
    </row>
    <row r="388" spans="1:5" x14ac:dyDescent="0.25">
      <c r="A388" t="s">
        <v>2516</v>
      </c>
      <c r="B388" t="s">
        <v>3777</v>
      </c>
      <c r="C388" t="s">
        <v>3778</v>
      </c>
      <c r="D388" t="s">
        <v>3778</v>
      </c>
      <c r="E388" t="s">
        <v>1476</v>
      </c>
    </row>
    <row r="389" spans="1:5" x14ac:dyDescent="0.25">
      <c r="A389" t="s">
        <v>2516</v>
      </c>
      <c r="B389" t="s">
        <v>3779</v>
      </c>
      <c r="C389" t="s">
        <v>3780</v>
      </c>
      <c r="D389" t="s">
        <v>3780</v>
      </c>
      <c r="E389" t="s">
        <v>1476</v>
      </c>
    </row>
    <row r="390" spans="1:5" x14ac:dyDescent="0.25">
      <c r="A390" t="s">
        <v>2516</v>
      </c>
      <c r="B390" t="s">
        <v>3781</v>
      </c>
      <c r="C390" t="s">
        <v>3782</v>
      </c>
      <c r="D390" t="s">
        <v>3782</v>
      </c>
      <c r="E390" t="s">
        <v>3783</v>
      </c>
    </row>
    <row r="391" spans="1:5" x14ac:dyDescent="0.25">
      <c r="A391" t="s">
        <v>2516</v>
      </c>
      <c r="B391" t="s">
        <v>3784</v>
      </c>
      <c r="C391" t="s">
        <v>3785</v>
      </c>
      <c r="D391" t="s">
        <v>3785</v>
      </c>
      <c r="E391" t="s">
        <v>3783</v>
      </c>
    </row>
    <row r="392" spans="1:5" x14ac:dyDescent="0.25">
      <c r="A392" t="s">
        <v>2516</v>
      </c>
      <c r="B392" t="s">
        <v>3786</v>
      </c>
      <c r="C392" t="s">
        <v>3787</v>
      </c>
      <c r="D392" t="s">
        <v>3787</v>
      </c>
      <c r="E392" t="s">
        <v>3783</v>
      </c>
    </row>
    <row r="393" spans="1:5" x14ac:dyDescent="0.25">
      <c r="A393" t="s">
        <v>2516</v>
      </c>
      <c r="B393" t="s">
        <v>3788</v>
      </c>
      <c r="C393" t="s">
        <v>3789</v>
      </c>
      <c r="D393" t="s">
        <v>3789</v>
      </c>
      <c r="E393" t="s">
        <v>3783</v>
      </c>
    </row>
    <row r="394" spans="1:5" x14ac:dyDescent="0.25">
      <c r="A394" t="s">
        <v>2516</v>
      </c>
      <c r="B394" t="s">
        <v>3790</v>
      </c>
      <c r="C394" t="s">
        <v>3791</v>
      </c>
      <c r="D394" t="s">
        <v>3791</v>
      </c>
      <c r="E394" t="s">
        <v>3783</v>
      </c>
    </row>
    <row r="395" spans="1:5" x14ac:dyDescent="0.25">
      <c r="A395" t="s">
        <v>2516</v>
      </c>
      <c r="B395" t="s">
        <v>3792</v>
      </c>
      <c r="C395" t="s">
        <v>3793</v>
      </c>
      <c r="D395" t="s">
        <v>3793</v>
      </c>
      <c r="E395" t="s">
        <v>3783</v>
      </c>
    </row>
    <row r="396" spans="1:5" x14ac:dyDescent="0.25">
      <c r="A396" t="s">
        <v>2516</v>
      </c>
      <c r="B396" t="s">
        <v>3794</v>
      </c>
      <c r="C396" t="s">
        <v>3795</v>
      </c>
      <c r="D396" t="s">
        <v>3795</v>
      </c>
      <c r="E396" t="s">
        <v>3783</v>
      </c>
    </row>
    <row r="397" spans="1:5" x14ac:dyDescent="0.25">
      <c r="A397" t="s">
        <v>2516</v>
      </c>
      <c r="B397" t="s">
        <v>3796</v>
      </c>
      <c r="C397" t="s">
        <v>3797</v>
      </c>
      <c r="D397" t="s">
        <v>3797</v>
      </c>
      <c r="E397" t="s">
        <v>3783</v>
      </c>
    </row>
    <row r="398" spans="1:5" x14ac:dyDescent="0.25">
      <c r="A398" t="s">
        <v>2516</v>
      </c>
      <c r="B398" t="s">
        <v>3798</v>
      </c>
      <c r="C398" t="s">
        <v>3799</v>
      </c>
      <c r="D398" t="s">
        <v>3799</v>
      </c>
      <c r="E398" t="s">
        <v>3783</v>
      </c>
    </row>
    <row r="399" spans="1:5" x14ac:dyDescent="0.25">
      <c r="A399" t="s">
        <v>2516</v>
      </c>
      <c r="B399" t="s">
        <v>3800</v>
      </c>
      <c r="C399" t="s">
        <v>3801</v>
      </c>
      <c r="D399" t="s">
        <v>3801</v>
      </c>
      <c r="E399" t="s">
        <v>3783</v>
      </c>
    </row>
    <row r="400" spans="1:5" x14ac:dyDescent="0.25">
      <c r="A400" t="s">
        <v>2516</v>
      </c>
      <c r="B400" t="s">
        <v>3802</v>
      </c>
      <c r="C400" t="s">
        <v>3803</v>
      </c>
      <c r="D400" t="s">
        <v>3803</v>
      </c>
      <c r="E400" t="s">
        <v>3783</v>
      </c>
    </row>
    <row r="401" spans="1:5" x14ac:dyDescent="0.25">
      <c r="A401" t="s">
        <v>2516</v>
      </c>
      <c r="B401" t="s">
        <v>3804</v>
      </c>
      <c r="C401" t="s">
        <v>3805</v>
      </c>
      <c r="D401" t="s">
        <v>3805</v>
      </c>
      <c r="E401" t="s">
        <v>3783</v>
      </c>
    </row>
    <row r="402" spans="1:5" x14ac:dyDescent="0.25">
      <c r="A402" t="s">
        <v>2516</v>
      </c>
      <c r="B402" t="s">
        <v>3806</v>
      </c>
      <c r="C402" t="s">
        <v>3807</v>
      </c>
      <c r="D402" t="s">
        <v>3807</v>
      </c>
      <c r="E402" t="s">
        <v>3783</v>
      </c>
    </row>
    <row r="403" spans="1:5" x14ac:dyDescent="0.25">
      <c r="A403" t="s">
        <v>2516</v>
      </c>
      <c r="B403" t="s">
        <v>3808</v>
      </c>
      <c r="C403" t="s">
        <v>3809</v>
      </c>
      <c r="D403" t="s">
        <v>3809</v>
      </c>
      <c r="E403" t="s">
        <v>3783</v>
      </c>
    </row>
    <row r="404" spans="1:5" x14ac:dyDescent="0.25">
      <c r="A404" t="s">
        <v>2516</v>
      </c>
      <c r="B404" t="s">
        <v>3810</v>
      </c>
      <c r="C404" t="s">
        <v>3811</v>
      </c>
      <c r="D404" t="s">
        <v>3811</v>
      </c>
      <c r="E404" t="s">
        <v>3783</v>
      </c>
    </row>
    <row r="405" spans="1:5" x14ac:dyDescent="0.25">
      <c r="A405" t="s">
        <v>2516</v>
      </c>
      <c r="B405" t="s">
        <v>3812</v>
      </c>
      <c r="C405" t="s">
        <v>3813</v>
      </c>
      <c r="D405" t="s">
        <v>3813</v>
      </c>
      <c r="E405" t="s">
        <v>3783</v>
      </c>
    </row>
    <row r="406" spans="1:5" x14ac:dyDescent="0.25">
      <c r="A406" t="s">
        <v>2516</v>
      </c>
      <c r="B406" t="s">
        <v>3814</v>
      </c>
      <c r="C406" t="s">
        <v>3815</v>
      </c>
      <c r="D406" t="s">
        <v>3815</v>
      </c>
      <c r="E406" t="s">
        <v>3783</v>
      </c>
    </row>
    <row r="407" spans="1:5" x14ac:dyDescent="0.25">
      <c r="A407" t="s">
        <v>2516</v>
      </c>
      <c r="B407" t="s">
        <v>3816</v>
      </c>
      <c r="C407" t="s">
        <v>3817</v>
      </c>
      <c r="D407" t="s">
        <v>3817</v>
      </c>
      <c r="E407" t="s">
        <v>3783</v>
      </c>
    </row>
    <row r="408" spans="1:5" x14ac:dyDescent="0.25">
      <c r="A408" t="s">
        <v>2516</v>
      </c>
      <c r="B408" t="s">
        <v>3818</v>
      </c>
      <c r="C408" t="s">
        <v>3819</v>
      </c>
      <c r="D408" t="s">
        <v>3819</v>
      </c>
      <c r="E408" t="s">
        <v>3783</v>
      </c>
    </row>
    <row r="409" spans="1:5" x14ac:dyDescent="0.25">
      <c r="A409" t="s">
        <v>2516</v>
      </c>
      <c r="B409" t="s">
        <v>3820</v>
      </c>
      <c r="C409" t="s">
        <v>3821</v>
      </c>
      <c r="D409" t="s">
        <v>3821</v>
      </c>
      <c r="E409" t="s">
        <v>3783</v>
      </c>
    </row>
    <row r="410" spans="1:5" x14ac:dyDescent="0.25">
      <c r="A410" t="s">
        <v>2516</v>
      </c>
      <c r="B410" t="s">
        <v>3822</v>
      </c>
      <c r="C410" t="s">
        <v>3823</v>
      </c>
      <c r="D410" t="s">
        <v>3823</v>
      </c>
      <c r="E410" t="s">
        <v>3783</v>
      </c>
    </row>
    <row r="411" spans="1:5" x14ac:dyDescent="0.25">
      <c r="A411" t="s">
        <v>2516</v>
      </c>
      <c r="B411" t="s">
        <v>3824</v>
      </c>
      <c r="C411" t="s">
        <v>3825</v>
      </c>
      <c r="D411" t="s">
        <v>3825</v>
      </c>
      <c r="E411" t="s">
        <v>3783</v>
      </c>
    </row>
    <row r="412" spans="1:5" x14ac:dyDescent="0.25">
      <c r="A412" t="s">
        <v>2516</v>
      </c>
      <c r="B412" t="s">
        <v>3826</v>
      </c>
      <c r="C412" t="s">
        <v>3827</v>
      </c>
      <c r="D412" t="s">
        <v>3827</v>
      </c>
      <c r="E412" t="s">
        <v>3783</v>
      </c>
    </row>
    <row r="413" spans="1:5" x14ac:dyDescent="0.25">
      <c r="A413" t="s">
        <v>2516</v>
      </c>
      <c r="B413" t="s">
        <v>3828</v>
      </c>
      <c r="C413" t="s">
        <v>3829</v>
      </c>
      <c r="D413" t="s">
        <v>3829</v>
      </c>
      <c r="E413" t="s">
        <v>3783</v>
      </c>
    </row>
    <row r="414" spans="1:5" x14ac:dyDescent="0.25">
      <c r="A414" t="s">
        <v>2516</v>
      </c>
      <c r="B414" t="s">
        <v>3830</v>
      </c>
      <c r="C414" t="s">
        <v>3831</v>
      </c>
      <c r="D414" t="s">
        <v>3831</v>
      </c>
      <c r="E414" t="s">
        <v>3783</v>
      </c>
    </row>
    <row r="415" spans="1:5" x14ac:dyDescent="0.25">
      <c r="A415" t="s">
        <v>2516</v>
      </c>
      <c r="B415" t="s">
        <v>3832</v>
      </c>
      <c r="C415" t="s">
        <v>3833</v>
      </c>
      <c r="D415" t="s">
        <v>3833</v>
      </c>
      <c r="E415" t="s">
        <v>3783</v>
      </c>
    </row>
    <row r="416" spans="1:5" x14ac:dyDescent="0.25">
      <c r="A416" t="s">
        <v>2516</v>
      </c>
      <c r="B416" t="s">
        <v>3834</v>
      </c>
      <c r="C416" t="s">
        <v>3835</v>
      </c>
      <c r="D416" t="s">
        <v>3835</v>
      </c>
      <c r="E416" t="s">
        <v>3783</v>
      </c>
    </row>
    <row r="417" spans="1:5" x14ac:dyDescent="0.25">
      <c r="A417" t="s">
        <v>2516</v>
      </c>
      <c r="B417" t="s">
        <v>3836</v>
      </c>
      <c r="C417" t="s">
        <v>3837</v>
      </c>
      <c r="D417" t="s">
        <v>3837</v>
      </c>
      <c r="E417" t="s">
        <v>3783</v>
      </c>
    </row>
    <row r="418" spans="1:5" x14ac:dyDescent="0.25">
      <c r="A418" t="s">
        <v>2516</v>
      </c>
      <c r="B418" t="s">
        <v>3838</v>
      </c>
      <c r="C418" t="s">
        <v>3839</v>
      </c>
      <c r="D418" t="s">
        <v>3839</v>
      </c>
      <c r="E418" t="s">
        <v>3783</v>
      </c>
    </row>
    <row r="419" spans="1:5" x14ac:dyDescent="0.25">
      <c r="A419" t="s">
        <v>2516</v>
      </c>
      <c r="B419" t="s">
        <v>3840</v>
      </c>
      <c r="C419" t="s">
        <v>3841</v>
      </c>
      <c r="D419" t="s">
        <v>3841</v>
      </c>
      <c r="E419" t="s">
        <v>3783</v>
      </c>
    </row>
    <row r="420" spans="1:5" x14ac:dyDescent="0.25">
      <c r="A420" t="s">
        <v>2516</v>
      </c>
      <c r="B420" t="s">
        <v>3842</v>
      </c>
      <c r="C420" t="s">
        <v>3843</v>
      </c>
      <c r="D420" t="s">
        <v>3843</v>
      </c>
      <c r="E420" t="s">
        <v>3783</v>
      </c>
    </row>
    <row r="421" spans="1:5" x14ac:dyDescent="0.25">
      <c r="A421" t="s">
        <v>2516</v>
      </c>
      <c r="B421" t="s">
        <v>3844</v>
      </c>
      <c r="C421" t="s">
        <v>3845</v>
      </c>
      <c r="D421" t="s">
        <v>3845</v>
      </c>
      <c r="E421" t="s">
        <v>3783</v>
      </c>
    </row>
    <row r="422" spans="1:5" x14ac:dyDescent="0.25">
      <c r="A422" t="s">
        <v>2516</v>
      </c>
      <c r="B422" t="s">
        <v>3846</v>
      </c>
      <c r="C422" t="s">
        <v>3847</v>
      </c>
      <c r="D422" t="s">
        <v>3847</v>
      </c>
      <c r="E422" t="s">
        <v>3783</v>
      </c>
    </row>
    <row r="423" spans="1:5" x14ac:dyDescent="0.25">
      <c r="A423" t="s">
        <v>2516</v>
      </c>
      <c r="B423" t="s">
        <v>3848</v>
      </c>
      <c r="C423" t="s">
        <v>3849</v>
      </c>
      <c r="D423" t="s">
        <v>3849</v>
      </c>
      <c r="E423" t="s">
        <v>3082</v>
      </c>
    </row>
    <row r="424" spans="1:5" x14ac:dyDescent="0.25">
      <c r="A424" t="s">
        <v>2516</v>
      </c>
      <c r="B424" t="s">
        <v>3850</v>
      </c>
      <c r="C424" t="s">
        <v>3303</v>
      </c>
      <c r="D424" t="s">
        <v>3303</v>
      </c>
      <c r="E424" t="s">
        <v>3082</v>
      </c>
    </row>
    <row r="425" spans="1:5" x14ac:dyDescent="0.25">
      <c r="A425" t="s">
        <v>2516</v>
      </c>
      <c r="B425" t="s">
        <v>3851</v>
      </c>
      <c r="C425" t="s">
        <v>3852</v>
      </c>
      <c r="D425" t="s">
        <v>3852</v>
      </c>
      <c r="E425" t="s">
        <v>3082</v>
      </c>
    </row>
    <row r="426" spans="1:5" x14ac:dyDescent="0.25">
      <c r="A426" t="s">
        <v>2516</v>
      </c>
      <c r="B426" t="s">
        <v>3853</v>
      </c>
      <c r="C426" t="s">
        <v>3785</v>
      </c>
      <c r="D426" t="s">
        <v>3785</v>
      </c>
      <c r="E426" t="s">
        <v>3082</v>
      </c>
    </row>
    <row r="427" spans="1:5" x14ac:dyDescent="0.25">
      <c r="A427" t="s">
        <v>2516</v>
      </c>
      <c r="B427" t="s">
        <v>3854</v>
      </c>
      <c r="C427" t="s">
        <v>3559</v>
      </c>
      <c r="D427" t="s">
        <v>3559</v>
      </c>
      <c r="E427" t="s">
        <v>3082</v>
      </c>
    </row>
    <row r="428" spans="1:5" x14ac:dyDescent="0.25">
      <c r="A428" t="s">
        <v>2516</v>
      </c>
      <c r="B428" t="s">
        <v>3855</v>
      </c>
      <c r="C428" t="s">
        <v>3727</v>
      </c>
      <c r="D428" t="s">
        <v>3727</v>
      </c>
      <c r="E428" t="s">
        <v>3082</v>
      </c>
    </row>
    <row r="429" spans="1:5" x14ac:dyDescent="0.25">
      <c r="A429" t="s">
        <v>2516</v>
      </c>
      <c r="B429" t="s">
        <v>3856</v>
      </c>
      <c r="C429" t="s">
        <v>3857</v>
      </c>
      <c r="D429" t="s">
        <v>3857</v>
      </c>
      <c r="E429" t="s">
        <v>3082</v>
      </c>
    </row>
    <row r="430" spans="1:5" x14ac:dyDescent="0.25">
      <c r="A430" t="s">
        <v>2516</v>
      </c>
      <c r="B430" t="s">
        <v>3858</v>
      </c>
      <c r="C430" t="s">
        <v>3859</v>
      </c>
      <c r="D430" t="s">
        <v>3859</v>
      </c>
      <c r="E430" t="s">
        <v>3082</v>
      </c>
    </row>
    <row r="431" spans="1:5" x14ac:dyDescent="0.25">
      <c r="A431" t="s">
        <v>2516</v>
      </c>
      <c r="B431" t="s">
        <v>3860</v>
      </c>
      <c r="C431" t="s">
        <v>3861</v>
      </c>
      <c r="D431" t="s">
        <v>3861</v>
      </c>
      <c r="E431" t="s">
        <v>3082</v>
      </c>
    </row>
    <row r="432" spans="1:5" x14ac:dyDescent="0.25">
      <c r="A432" t="s">
        <v>2516</v>
      </c>
      <c r="B432" t="s">
        <v>3862</v>
      </c>
      <c r="C432" t="s">
        <v>3863</v>
      </c>
      <c r="D432" t="s">
        <v>3863</v>
      </c>
      <c r="E432" t="s">
        <v>3082</v>
      </c>
    </row>
    <row r="433" spans="1:5" x14ac:dyDescent="0.25">
      <c r="A433" t="s">
        <v>2516</v>
      </c>
      <c r="B433" t="s">
        <v>3864</v>
      </c>
      <c r="C433" t="s">
        <v>3865</v>
      </c>
      <c r="D433" t="s">
        <v>3865</v>
      </c>
      <c r="E433" t="s">
        <v>3082</v>
      </c>
    </row>
    <row r="434" spans="1:5" x14ac:dyDescent="0.25">
      <c r="A434" t="s">
        <v>2516</v>
      </c>
      <c r="B434" t="s">
        <v>3866</v>
      </c>
      <c r="C434" t="s">
        <v>3867</v>
      </c>
      <c r="D434" t="s">
        <v>3867</v>
      </c>
      <c r="E434" t="s">
        <v>3082</v>
      </c>
    </row>
    <row r="435" spans="1:5" x14ac:dyDescent="0.25">
      <c r="A435" t="s">
        <v>2516</v>
      </c>
      <c r="B435" t="s">
        <v>3868</v>
      </c>
      <c r="C435" t="s">
        <v>3869</v>
      </c>
      <c r="D435" t="s">
        <v>3869</v>
      </c>
      <c r="E435" t="s">
        <v>3082</v>
      </c>
    </row>
    <row r="436" spans="1:5" x14ac:dyDescent="0.25">
      <c r="A436" t="s">
        <v>2516</v>
      </c>
      <c r="B436" t="s">
        <v>3870</v>
      </c>
      <c r="C436" t="s">
        <v>3871</v>
      </c>
      <c r="D436" t="s">
        <v>3871</v>
      </c>
      <c r="E436" t="s">
        <v>3082</v>
      </c>
    </row>
    <row r="437" spans="1:5" x14ac:dyDescent="0.25">
      <c r="A437" t="s">
        <v>2516</v>
      </c>
      <c r="B437" t="s">
        <v>3872</v>
      </c>
      <c r="C437" t="s">
        <v>3873</v>
      </c>
      <c r="D437" t="s">
        <v>3873</v>
      </c>
      <c r="E437" t="s">
        <v>3082</v>
      </c>
    </row>
    <row r="438" spans="1:5" x14ac:dyDescent="0.25">
      <c r="A438" t="s">
        <v>2516</v>
      </c>
      <c r="B438" t="s">
        <v>3874</v>
      </c>
      <c r="C438" t="s">
        <v>3875</v>
      </c>
      <c r="D438" t="s">
        <v>3875</v>
      </c>
      <c r="E438" t="s">
        <v>3082</v>
      </c>
    </row>
    <row r="439" spans="1:5" x14ac:dyDescent="0.25">
      <c r="A439" t="s">
        <v>2516</v>
      </c>
      <c r="B439" t="s">
        <v>3876</v>
      </c>
      <c r="C439" t="s">
        <v>3877</v>
      </c>
      <c r="D439" t="s">
        <v>3877</v>
      </c>
      <c r="E439" t="s">
        <v>3082</v>
      </c>
    </row>
    <row r="440" spans="1:5" x14ac:dyDescent="0.25">
      <c r="A440" t="s">
        <v>2516</v>
      </c>
      <c r="B440" t="s">
        <v>3878</v>
      </c>
      <c r="C440" t="s">
        <v>3879</v>
      </c>
      <c r="D440" t="s">
        <v>3879</v>
      </c>
      <c r="E440" t="s">
        <v>3082</v>
      </c>
    </row>
    <row r="441" spans="1:5" x14ac:dyDescent="0.25">
      <c r="A441" t="s">
        <v>2516</v>
      </c>
      <c r="B441" t="s">
        <v>3880</v>
      </c>
      <c r="C441" t="s">
        <v>3881</v>
      </c>
      <c r="D441" t="s">
        <v>3881</v>
      </c>
      <c r="E441" t="s">
        <v>3082</v>
      </c>
    </row>
    <row r="442" spans="1:5" x14ac:dyDescent="0.25">
      <c r="A442" t="s">
        <v>2516</v>
      </c>
      <c r="B442" t="s">
        <v>3882</v>
      </c>
      <c r="C442" t="s">
        <v>3883</v>
      </c>
      <c r="D442" t="s">
        <v>3883</v>
      </c>
      <c r="E442" t="s">
        <v>3082</v>
      </c>
    </row>
    <row r="443" spans="1:5" x14ac:dyDescent="0.25">
      <c r="A443" t="s">
        <v>2516</v>
      </c>
      <c r="B443" t="s">
        <v>3884</v>
      </c>
      <c r="C443" t="s">
        <v>3885</v>
      </c>
      <c r="D443" t="s">
        <v>3885</v>
      </c>
      <c r="E443" t="s">
        <v>3082</v>
      </c>
    </row>
    <row r="444" spans="1:5" x14ac:dyDescent="0.25">
      <c r="A444" t="s">
        <v>2516</v>
      </c>
      <c r="B444" t="s">
        <v>3886</v>
      </c>
      <c r="C444" t="s">
        <v>3887</v>
      </c>
      <c r="D444" t="s">
        <v>3887</v>
      </c>
      <c r="E444" t="s">
        <v>3082</v>
      </c>
    </row>
    <row r="445" spans="1:5" x14ac:dyDescent="0.25">
      <c r="A445" t="s">
        <v>2516</v>
      </c>
      <c r="B445" t="s">
        <v>3888</v>
      </c>
      <c r="C445" t="s">
        <v>3889</v>
      </c>
      <c r="D445" t="s">
        <v>3889</v>
      </c>
      <c r="E445" t="s">
        <v>3082</v>
      </c>
    </row>
    <row r="446" spans="1:5" x14ac:dyDescent="0.25">
      <c r="A446" t="s">
        <v>2516</v>
      </c>
      <c r="B446" t="s">
        <v>3890</v>
      </c>
      <c r="C446" t="s">
        <v>3891</v>
      </c>
      <c r="D446" t="s">
        <v>3891</v>
      </c>
      <c r="E446" t="s">
        <v>3082</v>
      </c>
    </row>
    <row r="447" spans="1:5" x14ac:dyDescent="0.25">
      <c r="A447" t="s">
        <v>2516</v>
      </c>
      <c r="B447" t="s">
        <v>3892</v>
      </c>
      <c r="C447" t="s">
        <v>3893</v>
      </c>
      <c r="D447" t="s">
        <v>3893</v>
      </c>
      <c r="E447" t="s">
        <v>3082</v>
      </c>
    </row>
    <row r="448" spans="1:5" x14ac:dyDescent="0.25">
      <c r="A448" t="s">
        <v>2516</v>
      </c>
      <c r="B448" t="s">
        <v>3894</v>
      </c>
      <c r="C448" t="s">
        <v>3895</v>
      </c>
      <c r="D448" t="s">
        <v>3895</v>
      </c>
      <c r="E448" t="s">
        <v>3082</v>
      </c>
    </row>
    <row r="449" spans="1:5" x14ac:dyDescent="0.25">
      <c r="A449" t="s">
        <v>2516</v>
      </c>
      <c r="B449" t="s">
        <v>3896</v>
      </c>
      <c r="C449" t="s">
        <v>3897</v>
      </c>
      <c r="D449" t="s">
        <v>3897</v>
      </c>
      <c r="E449" t="s">
        <v>3082</v>
      </c>
    </row>
    <row r="450" spans="1:5" x14ac:dyDescent="0.25">
      <c r="A450" t="s">
        <v>2516</v>
      </c>
      <c r="B450" t="s">
        <v>3898</v>
      </c>
      <c r="C450" t="s">
        <v>3899</v>
      </c>
      <c r="D450" t="s">
        <v>3899</v>
      </c>
      <c r="E450" t="s">
        <v>3082</v>
      </c>
    </row>
    <row r="451" spans="1:5" x14ac:dyDescent="0.25">
      <c r="A451" t="s">
        <v>2516</v>
      </c>
      <c r="B451" t="s">
        <v>3900</v>
      </c>
      <c r="C451" t="s">
        <v>3901</v>
      </c>
      <c r="D451" t="s">
        <v>3901</v>
      </c>
      <c r="E451" t="s">
        <v>3082</v>
      </c>
    </row>
    <row r="452" spans="1:5" x14ac:dyDescent="0.25">
      <c r="A452" t="s">
        <v>2516</v>
      </c>
      <c r="B452" t="s">
        <v>3902</v>
      </c>
      <c r="C452" t="s">
        <v>3903</v>
      </c>
      <c r="D452" t="s">
        <v>3903</v>
      </c>
      <c r="E452" t="s">
        <v>3082</v>
      </c>
    </row>
    <row r="453" spans="1:5" x14ac:dyDescent="0.25">
      <c r="A453" t="s">
        <v>2516</v>
      </c>
      <c r="B453" t="s">
        <v>3904</v>
      </c>
      <c r="C453" t="s">
        <v>3905</v>
      </c>
      <c r="D453" t="s">
        <v>3905</v>
      </c>
      <c r="E453" t="s">
        <v>3082</v>
      </c>
    </row>
    <row r="454" spans="1:5" x14ac:dyDescent="0.25">
      <c r="A454" t="s">
        <v>2516</v>
      </c>
      <c r="B454" t="s">
        <v>3906</v>
      </c>
      <c r="C454" t="s">
        <v>3907</v>
      </c>
      <c r="D454" t="s">
        <v>3907</v>
      </c>
      <c r="E454" t="s">
        <v>3082</v>
      </c>
    </row>
    <row r="455" spans="1:5" x14ac:dyDescent="0.25">
      <c r="A455" t="s">
        <v>2516</v>
      </c>
      <c r="B455" t="s">
        <v>3908</v>
      </c>
      <c r="C455" t="s">
        <v>3909</v>
      </c>
      <c r="D455" t="s">
        <v>3909</v>
      </c>
      <c r="E455" t="s">
        <v>3082</v>
      </c>
    </row>
    <row r="456" spans="1:5" x14ac:dyDescent="0.25">
      <c r="A456" t="s">
        <v>2516</v>
      </c>
      <c r="B456" t="s">
        <v>3910</v>
      </c>
      <c r="C456" t="s">
        <v>3911</v>
      </c>
      <c r="D456" t="s">
        <v>3911</v>
      </c>
      <c r="E456" t="s">
        <v>3082</v>
      </c>
    </row>
    <row r="457" spans="1:5" x14ac:dyDescent="0.25">
      <c r="A457" t="s">
        <v>2516</v>
      </c>
      <c r="B457" t="s">
        <v>3912</v>
      </c>
      <c r="C457" t="s">
        <v>3913</v>
      </c>
      <c r="D457" t="s">
        <v>3913</v>
      </c>
      <c r="E457" t="s">
        <v>3082</v>
      </c>
    </row>
    <row r="458" spans="1:5" x14ac:dyDescent="0.25">
      <c r="A458" t="s">
        <v>2516</v>
      </c>
      <c r="B458" t="s">
        <v>3914</v>
      </c>
      <c r="C458" t="s">
        <v>3915</v>
      </c>
      <c r="D458" t="s">
        <v>3915</v>
      </c>
      <c r="E458" t="s">
        <v>3082</v>
      </c>
    </row>
    <row r="459" spans="1:5" x14ac:dyDescent="0.25">
      <c r="A459" t="s">
        <v>2516</v>
      </c>
      <c r="B459" t="s">
        <v>3916</v>
      </c>
      <c r="C459" t="s">
        <v>3917</v>
      </c>
      <c r="D459" t="s">
        <v>3917</v>
      </c>
      <c r="E459" t="s">
        <v>3082</v>
      </c>
    </row>
    <row r="460" spans="1:5" x14ac:dyDescent="0.25">
      <c r="A460" t="s">
        <v>2516</v>
      </c>
      <c r="B460" t="s">
        <v>3918</v>
      </c>
      <c r="C460" t="s">
        <v>3919</v>
      </c>
      <c r="D460" t="s">
        <v>3919</v>
      </c>
      <c r="E460" t="s">
        <v>3082</v>
      </c>
    </row>
    <row r="461" spans="1:5" x14ac:dyDescent="0.25">
      <c r="A461" t="s">
        <v>2516</v>
      </c>
      <c r="B461" t="s">
        <v>3920</v>
      </c>
      <c r="C461" t="s">
        <v>3921</v>
      </c>
      <c r="D461" t="s">
        <v>3921</v>
      </c>
      <c r="E461" t="s">
        <v>3082</v>
      </c>
    </row>
    <row r="462" spans="1:5" x14ac:dyDescent="0.25">
      <c r="A462" t="s">
        <v>2516</v>
      </c>
      <c r="B462" t="s">
        <v>3922</v>
      </c>
      <c r="C462" t="s">
        <v>3923</v>
      </c>
      <c r="D462" t="s">
        <v>3923</v>
      </c>
      <c r="E462" t="s">
        <v>3082</v>
      </c>
    </row>
    <row r="463" spans="1:5" x14ac:dyDescent="0.25">
      <c r="A463" t="s">
        <v>2516</v>
      </c>
      <c r="B463" t="s">
        <v>3924</v>
      </c>
      <c r="C463" t="s">
        <v>3720</v>
      </c>
      <c r="D463" t="s">
        <v>3720</v>
      </c>
      <c r="E463" t="s">
        <v>1477</v>
      </c>
    </row>
    <row r="464" spans="1:5" x14ac:dyDescent="0.25">
      <c r="A464" t="s">
        <v>2516</v>
      </c>
      <c r="B464" t="s">
        <v>3925</v>
      </c>
      <c r="C464" t="s">
        <v>3699</v>
      </c>
      <c r="D464" t="s">
        <v>3699</v>
      </c>
      <c r="E464" t="s">
        <v>1477</v>
      </c>
    </row>
    <row r="465" spans="1:5" x14ac:dyDescent="0.25">
      <c r="A465" t="s">
        <v>2516</v>
      </c>
      <c r="B465" t="s">
        <v>3926</v>
      </c>
      <c r="C465" t="s">
        <v>3927</v>
      </c>
      <c r="D465" t="s">
        <v>3927</v>
      </c>
      <c r="E465" t="s">
        <v>1477</v>
      </c>
    </row>
    <row r="466" spans="1:5" x14ac:dyDescent="0.25">
      <c r="A466" t="s">
        <v>2516</v>
      </c>
      <c r="B466" t="s">
        <v>3928</v>
      </c>
      <c r="C466" t="s">
        <v>3929</v>
      </c>
      <c r="D466" t="s">
        <v>3929</v>
      </c>
      <c r="E466" t="s">
        <v>1477</v>
      </c>
    </row>
    <row r="467" spans="1:5" x14ac:dyDescent="0.25">
      <c r="A467" t="s">
        <v>2516</v>
      </c>
      <c r="B467" t="s">
        <v>3930</v>
      </c>
      <c r="C467" t="s">
        <v>3931</v>
      </c>
      <c r="D467" t="s">
        <v>3931</v>
      </c>
      <c r="E467" t="s">
        <v>1477</v>
      </c>
    </row>
    <row r="468" spans="1:5" x14ac:dyDescent="0.25">
      <c r="A468" t="s">
        <v>2516</v>
      </c>
      <c r="B468" t="s">
        <v>3932</v>
      </c>
      <c r="C468" t="s">
        <v>3933</v>
      </c>
      <c r="D468" t="s">
        <v>3933</v>
      </c>
      <c r="E468" t="s">
        <v>1477</v>
      </c>
    </row>
    <row r="469" spans="1:5" x14ac:dyDescent="0.25">
      <c r="A469" t="s">
        <v>2516</v>
      </c>
      <c r="B469" t="s">
        <v>3934</v>
      </c>
      <c r="C469" t="s">
        <v>3935</v>
      </c>
      <c r="D469" t="s">
        <v>3935</v>
      </c>
      <c r="E469" t="s">
        <v>1477</v>
      </c>
    </row>
    <row r="470" spans="1:5" x14ac:dyDescent="0.25">
      <c r="A470" t="s">
        <v>2516</v>
      </c>
      <c r="B470" t="s">
        <v>3936</v>
      </c>
      <c r="C470" t="s">
        <v>3937</v>
      </c>
      <c r="D470" t="s">
        <v>3937</v>
      </c>
      <c r="E470" t="s">
        <v>1477</v>
      </c>
    </row>
    <row r="471" spans="1:5" x14ac:dyDescent="0.25">
      <c r="A471" t="s">
        <v>2516</v>
      </c>
      <c r="B471" t="s">
        <v>3938</v>
      </c>
      <c r="C471" t="s">
        <v>3939</v>
      </c>
      <c r="D471" t="s">
        <v>3939</v>
      </c>
      <c r="E471" t="s">
        <v>1477</v>
      </c>
    </row>
    <row r="472" spans="1:5" x14ac:dyDescent="0.25">
      <c r="A472" t="s">
        <v>2516</v>
      </c>
      <c r="B472" t="s">
        <v>3940</v>
      </c>
      <c r="C472" t="s">
        <v>3941</v>
      </c>
      <c r="D472" t="s">
        <v>3941</v>
      </c>
      <c r="E472" t="s">
        <v>1477</v>
      </c>
    </row>
    <row r="473" spans="1:5" x14ac:dyDescent="0.25">
      <c r="A473" t="s">
        <v>2516</v>
      </c>
      <c r="B473" t="s">
        <v>3942</v>
      </c>
      <c r="C473" t="s">
        <v>3943</v>
      </c>
      <c r="D473" t="s">
        <v>3943</v>
      </c>
      <c r="E473" t="s">
        <v>1477</v>
      </c>
    </row>
    <row r="474" spans="1:5" x14ac:dyDescent="0.25">
      <c r="A474" t="s">
        <v>2516</v>
      </c>
      <c r="B474" t="s">
        <v>3944</v>
      </c>
      <c r="C474" t="s">
        <v>3945</v>
      </c>
      <c r="D474" t="s">
        <v>3945</v>
      </c>
      <c r="E474" t="s">
        <v>1477</v>
      </c>
    </row>
    <row r="475" spans="1:5" x14ac:dyDescent="0.25">
      <c r="A475" t="s">
        <v>2516</v>
      </c>
      <c r="B475" t="s">
        <v>3946</v>
      </c>
      <c r="C475" t="s">
        <v>3947</v>
      </c>
      <c r="D475" t="s">
        <v>3947</v>
      </c>
      <c r="E475" t="s">
        <v>1477</v>
      </c>
    </row>
    <row r="476" spans="1:5" x14ac:dyDescent="0.25">
      <c r="A476" t="s">
        <v>2516</v>
      </c>
      <c r="B476" t="s">
        <v>3948</v>
      </c>
      <c r="C476" t="s">
        <v>3949</v>
      </c>
      <c r="D476" t="s">
        <v>3949</v>
      </c>
      <c r="E476" t="s">
        <v>1477</v>
      </c>
    </row>
    <row r="477" spans="1:5" x14ac:dyDescent="0.25">
      <c r="A477" t="s">
        <v>2516</v>
      </c>
      <c r="B477" t="s">
        <v>3950</v>
      </c>
      <c r="C477" t="s">
        <v>3951</v>
      </c>
      <c r="D477" t="s">
        <v>3951</v>
      </c>
      <c r="E477" t="s">
        <v>1477</v>
      </c>
    </row>
    <row r="478" spans="1:5" x14ac:dyDescent="0.25">
      <c r="A478" t="s">
        <v>2516</v>
      </c>
      <c r="B478" t="s">
        <v>3952</v>
      </c>
      <c r="C478" t="s">
        <v>3953</v>
      </c>
      <c r="D478" t="s">
        <v>3953</v>
      </c>
      <c r="E478" t="s">
        <v>1477</v>
      </c>
    </row>
    <row r="479" spans="1:5" x14ac:dyDescent="0.25">
      <c r="A479" t="s">
        <v>2516</v>
      </c>
      <c r="B479" t="s">
        <v>3954</v>
      </c>
      <c r="C479" t="s">
        <v>3955</v>
      </c>
      <c r="D479" t="s">
        <v>3955</v>
      </c>
      <c r="E479" t="s">
        <v>1477</v>
      </c>
    </row>
    <row r="480" spans="1:5" x14ac:dyDescent="0.25">
      <c r="A480" t="s">
        <v>2516</v>
      </c>
      <c r="B480" t="s">
        <v>3956</v>
      </c>
      <c r="C480" t="s">
        <v>3957</v>
      </c>
      <c r="D480" t="s">
        <v>3957</v>
      </c>
      <c r="E480" t="s">
        <v>1477</v>
      </c>
    </row>
    <row r="481" spans="1:5" x14ac:dyDescent="0.25">
      <c r="A481" t="s">
        <v>2516</v>
      </c>
      <c r="B481" t="s">
        <v>3958</v>
      </c>
      <c r="C481" t="s">
        <v>3959</v>
      </c>
      <c r="D481" t="s">
        <v>3959</v>
      </c>
      <c r="E481" t="s">
        <v>1477</v>
      </c>
    </row>
    <row r="482" spans="1:5" x14ac:dyDescent="0.25">
      <c r="A482" t="s">
        <v>2516</v>
      </c>
      <c r="B482" t="s">
        <v>3960</v>
      </c>
      <c r="C482" t="s">
        <v>3723</v>
      </c>
      <c r="D482" t="s">
        <v>3723</v>
      </c>
      <c r="E482" t="s">
        <v>3084</v>
      </c>
    </row>
    <row r="483" spans="1:5" x14ac:dyDescent="0.25">
      <c r="A483" t="s">
        <v>2516</v>
      </c>
      <c r="B483" t="s">
        <v>3961</v>
      </c>
      <c r="C483" t="s">
        <v>3646</v>
      </c>
      <c r="D483" t="s">
        <v>3646</v>
      </c>
      <c r="E483" t="s">
        <v>3084</v>
      </c>
    </row>
    <row r="484" spans="1:5" x14ac:dyDescent="0.25">
      <c r="A484" t="s">
        <v>2516</v>
      </c>
      <c r="B484" t="s">
        <v>3962</v>
      </c>
      <c r="C484" t="s">
        <v>3963</v>
      </c>
      <c r="D484" t="s">
        <v>3963</v>
      </c>
      <c r="E484" t="s">
        <v>3084</v>
      </c>
    </row>
    <row r="485" spans="1:5" x14ac:dyDescent="0.25">
      <c r="A485" t="s">
        <v>2516</v>
      </c>
      <c r="B485" t="s">
        <v>3964</v>
      </c>
      <c r="C485" t="s">
        <v>3648</v>
      </c>
      <c r="D485" t="s">
        <v>3648</v>
      </c>
      <c r="E485" t="s">
        <v>3084</v>
      </c>
    </row>
    <row r="486" spans="1:5" x14ac:dyDescent="0.25">
      <c r="A486" t="s">
        <v>2516</v>
      </c>
      <c r="B486" t="s">
        <v>3965</v>
      </c>
      <c r="C486" t="s">
        <v>3557</v>
      </c>
      <c r="D486" t="s">
        <v>3557</v>
      </c>
      <c r="E486" t="s">
        <v>3084</v>
      </c>
    </row>
    <row r="487" spans="1:5" x14ac:dyDescent="0.25">
      <c r="A487" t="s">
        <v>2516</v>
      </c>
      <c r="B487" t="s">
        <v>3966</v>
      </c>
      <c r="C487" t="s">
        <v>3967</v>
      </c>
      <c r="D487" t="s">
        <v>3967</v>
      </c>
      <c r="E487" t="s">
        <v>3084</v>
      </c>
    </row>
    <row r="488" spans="1:5" x14ac:dyDescent="0.25">
      <c r="A488" t="s">
        <v>2516</v>
      </c>
      <c r="B488" t="s">
        <v>3968</v>
      </c>
      <c r="C488" t="s">
        <v>3969</v>
      </c>
      <c r="D488" t="s">
        <v>3969</v>
      </c>
      <c r="E488" t="s">
        <v>3084</v>
      </c>
    </row>
    <row r="489" spans="1:5" x14ac:dyDescent="0.25">
      <c r="A489" t="s">
        <v>2516</v>
      </c>
      <c r="B489" t="s">
        <v>3970</v>
      </c>
      <c r="C489" t="s">
        <v>3414</v>
      </c>
      <c r="D489" t="s">
        <v>3414</v>
      </c>
      <c r="E489" t="s">
        <v>3084</v>
      </c>
    </row>
    <row r="490" spans="1:5" x14ac:dyDescent="0.25">
      <c r="A490" t="s">
        <v>2516</v>
      </c>
      <c r="B490" t="s">
        <v>3971</v>
      </c>
      <c r="C490" t="s">
        <v>3972</v>
      </c>
      <c r="D490" t="s">
        <v>3972</v>
      </c>
      <c r="E490" t="s">
        <v>3084</v>
      </c>
    </row>
    <row r="491" spans="1:5" x14ac:dyDescent="0.25">
      <c r="A491" t="s">
        <v>2516</v>
      </c>
      <c r="B491" t="s">
        <v>3973</v>
      </c>
      <c r="C491" t="s">
        <v>3974</v>
      </c>
      <c r="D491" t="s">
        <v>3974</v>
      </c>
      <c r="E491" t="s">
        <v>3084</v>
      </c>
    </row>
    <row r="492" spans="1:5" x14ac:dyDescent="0.25">
      <c r="A492" t="s">
        <v>2516</v>
      </c>
      <c r="B492" t="s">
        <v>3975</v>
      </c>
      <c r="C492" t="s">
        <v>3976</v>
      </c>
      <c r="D492" t="s">
        <v>3976</v>
      </c>
      <c r="E492" t="s">
        <v>3084</v>
      </c>
    </row>
    <row r="493" spans="1:5" x14ac:dyDescent="0.25">
      <c r="A493" t="s">
        <v>2516</v>
      </c>
      <c r="B493" t="s">
        <v>3977</v>
      </c>
      <c r="C493" t="s">
        <v>3978</v>
      </c>
      <c r="D493" t="s">
        <v>3978</v>
      </c>
      <c r="E493" t="s">
        <v>3084</v>
      </c>
    </row>
    <row r="494" spans="1:5" x14ac:dyDescent="0.25">
      <c r="A494" t="s">
        <v>2516</v>
      </c>
      <c r="B494" t="s">
        <v>3979</v>
      </c>
      <c r="C494" t="s">
        <v>3980</v>
      </c>
      <c r="D494" t="s">
        <v>3980</v>
      </c>
      <c r="E494" t="s">
        <v>3084</v>
      </c>
    </row>
    <row r="495" spans="1:5" x14ac:dyDescent="0.25">
      <c r="A495" t="s">
        <v>2516</v>
      </c>
      <c r="B495" t="s">
        <v>3981</v>
      </c>
      <c r="C495" t="s">
        <v>3982</v>
      </c>
      <c r="D495" t="s">
        <v>3982</v>
      </c>
      <c r="E495" t="s">
        <v>3084</v>
      </c>
    </row>
    <row r="496" spans="1:5" x14ac:dyDescent="0.25">
      <c r="A496" t="s">
        <v>2516</v>
      </c>
      <c r="B496" t="s">
        <v>3983</v>
      </c>
      <c r="C496" t="s">
        <v>3984</v>
      </c>
      <c r="D496" t="s">
        <v>3984</v>
      </c>
      <c r="E496" t="s">
        <v>3084</v>
      </c>
    </row>
    <row r="497" spans="1:5" x14ac:dyDescent="0.25">
      <c r="A497" t="s">
        <v>2516</v>
      </c>
      <c r="B497" t="s">
        <v>3985</v>
      </c>
      <c r="C497" t="s">
        <v>3986</v>
      </c>
      <c r="D497" t="s">
        <v>3986</v>
      </c>
      <c r="E497" t="s">
        <v>3084</v>
      </c>
    </row>
    <row r="498" spans="1:5" x14ac:dyDescent="0.25">
      <c r="A498" t="s">
        <v>2516</v>
      </c>
      <c r="B498" t="s">
        <v>3987</v>
      </c>
      <c r="C498" t="s">
        <v>3988</v>
      </c>
      <c r="D498" t="s">
        <v>3988</v>
      </c>
      <c r="E498" t="s">
        <v>3084</v>
      </c>
    </row>
    <row r="499" spans="1:5" x14ac:dyDescent="0.25">
      <c r="A499" t="s">
        <v>2516</v>
      </c>
      <c r="B499" t="s">
        <v>3989</v>
      </c>
      <c r="C499" t="s">
        <v>3990</v>
      </c>
      <c r="D499" t="s">
        <v>3990</v>
      </c>
      <c r="E499" t="s">
        <v>3084</v>
      </c>
    </row>
    <row r="500" spans="1:5" x14ac:dyDescent="0.25">
      <c r="A500" t="s">
        <v>2516</v>
      </c>
      <c r="B500" t="s">
        <v>3991</v>
      </c>
      <c r="C500" t="s">
        <v>3992</v>
      </c>
      <c r="D500" t="s">
        <v>3992</v>
      </c>
      <c r="E500" t="s">
        <v>3084</v>
      </c>
    </row>
    <row r="501" spans="1:5" x14ac:dyDescent="0.25">
      <c r="A501" t="s">
        <v>2516</v>
      </c>
      <c r="B501" t="s">
        <v>3993</v>
      </c>
      <c r="C501" t="s">
        <v>3994</v>
      </c>
      <c r="D501" t="s">
        <v>3994</v>
      </c>
      <c r="E501" t="s">
        <v>3084</v>
      </c>
    </row>
    <row r="502" spans="1:5" x14ac:dyDescent="0.25">
      <c r="A502" t="s">
        <v>2516</v>
      </c>
      <c r="B502" t="s">
        <v>3995</v>
      </c>
      <c r="C502" t="s">
        <v>3996</v>
      </c>
      <c r="D502" t="s">
        <v>3996</v>
      </c>
      <c r="E502" t="s">
        <v>3084</v>
      </c>
    </row>
    <row r="503" spans="1:5" x14ac:dyDescent="0.25">
      <c r="A503" t="s">
        <v>2516</v>
      </c>
      <c r="B503" t="s">
        <v>3997</v>
      </c>
      <c r="C503" t="s">
        <v>3998</v>
      </c>
      <c r="D503" t="s">
        <v>3998</v>
      </c>
      <c r="E503" t="s">
        <v>3084</v>
      </c>
    </row>
    <row r="504" spans="1:5" x14ac:dyDescent="0.25">
      <c r="A504" t="s">
        <v>2516</v>
      </c>
      <c r="B504" t="s">
        <v>3999</v>
      </c>
      <c r="C504" t="s">
        <v>4000</v>
      </c>
      <c r="D504" t="s">
        <v>4000</v>
      </c>
      <c r="E504" t="s">
        <v>3084</v>
      </c>
    </row>
    <row r="505" spans="1:5" x14ac:dyDescent="0.25">
      <c r="A505" t="s">
        <v>2516</v>
      </c>
      <c r="B505" t="s">
        <v>4001</v>
      </c>
      <c r="C505" t="s">
        <v>4002</v>
      </c>
      <c r="D505" t="s">
        <v>4002</v>
      </c>
      <c r="E505" t="s">
        <v>3084</v>
      </c>
    </row>
    <row r="506" spans="1:5" x14ac:dyDescent="0.25">
      <c r="A506" t="s">
        <v>2516</v>
      </c>
      <c r="B506" t="s">
        <v>4003</v>
      </c>
      <c r="C506" t="s">
        <v>4004</v>
      </c>
      <c r="D506" t="s">
        <v>4004</v>
      </c>
      <c r="E506" t="s">
        <v>3084</v>
      </c>
    </row>
    <row r="507" spans="1:5" x14ac:dyDescent="0.25">
      <c r="A507" t="s">
        <v>2516</v>
      </c>
      <c r="B507" t="s">
        <v>4005</v>
      </c>
      <c r="C507" t="s">
        <v>4006</v>
      </c>
      <c r="D507" t="s">
        <v>4006</v>
      </c>
      <c r="E507" t="s">
        <v>3084</v>
      </c>
    </row>
    <row r="508" spans="1:5" x14ac:dyDescent="0.25">
      <c r="A508" t="s">
        <v>2516</v>
      </c>
      <c r="B508" t="s">
        <v>4007</v>
      </c>
      <c r="C508" t="s">
        <v>4008</v>
      </c>
      <c r="D508" t="s">
        <v>4008</v>
      </c>
      <c r="E508" t="s">
        <v>3084</v>
      </c>
    </row>
    <row r="509" spans="1:5" x14ac:dyDescent="0.25">
      <c r="A509" t="s">
        <v>2516</v>
      </c>
      <c r="B509" t="s">
        <v>4009</v>
      </c>
      <c r="C509" t="s">
        <v>4010</v>
      </c>
      <c r="D509" t="s">
        <v>4010</v>
      </c>
      <c r="E509" t="s">
        <v>3084</v>
      </c>
    </row>
    <row r="510" spans="1:5" x14ac:dyDescent="0.25">
      <c r="A510" t="s">
        <v>2516</v>
      </c>
      <c r="B510" t="s">
        <v>4011</v>
      </c>
      <c r="C510" t="s">
        <v>4012</v>
      </c>
      <c r="D510" t="s">
        <v>4012</v>
      </c>
      <c r="E510" t="s">
        <v>3084</v>
      </c>
    </row>
    <row r="511" spans="1:5" x14ac:dyDescent="0.25">
      <c r="A511" t="s">
        <v>2516</v>
      </c>
      <c r="B511" t="s">
        <v>4013</v>
      </c>
      <c r="C511" t="s">
        <v>4014</v>
      </c>
      <c r="D511" t="s">
        <v>4014</v>
      </c>
      <c r="E511" t="s">
        <v>3084</v>
      </c>
    </row>
    <row r="512" spans="1:5" x14ac:dyDescent="0.25">
      <c r="A512" t="s">
        <v>2516</v>
      </c>
      <c r="B512" t="s">
        <v>4015</v>
      </c>
      <c r="C512" t="s">
        <v>4016</v>
      </c>
      <c r="D512" t="s">
        <v>4016</v>
      </c>
      <c r="E512" t="s">
        <v>3084</v>
      </c>
    </row>
    <row r="513" spans="1:5" x14ac:dyDescent="0.25">
      <c r="A513" t="s">
        <v>2516</v>
      </c>
      <c r="B513" t="s">
        <v>4017</v>
      </c>
      <c r="C513" t="s">
        <v>4018</v>
      </c>
      <c r="D513" t="s">
        <v>4018</v>
      </c>
      <c r="E513" t="s">
        <v>3084</v>
      </c>
    </row>
    <row r="514" spans="1:5" x14ac:dyDescent="0.25">
      <c r="A514" t="s">
        <v>2516</v>
      </c>
      <c r="B514" t="s">
        <v>4019</v>
      </c>
      <c r="C514" t="s">
        <v>4020</v>
      </c>
      <c r="D514" t="s">
        <v>4020</v>
      </c>
      <c r="E514" t="s">
        <v>3084</v>
      </c>
    </row>
    <row r="515" spans="1:5" x14ac:dyDescent="0.25">
      <c r="A515" t="s">
        <v>2516</v>
      </c>
      <c r="B515" t="s">
        <v>4021</v>
      </c>
      <c r="C515" t="s">
        <v>4022</v>
      </c>
      <c r="D515" t="s">
        <v>4022</v>
      </c>
      <c r="E515" t="s">
        <v>3084</v>
      </c>
    </row>
    <row r="516" spans="1:5" x14ac:dyDescent="0.25">
      <c r="A516" t="s">
        <v>2516</v>
      </c>
      <c r="B516" t="s">
        <v>4023</v>
      </c>
      <c r="C516" t="s">
        <v>4024</v>
      </c>
      <c r="D516" t="s">
        <v>4024</v>
      </c>
      <c r="E516" t="s">
        <v>3084</v>
      </c>
    </row>
    <row r="517" spans="1:5" x14ac:dyDescent="0.25">
      <c r="A517" t="s">
        <v>2516</v>
      </c>
      <c r="B517" t="s">
        <v>4025</v>
      </c>
      <c r="C517" t="s">
        <v>4026</v>
      </c>
      <c r="D517" t="s">
        <v>4026</v>
      </c>
      <c r="E517" t="s">
        <v>3084</v>
      </c>
    </row>
    <row r="518" spans="1:5" x14ac:dyDescent="0.25">
      <c r="A518" t="s">
        <v>2516</v>
      </c>
      <c r="B518" t="s">
        <v>4027</v>
      </c>
      <c r="C518" t="s">
        <v>4028</v>
      </c>
      <c r="D518" t="s">
        <v>4028</v>
      </c>
      <c r="E518" t="s">
        <v>3084</v>
      </c>
    </row>
    <row r="519" spans="1:5" x14ac:dyDescent="0.25">
      <c r="A519" t="s">
        <v>2516</v>
      </c>
      <c r="B519" t="s">
        <v>4029</v>
      </c>
      <c r="C519" t="s">
        <v>4030</v>
      </c>
      <c r="D519" t="s">
        <v>4030</v>
      </c>
      <c r="E519" t="s">
        <v>3084</v>
      </c>
    </row>
    <row r="520" spans="1:5" x14ac:dyDescent="0.25">
      <c r="A520" t="s">
        <v>2516</v>
      </c>
      <c r="B520" t="s">
        <v>4031</v>
      </c>
      <c r="C520" t="s">
        <v>4032</v>
      </c>
      <c r="D520" t="s">
        <v>4032</v>
      </c>
      <c r="E520" t="s">
        <v>3084</v>
      </c>
    </row>
    <row r="521" spans="1:5" x14ac:dyDescent="0.25">
      <c r="A521" t="s">
        <v>2516</v>
      </c>
      <c r="B521" t="s">
        <v>4033</v>
      </c>
      <c r="C521" t="s">
        <v>4034</v>
      </c>
      <c r="D521" t="s">
        <v>4034</v>
      </c>
      <c r="E521" t="s">
        <v>4035</v>
      </c>
    </row>
    <row r="522" spans="1:5" x14ac:dyDescent="0.25">
      <c r="A522" t="s">
        <v>2516</v>
      </c>
      <c r="B522" t="s">
        <v>4036</v>
      </c>
      <c r="C522" t="s">
        <v>4037</v>
      </c>
      <c r="D522" t="s">
        <v>4037</v>
      </c>
      <c r="E522" t="s">
        <v>4035</v>
      </c>
    </row>
    <row r="523" spans="1:5" x14ac:dyDescent="0.25">
      <c r="A523" t="s">
        <v>2516</v>
      </c>
      <c r="B523" t="s">
        <v>4038</v>
      </c>
      <c r="C523" t="s">
        <v>3787</v>
      </c>
      <c r="D523" t="s">
        <v>3787</v>
      </c>
      <c r="E523" t="s">
        <v>4035</v>
      </c>
    </row>
    <row r="524" spans="1:5" x14ac:dyDescent="0.25">
      <c r="A524" t="s">
        <v>2516</v>
      </c>
      <c r="B524" t="s">
        <v>4039</v>
      </c>
      <c r="C524" t="s">
        <v>4040</v>
      </c>
      <c r="D524" t="s">
        <v>4040</v>
      </c>
      <c r="E524" t="s">
        <v>4035</v>
      </c>
    </row>
    <row r="525" spans="1:5" x14ac:dyDescent="0.25">
      <c r="A525" t="s">
        <v>2516</v>
      </c>
      <c r="B525" t="s">
        <v>4041</v>
      </c>
      <c r="C525" t="s">
        <v>4042</v>
      </c>
      <c r="D525" t="s">
        <v>4042</v>
      </c>
      <c r="E525" t="s">
        <v>4035</v>
      </c>
    </row>
    <row r="526" spans="1:5" x14ac:dyDescent="0.25">
      <c r="A526" t="s">
        <v>2516</v>
      </c>
      <c r="B526" t="s">
        <v>4043</v>
      </c>
      <c r="C526" t="s">
        <v>4044</v>
      </c>
      <c r="D526" t="s">
        <v>4044</v>
      </c>
      <c r="E526" t="s">
        <v>4035</v>
      </c>
    </row>
    <row r="527" spans="1:5" x14ac:dyDescent="0.25">
      <c r="A527" t="s">
        <v>2516</v>
      </c>
      <c r="B527" t="s">
        <v>4045</v>
      </c>
      <c r="C527" t="s">
        <v>4046</v>
      </c>
      <c r="D527" t="s">
        <v>4046</v>
      </c>
      <c r="E527" t="s">
        <v>4035</v>
      </c>
    </row>
    <row r="528" spans="1:5" x14ac:dyDescent="0.25">
      <c r="A528" t="s">
        <v>2516</v>
      </c>
      <c r="B528" t="s">
        <v>4047</v>
      </c>
      <c r="C528" t="s">
        <v>4048</v>
      </c>
      <c r="D528" t="s">
        <v>4048</v>
      </c>
      <c r="E528" t="s">
        <v>4035</v>
      </c>
    </row>
    <row r="529" spans="1:5" x14ac:dyDescent="0.25">
      <c r="A529" t="s">
        <v>2516</v>
      </c>
      <c r="B529" t="s">
        <v>4049</v>
      </c>
      <c r="C529" t="s">
        <v>4050</v>
      </c>
      <c r="D529" t="s">
        <v>4050</v>
      </c>
      <c r="E529" t="s">
        <v>4035</v>
      </c>
    </row>
    <row r="530" spans="1:5" x14ac:dyDescent="0.25">
      <c r="A530" t="s">
        <v>2516</v>
      </c>
      <c r="B530" t="s">
        <v>4051</v>
      </c>
      <c r="C530" t="s">
        <v>4052</v>
      </c>
      <c r="D530" t="s">
        <v>4052</v>
      </c>
      <c r="E530" t="s">
        <v>4035</v>
      </c>
    </row>
    <row r="531" spans="1:5" x14ac:dyDescent="0.25">
      <c r="A531" t="s">
        <v>2516</v>
      </c>
      <c r="B531" t="s">
        <v>4053</v>
      </c>
      <c r="C531" t="s">
        <v>4054</v>
      </c>
      <c r="D531" t="s">
        <v>4054</v>
      </c>
      <c r="E531" t="s">
        <v>4035</v>
      </c>
    </row>
    <row r="532" spans="1:5" x14ac:dyDescent="0.25">
      <c r="A532" t="s">
        <v>2516</v>
      </c>
      <c r="B532" t="s">
        <v>4055</v>
      </c>
      <c r="C532" t="s">
        <v>4056</v>
      </c>
      <c r="D532" t="s">
        <v>4056</v>
      </c>
      <c r="E532" t="s">
        <v>4035</v>
      </c>
    </row>
    <row r="533" spans="1:5" x14ac:dyDescent="0.25">
      <c r="A533" t="s">
        <v>2516</v>
      </c>
      <c r="B533" t="s">
        <v>4057</v>
      </c>
      <c r="C533" t="s">
        <v>4058</v>
      </c>
      <c r="D533" t="s">
        <v>4058</v>
      </c>
      <c r="E533" t="s">
        <v>4035</v>
      </c>
    </row>
    <row r="534" spans="1:5" x14ac:dyDescent="0.25">
      <c r="A534" t="s">
        <v>2516</v>
      </c>
      <c r="B534" t="s">
        <v>4059</v>
      </c>
      <c r="C534" t="s">
        <v>4060</v>
      </c>
      <c r="D534" t="s">
        <v>4060</v>
      </c>
      <c r="E534" t="s">
        <v>4035</v>
      </c>
    </row>
    <row r="535" spans="1:5" x14ac:dyDescent="0.25">
      <c r="A535" t="s">
        <v>2516</v>
      </c>
      <c r="B535" t="s">
        <v>4061</v>
      </c>
      <c r="C535" t="s">
        <v>4062</v>
      </c>
      <c r="D535" t="s">
        <v>4062</v>
      </c>
      <c r="E535" t="s">
        <v>4035</v>
      </c>
    </row>
    <row r="536" spans="1:5" x14ac:dyDescent="0.25">
      <c r="A536" t="s">
        <v>2516</v>
      </c>
      <c r="B536" t="s">
        <v>4063</v>
      </c>
      <c r="C536" t="s">
        <v>4064</v>
      </c>
      <c r="D536" t="s">
        <v>4064</v>
      </c>
      <c r="E536" t="s">
        <v>4035</v>
      </c>
    </row>
    <row r="537" spans="1:5" x14ac:dyDescent="0.25">
      <c r="A537" t="s">
        <v>2516</v>
      </c>
      <c r="B537" t="s">
        <v>4065</v>
      </c>
      <c r="C537" t="s">
        <v>4066</v>
      </c>
      <c r="D537" t="s">
        <v>4066</v>
      </c>
      <c r="E537" t="s">
        <v>4035</v>
      </c>
    </row>
    <row r="538" spans="1:5" x14ac:dyDescent="0.25">
      <c r="A538" t="s">
        <v>2516</v>
      </c>
      <c r="B538" t="s">
        <v>4067</v>
      </c>
      <c r="C538" t="s">
        <v>4068</v>
      </c>
      <c r="D538" t="s">
        <v>4068</v>
      </c>
      <c r="E538" t="s">
        <v>4035</v>
      </c>
    </row>
    <row r="539" spans="1:5" x14ac:dyDescent="0.25">
      <c r="A539" t="s">
        <v>2516</v>
      </c>
      <c r="B539" t="s">
        <v>4069</v>
      </c>
      <c r="C539" t="s">
        <v>4070</v>
      </c>
      <c r="D539" t="s">
        <v>4070</v>
      </c>
      <c r="E539" t="s">
        <v>4035</v>
      </c>
    </row>
    <row r="540" spans="1:5" x14ac:dyDescent="0.25">
      <c r="A540" t="s">
        <v>2516</v>
      </c>
      <c r="B540" t="s">
        <v>4071</v>
      </c>
      <c r="C540" t="s">
        <v>4072</v>
      </c>
      <c r="D540" t="s">
        <v>4072</v>
      </c>
      <c r="E540" t="s">
        <v>4035</v>
      </c>
    </row>
    <row r="541" spans="1:5" x14ac:dyDescent="0.25">
      <c r="A541" t="s">
        <v>2516</v>
      </c>
      <c r="B541" t="s">
        <v>4073</v>
      </c>
      <c r="C541" t="s">
        <v>4074</v>
      </c>
      <c r="D541" t="s">
        <v>4074</v>
      </c>
      <c r="E541" t="s">
        <v>4035</v>
      </c>
    </row>
    <row r="542" spans="1:5" x14ac:dyDescent="0.25">
      <c r="A542" t="s">
        <v>2516</v>
      </c>
      <c r="B542" t="s">
        <v>4075</v>
      </c>
      <c r="C542" t="s">
        <v>4076</v>
      </c>
      <c r="D542" t="s">
        <v>4076</v>
      </c>
      <c r="E542" t="s">
        <v>4035</v>
      </c>
    </row>
    <row r="543" spans="1:5" x14ac:dyDescent="0.25">
      <c r="A543" t="s">
        <v>2516</v>
      </c>
      <c r="B543" t="s">
        <v>4077</v>
      </c>
      <c r="C543" t="s">
        <v>4078</v>
      </c>
      <c r="D543" t="s">
        <v>4078</v>
      </c>
      <c r="E543" t="s">
        <v>4035</v>
      </c>
    </row>
    <row r="544" spans="1:5" x14ac:dyDescent="0.25">
      <c r="A544" t="s">
        <v>2516</v>
      </c>
      <c r="B544" t="s">
        <v>4079</v>
      </c>
      <c r="C544" t="s">
        <v>4080</v>
      </c>
      <c r="D544" t="s">
        <v>4080</v>
      </c>
      <c r="E544" t="s">
        <v>4035</v>
      </c>
    </row>
    <row r="545" spans="1:5" x14ac:dyDescent="0.25">
      <c r="A545" t="s">
        <v>2516</v>
      </c>
      <c r="B545" t="s">
        <v>4081</v>
      </c>
      <c r="C545" t="s">
        <v>4082</v>
      </c>
      <c r="D545" t="s">
        <v>4082</v>
      </c>
      <c r="E545" t="s">
        <v>4035</v>
      </c>
    </row>
    <row r="546" spans="1:5" x14ac:dyDescent="0.25">
      <c r="A546" t="s">
        <v>2516</v>
      </c>
      <c r="B546" t="s">
        <v>4083</v>
      </c>
      <c r="C546" t="s">
        <v>4084</v>
      </c>
      <c r="D546" t="s">
        <v>4084</v>
      </c>
      <c r="E546" t="s">
        <v>4085</v>
      </c>
    </row>
    <row r="547" spans="1:5" x14ac:dyDescent="0.25">
      <c r="A547" t="s">
        <v>2516</v>
      </c>
      <c r="B547" t="s">
        <v>4086</v>
      </c>
      <c r="C547" t="s">
        <v>4087</v>
      </c>
      <c r="D547" t="s">
        <v>4087</v>
      </c>
      <c r="E547" t="s">
        <v>4085</v>
      </c>
    </row>
    <row r="548" spans="1:5" x14ac:dyDescent="0.25">
      <c r="A548" t="s">
        <v>2516</v>
      </c>
      <c r="B548" t="s">
        <v>4088</v>
      </c>
      <c r="C548" t="s">
        <v>4089</v>
      </c>
      <c r="D548" t="s">
        <v>4089</v>
      </c>
      <c r="E548" t="s">
        <v>4085</v>
      </c>
    </row>
    <row r="549" spans="1:5" x14ac:dyDescent="0.25">
      <c r="A549" t="s">
        <v>2516</v>
      </c>
      <c r="B549" t="s">
        <v>4090</v>
      </c>
      <c r="C549" t="s">
        <v>4091</v>
      </c>
      <c r="D549" t="s">
        <v>4091</v>
      </c>
      <c r="E549" t="s">
        <v>4085</v>
      </c>
    </row>
    <row r="550" spans="1:5" x14ac:dyDescent="0.25">
      <c r="A550" t="s">
        <v>2516</v>
      </c>
      <c r="B550" t="s">
        <v>4092</v>
      </c>
      <c r="C550" t="s">
        <v>4093</v>
      </c>
      <c r="D550" t="s">
        <v>4093</v>
      </c>
      <c r="E550" t="s">
        <v>4085</v>
      </c>
    </row>
    <row r="551" spans="1:5" x14ac:dyDescent="0.25">
      <c r="A551" t="s">
        <v>2516</v>
      </c>
      <c r="B551" t="s">
        <v>4094</v>
      </c>
      <c r="C551" t="s">
        <v>4095</v>
      </c>
      <c r="D551" t="s">
        <v>4095</v>
      </c>
      <c r="E551" t="s">
        <v>4085</v>
      </c>
    </row>
    <row r="552" spans="1:5" x14ac:dyDescent="0.25">
      <c r="A552" t="s">
        <v>2516</v>
      </c>
      <c r="B552" t="s">
        <v>4096</v>
      </c>
      <c r="C552" t="s">
        <v>4097</v>
      </c>
      <c r="D552" t="s">
        <v>4097</v>
      </c>
      <c r="E552" t="s">
        <v>4085</v>
      </c>
    </row>
    <row r="553" spans="1:5" x14ac:dyDescent="0.25">
      <c r="A553" t="s">
        <v>2516</v>
      </c>
      <c r="B553" t="s">
        <v>4098</v>
      </c>
      <c r="C553" t="s">
        <v>4099</v>
      </c>
      <c r="D553" t="s">
        <v>4099</v>
      </c>
      <c r="E553" t="s">
        <v>4085</v>
      </c>
    </row>
    <row r="554" spans="1:5" x14ac:dyDescent="0.25">
      <c r="A554" t="s">
        <v>2516</v>
      </c>
      <c r="B554" t="s">
        <v>4100</v>
      </c>
      <c r="C554" t="s">
        <v>4101</v>
      </c>
      <c r="D554" t="s">
        <v>4101</v>
      </c>
      <c r="E554" t="s">
        <v>4085</v>
      </c>
    </row>
    <row r="555" spans="1:5" x14ac:dyDescent="0.25">
      <c r="A555" t="s">
        <v>2516</v>
      </c>
      <c r="B555" t="s">
        <v>4102</v>
      </c>
      <c r="C555" t="s">
        <v>4103</v>
      </c>
      <c r="D555" t="s">
        <v>4103</v>
      </c>
      <c r="E555" t="s">
        <v>4085</v>
      </c>
    </row>
    <row r="556" spans="1:5" x14ac:dyDescent="0.25">
      <c r="A556" t="s">
        <v>2516</v>
      </c>
      <c r="B556" t="s">
        <v>4104</v>
      </c>
      <c r="C556" t="s">
        <v>4105</v>
      </c>
      <c r="D556" t="s">
        <v>4105</v>
      </c>
      <c r="E556" t="s">
        <v>4085</v>
      </c>
    </row>
    <row r="557" spans="1:5" x14ac:dyDescent="0.25">
      <c r="A557" t="s">
        <v>2516</v>
      </c>
      <c r="B557" t="s">
        <v>4106</v>
      </c>
      <c r="C557" t="s">
        <v>4107</v>
      </c>
      <c r="D557" t="s">
        <v>4107</v>
      </c>
      <c r="E557" t="s">
        <v>4085</v>
      </c>
    </row>
    <row r="558" spans="1:5" x14ac:dyDescent="0.25">
      <c r="A558" t="s">
        <v>2516</v>
      </c>
      <c r="B558" t="s">
        <v>4108</v>
      </c>
      <c r="C558" t="s">
        <v>4109</v>
      </c>
      <c r="D558" t="s">
        <v>4109</v>
      </c>
      <c r="E558" t="s">
        <v>4085</v>
      </c>
    </row>
    <row r="559" spans="1:5" x14ac:dyDescent="0.25">
      <c r="A559" t="s">
        <v>2516</v>
      </c>
      <c r="B559" t="s">
        <v>4110</v>
      </c>
      <c r="C559" t="s">
        <v>4111</v>
      </c>
      <c r="D559" t="s">
        <v>4111</v>
      </c>
      <c r="E559" t="s">
        <v>4085</v>
      </c>
    </row>
    <row r="560" spans="1:5" x14ac:dyDescent="0.25">
      <c r="A560" t="s">
        <v>2516</v>
      </c>
      <c r="B560" t="s">
        <v>4112</v>
      </c>
      <c r="C560" t="s">
        <v>4113</v>
      </c>
      <c r="D560" t="s">
        <v>4113</v>
      </c>
      <c r="E560" t="s">
        <v>4085</v>
      </c>
    </row>
    <row r="561" spans="1:5" x14ac:dyDescent="0.25">
      <c r="A561" t="s">
        <v>2516</v>
      </c>
      <c r="B561" t="s">
        <v>4114</v>
      </c>
      <c r="C561" t="s">
        <v>4115</v>
      </c>
      <c r="D561" t="s">
        <v>4115</v>
      </c>
      <c r="E561" t="s">
        <v>4085</v>
      </c>
    </row>
    <row r="562" spans="1:5" x14ac:dyDescent="0.25">
      <c r="A562" t="s">
        <v>2516</v>
      </c>
      <c r="B562" t="s">
        <v>4116</v>
      </c>
      <c r="C562" t="s">
        <v>4117</v>
      </c>
      <c r="D562" t="s">
        <v>4117</v>
      </c>
      <c r="E562" t="s">
        <v>4085</v>
      </c>
    </row>
    <row r="563" spans="1:5" x14ac:dyDescent="0.25">
      <c r="A563" t="s">
        <v>2516</v>
      </c>
      <c r="B563" t="s">
        <v>4118</v>
      </c>
      <c r="C563" t="s">
        <v>4119</v>
      </c>
      <c r="D563" t="s">
        <v>4119</v>
      </c>
      <c r="E563" t="s">
        <v>4085</v>
      </c>
    </row>
    <row r="564" spans="1:5" x14ac:dyDescent="0.25">
      <c r="A564" t="s">
        <v>2516</v>
      </c>
      <c r="B564" t="s">
        <v>4120</v>
      </c>
      <c r="C564" t="s">
        <v>4121</v>
      </c>
      <c r="D564" t="s">
        <v>4121</v>
      </c>
      <c r="E564" t="s">
        <v>4085</v>
      </c>
    </row>
    <row r="565" spans="1:5" x14ac:dyDescent="0.25">
      <c r="A565" t="s">
        <v>2516</v>
      </c>
      <c r="B565" t="s">
        <v>4122</v>
      </c>
      <c r="C565" t="s">
        <v>4123</v>
      </c>
      <c r="D565" t="s">
        <v>4123</v>
      </c>
      <c r="E565" t="s">
        <v>4085</v>
      </c>
    </row>
    <row r="566" spans="1:5" x14ac:dyDescent="0.25">
      <c r="A566" t="s">
        <v>2516</v>
      </c>
      <c r="B566" t="s">
        <v>4124</v>
      </c>
      <c r="C566" t="s">
        <v>4125</v>
      </c>
      <c r="D566" t="s">
        <v>4125</v>
      </c>
      <c r="E566" t="s">
        <v>4085</v>
      </c>
    </row>
    <row r="567" spans="1:5" x14ac:dyDescent="0.25">
      <c r="A567" t="s">
        <v>2516</v>
      </c>
      <c r="B567" t="s">
        <v>4126</v>
      </c>
      <c r="C567" t="s">
        <v>4127</v>
      </c>
      <c r="D567" t="s">
        <v>4127</v>
      </c>
      <c r="E567" t="s">
        <v>4085</v>
      </c>
    </row>
    <row r="568" spans="1:5" x14ac:dyDescent="0.25">
      <c r="A568" t="s">
        <v>2516</v>
      </c>
      <c r="B568" t="s">
        <v>4128</v>
      </c>
      <c r="C568" t="s">
        <v>4129</v>
      </c>
      <c r="D568" t="s">
        <v>4129</v>
      </c>
      <c r="E568" t="s">
        <v>4085</v>
      </c>
    </row>
    <row r="569" spans="1:5" x14ac:dyDescent="0.25">
      <c r="A569" t="s">
        <v>2516</v>
      </c>
      <c r="B569" t="s">
        <v>4130</v>
      </c>
      <c r="C569" t="s">
        <v>4131</v>
      </c>
      <c r="D569" t="s">
        <v>4131</v>
      </c>
      <c r="E569" t="s">
        <v>4085</v>
      </c>
    </row>
    <row r="570" spans="1:5" x14ac:dyDescent="0.25">
      <c r="A570" t="s">
        <v>2516</v>
      </c>
      <c r="B570" t="s">
        <v>4132</v>
      </c>
      <c r="C570" t="s">
        <v>4133</v>
      </c>
      <c r="D570" t="s">
        <v>4133</v>
      </c>
      <c r="E570" t="s">
        <v>4085</v>
      </c>
    </row>
    <row r="571" spans="1:5" x14ac:dyDescent="0.25">
      <c r="A571" t="s">
        <v>2516</v>
      </c>
      <c r="B571" t="s">
        <v>4134</v>
      </c>
      <c r="C571" t="s">
        <v>4135</v>
      </c>
      <c r="D571" t="s">
        <v>4135</v>
      </c>
      <c r="E571" t="s">
        <v>4136</v>
      </c>
    </row>
    <row r="572" spans="1:5" x14ac:dyDescent="0.25">
      <c r="A572" t="s">
        <v>2516</v>
      </c>
      <c r="B572" t="s">
        <v>4137</v>
      </c>
      <c r="C572" t="s">
        <v>4138</v>
      </c>
      <c r="D572" t="s">
        <v>4138</v>
      </c>
      <c r="E572" t="s">
        <v>4136</v>
      </c>
    </row>
    <row r="573" spans="1:5" x14ac:dyDescent="0.25">
      <c r="A573" t="s">
        <v>2516</v>
      </c>
      <c r="B573" t="s">
        <v>4139</v>
      </c>
      <c r="C573" t="s">
        <v>4140</v>
      </c>
      <c r="D573" t="s">
        <v>4140</v>
      </c>
      <c r="E573" t="s">
        <v>4136</v>
      </c>
    </row>
    <row r="574" spans="1:5" x14ac:dyDescent="0.25">
      <c r="A574" t="s">
        <v>2516</v>
      </c>
      <c r="B574" t="s">
        <v>4141</v>
      </c>
      <c r="C574" t="s">
        <v>4142</v>
      </c>
      <c r="D574" t="s">
        <v>4142</v>
      </c>
      <c r="E574" t="s">
        <v>4136</v>
      </c>
    </row>
    <row r="575" spans="1:5" x14ac:dyDescent="0.25">
      <c r="A575" t="s">
        <v>2516</v>
      </c>
      <c r="B575" t="s">
        <v>4143</v>
      </c>
      <c r="C575" t="s">
        <v>4144</v>
      </c>
      <c r="D575" t="s">
        <v>4144</v>
      </c>
      <c r="E575" t="s">
        <v>4136</v>
      </c>
    </row>
    <row r="576" spans="1:5" x14ac:dyDescent="0.25">
      <c r="A576" t="s">
        <v>2516</v>
      </c>
      <c r="B576" t="s">
        <v>4145</v>
      </c>
      <c r="C576" t="s">
        <v>4146</v>
      </c>
      <c r="D576" t="s">
        <v>4146</v>
      </c>
      <c r="E576" t="s">
        <v>4136</v>
      </c>
    </row>
    <row r="577" spans="1:5" x14ac:dyDescent="0.25">
      <c r="A577" t="s">
        <v>2516</v>
      </c>
      <c r="B577" t="s">
        <v>4147</v>
      </c>
      <c r="C577" t="s">
        <v>4148</v>
      </c>
      <c r="D577" t="s">
        <v>4148</v>
      </c>
      <c r="E577" t="s">
        <v>4136</v>
      </c>
    </row>
    <row r="578" spans="1:5" x14ac:dyDescent="0.25">
      <c r="A578" t="s">
        <v>2516</v>
      </c>
      <c r="B578" t="s">
        <v>4149</v>
      </c>
      <c r="C578" t="s">
        <v>4150</v>
      </c>
      <c r="D578" t="s">
        <v>4150</v>
      </c>
      <c r="E578" t="s">
        <v>4136</v>
      </c>
    </row>
    <row r="579" spans="1:5" x14ac:dyDescent="0.25">
      <c r="A579" t="s">
        <v>2516</v>
      </c>
      <c r="B579" t="s">
        <v>4151</v>
      </c>
      <c r="C579" t="s">
        <v>4152</v>
      </c>
      <c r="D579" t="s">
        <v>4152</v>
      </c>
      <c r="E579" t="s">
        <v>4136</v>
      </c>
    </row>
    <row r="580" spans="1:5" x14ac:dyDescent="0.25">
      <c r="A580" t="s">
        <v>2516</v>
      </c>
      <c r="B580" t="s">
        <v>4153</v>
      </c>
      <c r="C580" t="s">
        <v>4154</v>
      </c>
      <c r="D580" t="s">
        <v>4154</v>
      </c>
      <c r="E580" t="s">
        <v>4136</v>
      </c>
    </row>
    <row r="581" spans="1:5" x14ac:dyDescent="0.25">
      <c r="A581" t="s">
        <v>2516</v>
      </c>
      <c r="B581" t="s">
        <v>4155</v>
      </c>
      <c r="C581" t="s">
        <v>4156</v>
      </c>
      <c r="D581" t="s">
        <v>4156</v>
      </c>
      <c r="E581" t="s">
        <v>4136</v>
      </c>
    </row>
    <row r="582" spans="1:5" x14ac:dyDescent="0.25">
      <c r="A582" t="s">
        <v>2516</v>
      </c>
      <c r="B582" t="s">
        <v>4157</v>
      </c>
      <c r="C582" t="s">
        <v>4158</v>
      </c>
      <c r="D582" t="s">
        <v>4158</v>
      </c>
      <c r="E582" t="s">
        <v>4136</v>
      </c>
    </row>
    <row r="583" spans="1:5" x14ac:dyDescent="0.25">
      <c r="A583" t="s">
        <v>2516</v>
      </c>
      <c r="B583" t="s">
        <v>4159</v>
      </c>
      <c r="C583" t="s">
        <v>4160</v>
      </c>
      <c r="D583" t="s">
        <v>4160</v>
      </c>
      <c r="E583" t="s">
        <v>4136</v>
      </c>
    </row>
    <row r="584" spans="1:5" x14ac:dyDescent="0.25">
      <c r="A584" t="s">
        <v>2516</v>
      </c>
      <c r="B584" t="s">
        <v>4161</v>
      </c>
      <c r="C584" t="s">
        <v>4162</v>
      </c>
      <c r="D584" t="s">
        <v>4162</v>
      </c>
      <c r="E584" t="s">
        <v>4136</v>
      </c>
    </row>
    <row r="585" spans="1:5" x14ac:dyDescent="0.25">
      <c r="A585" t="s">
        <v>2516</v>
      </c>
      <c r="B585" t="s">
        <v>4163</v>
      </c>
      <c r="C585" t="s">
        <v>4164</v>
      </c>
      <c r="D585" t="s">
        <v>4164</v>
      </c>
      <c r="E585" t="s">
        <v>4136</v>
      </c>
    </row>
    <row r="586" spans="1:5" x14ac:dyDescent="0.25">
      <c r="A586" t="s">
        <v>2516</v>
      </c>
      <c r="B586" t="s">
        <v>4165</v>
      </c>
      <c r="C586" t="s">
        <v>4166</v>
      </c>
      <c r="D586" t="s">
        <v>4166</v>
      </c>
      <c r="E586" t="s">
        <v>4136</v>
      </c>
    </row>
    <row r="587" spans="1:5" x14ac:dyDescent="0.25">
      <c r="A587" t="s">
        <v>2516</v>
      </c>
      <c r="B587" t="s">
        <v>4167</v>
      </c>
      <c r="C587" t="s">
        <v>4168</v>
      </c>
      <c r="D587" t="s">
        <v>4168</v>
      </c>
      <c r="E587" t="s">
        <v>4136</v>
      </c>
    </row>
    <row r="588" spans="1:5" x14ac:dyDescent="0.25">
      <c r="A588" t="s">
        <v>2516</v>
      </c>
      <c r="B588" t="s">
        <v>4169</v>
      </c>
      <c r="C588" t="s">
        <v>4170</v>
      </c>
      <c r="D588" t="s">
        <v>4170</v>
      </c>
      <c r="E588" t="s">
        <v>4136</v>
      </c>
    </row>
    <row r="589" spans="1:5" x14ac:dyDescent="0.25">
      <c r="A589" t="s">
        <v>2516</v>
      </c>
      <c r="B589" t="s">
        <v>4171</v>
      </c>
      <c r="C589" t="s">
        <v>4172</v>
      </c>
      <c r="D589" t="s">
        <v>4172</v>
      </c>
      <c r="E589" t="s">
        <v>4136</v>
      </c>
    </row>
    <row r="590" spans="1:5" x14ac:dyDescent="0.25">
      <c r="A590" t="s">
        <v>2516</v>
      </c>
      <c r="B590" t="s">
        <v>4173</v>
      </c>
      <c r="C590" t="s">
        <v>4174</v>
      </c>
      <c r="D590" t="s">
        <v>4174</v>
      </c>
      <c r="E590" t="s">
        <v>4136</v>
      </c>
    </row>
    <row r="591" spans="1:5" x14ac:dyDescent="0.25">
      <c r="A591" t="s">
        <v>2516</v>
      </c>
      <c r="B591" t="s">
        <v>4175</v>
      </c>
      <c r="C591" t="s">
        <v>4176</v>
      </c>
      <c r="D591" t="s">
        <v>4176</v>
      </c>
      <c r="E591" t="s">
        <v>4136</v>
      </c>
    </row>
    <row r="592" spans="1:5" x14ac:dyDescent="0.25">
      <c r="A592" t="s">
        <v>2516</v>
      </c>
      <c r="B592" t="s">
        <v>4177</v>
      </c>
      <c r="C592" t="s">
        <v>4178</v>
      </c>
      <c r="D592" t="s">
        <v>4178</v>
      </c>
      <c r="E592" t="s">
        <v>4136</v>
      </c>
    </row>
    <row r="593" spans="1:5" x14ac:dyDescent="0.25">
      <c r="A593" t="s">
        <v>2516</v>
      </c>
      <c r="B593" t="s">
        <v>4179</v>
      </c>
      <c r="C593" t="s">
        <v>4180</v>
      </c>
      <c r="D593" t="s">
        <v>4180</v>
      </c>
      <c r="E593" t="s">
        <v>4136</v>
      </c>
    </row>
    <row r="594" spans="1:5" x14ac:dyDescent="0.25">
      <c r="A594" t="s">
        <v>2516</v>
      </c>
      <c r="B594" t="s">
        <v>4181</v>
      </c>
      <c r="C594" t="s">
        <v>4182</v>
      </c>
      <c r="D594" t="s">
        <v>4182</v>
      </c>
      <c r="E594" t="s">
        <v>1478</v>
      </c>
    </row>
    <row r="595" spans="1:5" x14ac:dyDescent="0.25">
      <c r="A595" t="s">
        <v>2516</v>
      </c>
      <c r="B595" t="s">
        <v>4183</v>
      </c>
      <c r="C595" t="s">
        <v>4184</v>
      </c>
      <c r="D595" t="s">
        <v>4184</v>
      </c>
      <c r="E595" t="s">
        <v>1478</v>
      </c>
    </row>
    <row r="596" spans="1:5" x14ac:dyDescent="0.25">
      <c r="A596" t="s">
        <v>2516</v>
      </c>
      <c r="B596" t="s">
        <v>4185</v>
      </c>
      <c r="C596" t="s">
        <v>4186</v>
      </c>
      <c r="D596" t="s">
        <v>4186</v>
      </c>
      <c r="E596" t="s">
        <v>1478</v>
      </c>
    </row>
    <row r="597" spans="1:5" x14ac:dyDescent="0.25">
      <c r="A597" t="s">
        <v>2516</v>
      </c>
      <c r="B597" t="s">
        <v>4187</v>
      </c>
      <c r="C597" t="s">
        <v>4188</v>
      </c>
      <c r="D597" t="s">
        <v>4188</v>
      </c>
      <c r="E597" t="s">
        <v>1478</v>
      </c>
    </row>
    <row r="598" spans="1:5" x14ac:dyDescent="0.25">
      <c r="A598" t="s">
        <v>2516</v>
      </c>
      <c r="B598" t="s">
        <v>4189</v>
      </c>
      <c r="C598" t="s">
        <v>4190</v>
      </c>
      <c r="D598" t="s">
        <v>4190</v>
      </c>
      <c r="E598" t="s">
        <v>1478</v>
      </c>
    </row>
    <row r="599" spans="1:5" x14ac:dyDescent="0.25">
      <c r="A599" t="s">
        <v>2516</v>
      </c>
      <c r="B599" t="s">
        <v>4191</v>
      </c>
      <c r="C599" t="s">
        <v>4192</v>
      </c>
      <c r="D599" t="s">
        <v>4192</v>
      </c>
      <c r="E599" t="s">
        <v>1478</v>
      </c>
    </row>
    <row r="600" spans="1:5" x14ac:dyDescent="0.25">
      <c r="A600" t="s">
        <v>2516</v>
      </c>
      <c r="B600" t="s">
        <v>4193</v>
      </c>
      <c r="C600" t="s">
        <v>4194</v>
      </c>
      <c r="D600" t="s">
        <v>4194</v>
      </c>
      <c r="E600" t="s">
        <v>1478</v>
      </c>
    </row>
    <row r="601" spans="1:5" x14ac:dyDescent="0.25">
      <c r="A601" t="s">
        <v>2516</v>
      </c>
      <c r="B601" t="s">
        <v>4195</v>
      </c>
      <c r="C601" t="s">
        <v>4196</v>
      </c>
      <c r="D601" t="s">
        <v>4196</v>
      </c>
      <c r="E601" t="s">
        <v>1478</v>
      </c>
    </row>
    <row r="602" spans="1:5" x14ac:dyDescent="0.25">
      <c r="A602" t="s">
        <v>2516</v>
      </c>
      <c r="B602" t="s">
        <v>4197</v>
      </c>
      <c r="C602" t="s">
        <v>4198</v>
      </c>
      <c r="D602" t="s">
        <v>4198</v>
      </c>
      <c r="E602" t="s">
        <v>1478</v>
      </c>
    </row>
    <row r="603" spans="1:5" x14ac:dyDescent="0.25">
      <c r="A603" t="s">
        <v>2516</v>
      </c>
      <c r="B603" t="s">
        <v>4199</v>
      </c>
      <c r="C603" t="s">
        <v>4200</v>
      </c>
      <c r="D603" t="s">
        <v>4200</v>
      </c>
      <c r="E603" t="s">
        <v>1478</v>
      </c>
    </row>
    <row r="604" spans="1:5" x14ac:dyDescent="0.25">
      <c r="A604" t="s">
        <v>2516</v>
      </c>
      <c r="B604" t="s">
        <v>4201</v>
      </c>
      <c r="C604" t="s">
        <v>4202</v>
      </c>
      <c r="D604" t="s">
        <v>4202</v>
      </c>
      <c r="E604" t="s">
        <v>1478</v>
      </c>
    </row>
    <row r="605" spans="1:5" x14ac:dyDescent="0.25">
      <c r="A605" t="s">
        <v>2516</v>
      </c>
      <c r="B605" t="s">
        <v>4203</v>
      </c>
      <c r="C605" t="s">
        <v>4204</v>
      </c>
      <c r="D605" t="s">
        <v>4204</v>
      </c>
      <c r="E605" t="s">
        <v>1478</v>
      </c>
    </row>
    <row r="606" spans="1:5" x14ac:dyDescent="0.25">
      <c r="A606" t="s">
        <v>2516</v>
      </c>
      <c r="B606" t="s">
        <v>4205</v>
      </c>
      <c r="C606" t="s">
        <v>4206</v>
      </c>
      <c r="D606" t="s">
        <v>4206</v>
      </c>
      <c r="E606" t="s">
        <v>1478</v>
      </c>
    </row>
    <row r="607" spans="1:5" x14ac:dyDescent="0.25">
      <c r="A607" t="s">
        <v>2516</v>
      </c>
      <c r="B607" t="s">
        <v>4207</v>
      </c>
      <c r="C607" t="s">
        <v>4208</v>
      </c>
      <c r="D607" t="s">
        <v>4208</v>
      </c>
      <c r="E607" t="s">
        <v>1478</v>
      </c>
    </row>
    <row r="608" spans="1:5" x14ac:dyDescent="0.25">
      <c r="A608" t="s">
        <v>2516</v>
      </c>
      <c r="B608" t="s">
        <v>4209</v>
      </c>
      <c r="C608" t="s">
        <v>4210</v>
      </c>
      <c r="D608" t="s">
        <v>4210</v>
      </c>
      <c r="E608" t="s">
        <v>1478</v>
      </c>
    </row>
    <row r="609" spans="1:5" x14ac:dyDescent="0.25">
      <c r="A609" t="s">
        <v>2516</v>
      </c>
      <c r="B609" t="s">
        <v>4211</v>
      </c>
      <c r="C609" t="s">
        <v>4212</v>
      </c>
      <c r="D609" t="s">
        <v>4212</v>
      </c>
      <c r="E609" t="s">
        <v>1478</v>
      </c>
    </row>
    <row r="610" spans="1:5" x14ac:dyDescent="0.25">
      <c r="A610" t="s">
        <v>2516</v>
      </c>
      <c r="B610" t="s">
        <v>4213</v>
      </c>
      <c r="C610" t="s">
        <v>4214</v>
      </c>
      <c r="D610" t="s">
        <v>4214</v>
      </c>
      <c r="E610" t="s">
        <v>1478</v>
      </c>
    </row>
    <row r="611" spans="1:5" x14ac:dyDescent="0.25">
      <c r="A611" t="s">
        <v>2516</v>
      </c>
      <c r="B611" t="s">
        <v>1478</v>
      </c>
      <c r="C611" t="s">
        <v>3086</v>
      </c>
      <c r="D611" t="s">
        <v>3086</v>
      </c>
      <c r="E611" t="s">
        <v>1478</v>
      </c>
    </row>
    <row r="612" spans="1:5" x14ac:dyDescent="0.25">
      <c r="A612" t="s">
        <v>2516</v>
      </c>
      <c r="B612" t="s">
        <v>4215</v>
      </c>
      <c r="C612" t="s">
        <v>4216</v>
      </c>
      <c r="D612" t="s">
        <v>4216</v>
      </c>
      <c r="E612" t="s">
        <v>1478</v>
      </c>
    </row>
    <row r="613" spans="1:5" x14ac:dyDescent="0.25">
      <c r="A613" t="s">
        <v>2516</v>
      </c>
      <c r="B613" t="s">
        <v>4217</v>
      </c>
      <c r="C613" t="s">
        <v>4218</v>
      </c>
      <c r="D613" t="s">
        <v>4218</v>
      </c>
      <c r="E613" t="s">
        <v>1478</v>
      </c>
    </row>
    <row r="614" spans="1:5" x14ac:dyDescent="0.25">
      <c r="A614" t="s">
        <v>2516</v>
      </c>
      <c r="B614" t="s">
        <v>4219</v>
      </c>
      <c r="C614" t="s">
        <v>4220</v>
      </c>
      <c r="D614" t="s">
        <v>4220</v>
      </c>
      <c r="E614" t="s">
        <v>1478</v>
      </c>
    </row>
    <row r="615" spans="1:5" x14ac:dyDescent="0.25">
      <c r="A615" t="s">
        <v>2516</v>
      </c>
      <c r="B615" t="s">
        <v>4221</v>
      </c>
      <c r="C615" t="s">
        <v>4222</v>
      </c>
      <c r="D615" t="s">
        <v>4222</v>
      </c>
      <c r="E615" t="s">
        <v>1479</v>
      </c>
    </row>
    <row r="616" spans="1:5" x14ac:dyDescent="0.25">
      <c r="A616" t="s">
        <v>2516</v>
      </c>
      <c r="B616" t="s">
        <v>4223</v>
      </c>
      <c r="C616" t="s">
        <v>4135</v>
      </c>
      <c r="D616" t="s">
        <v>4135</v>
      </c>
      <c r="E616" t="s">
        <v>1479</v>
      </c>
    </row>
    <row r="617" spans="1:5" x14ac:dyDescent="0.25">
      <c r="A617" t="s">
        <v>2516</v>
      </c>
      <c r="B617" t="s">
        <v>4224</v>
      </c>
      <c r="C617" t="s">
        <v>4225</v>
      </c>
      <c r="D617" t="s">
        <v>4225</v>
      </c>
      <c r="E617" t="s">
        <v>1479</v>
      </c>
    </row>
    <row r="618" spans="1:5" x14ac:dyDescent="0.25">
      <c r="A618" t="s">
        <v>2516</v>
      </c>
      <c r="B618" t="s">
        <v>4226</v>
      </c>
      <c r="C618" t="s">
        <v>4227</v>
      </c>
      <c r="D618" t="s">
        <v>4227</v>
      </c>
      <c r="E618" t="s">
        <v>1479</v>
      </c>
    </row>
    <row r="619" spans="1:5" x14ac:dyDescent="0.25">
      <c r="A619" t="s">
        <v>2516</v>
      </c>
      <c r="B619" t="s">
        <v>4228</v>
      </c>
      <c r="C619" t="s">
        <v>4229</v>
      </c>
      <c r="D619" t="s">
        <v>4229</v>
      </c>
      <c r="E619" t="s">
        <v>1479</v>
      </c>
    </row>
    <row r="620" spans="1:5" x14ac:dyDescent="0.25">
      <c r="A620" t="s">
        <v>2516</v>
      </c>
      <c r="B620" t="s">
        <v>4230</v>
      </c>
      <c r="C620" t="s">
        <v>4231</v>
      </c>
      <c r="D620" t="s">
        <v>4231</v>
      </c>
      <c r="E620" t="s">
        <v>1479</v>
      </c>
    </row>
    <row r="621" spans="1:5" x14ac:dyDescent="0.25">
      <c r="A621" t="s">
        <v>2516</v>
      </c>
      <c r="B621" t="s">
        <v>4232</v>
      </c>
      <c r="C621" t="s">
        <v>4233</v>
      </c>
      <c r="D621" t="s">
        <v>4233</v>
      </c>
      <c r="E621" t="s">
        <v>1479</v>
      </c>
    </row>
    <row r="622" spans="1:5" x14ac:dyDescent="0.25">
      <c r="A622" t="s">
        <v>2516</v>
      </c>
      <c r="B622" t="s">
        <v>4234</v>
      </c>
      <c r="C622" t="s">
        <v>4235</v>
      </c>
      <c r="D622" t="s">
        <v>4235</v>
      </c>
      <c r="E622" t="s">
        <v>1479</v>
      </c>
    </row>
    <row r="623" spans="1:5" x14ac:dyDescent="0.25">
      <c r="A623" t="s">
        <v>2516</v>
      </c>
      <c r="B623" t="s">
        <v>4236</v>
      </c>
      <c r="C623" t="s">
        <v>4237</v>
      </c>
      <c r="D623" t="s">
        <v>4237</v>
      </c>
      <c r="E623" t="s">
        <v>1479</v>
      </c>
    </row>
    <row r="624" spans="1:5" x14ac:dyDescent="0.25">
      <c r="A624" t="s">
        <v>2516</v>
      </c>
      <c r="B624" t="s">
        <v>4238</v>
      </c>
      <c r="C624" t="s">
        <v>4239</v>
      </c>
      <c r="D624" t="s">
        <v>4239</v>
      </c>
      <c r="E624" t="s">
        <v>1479</v>
      </c>
    </row>
    <row r="625" spans="1:5" x14ac:dyDescent="0.25">
      <c r="A625" t="s">
        <v>2516</v>
      </c>
      <c r="B625" t="s">
        <v>4240</v>
      </c>
      <c r="C625" t="s">
        <v>4241</v>
      </c>
      <c r="D625" t="s">
        <v>4241</v>
      </c>
      <c r="E625" t="s">
        <v>1479</v>
      </c>
    </row>
    <row r="626" spans="1:5" x14ac:dyDescent="0.25">
      <c r="A626" t="s">
        <v>2516</v>
      </c>
      <c r="B626" t="s">
        <v>4242</v>
      </c>
      <c r="C626" t="s">
        <v>4243</v>
      </c>
      <c r="D626" t="s">
        <v>4243</v>
      </c>
      <c r="E626" t="s">
        <v>1479</v>
      </c>
    </row>
    <row r="627" spans="1:5" x14ac:dyDescent="0.25">
      <c r="A627" t="s">
        <v>2516</v>
      </c>
      <c r="B627" t="s">
        <v>4244</v>
      </c>
      <c r="C627" t="s">
        <v>4245</v>
      </c>
      <c r="D627" t="s">
        <v>4245</v>
      </c>
      <c r="E627" t="s">
        <v>1479</v>
      </c>
    </row>
    <row r="628" spans="1:5" x14ac:dyDescent="0.25">
      <c r="A628" t="s">
        <v>2516</v>
      </c>
      <c r="B628" t="s">
        <v>4246</v>
      </c>
      <c r="C628" t="s">
        <v>4247</v>
      </c>
      <c r="D628" t="s">
        <v>4247</v>
      </c>
      <c r="E628" t="s">
        <v>1479</v>
      </c>
    </row>
    <row r="629" spans="1:5" x14ac:dyDescent="0.25">
      <c r="A629" t="s">
        <v>2516</v>
      </c>
      <c r="B629" t="s">
        <v>4248</v>
      </c>
      <c r="C629" t="s">
        <v>4249</v>
      </c>
      <c r="D629" t="s">
        <v>4249</v>
      </c>
      <c r="E629" t="s">
        <v>1479</v>
      </c>
    </row>
    <row r="630" spans="1:5" x14ac:dyDescent="0.25">
      <c r="A630" t="s">
        <v>2516</v>
      </c>
      <c r="B630" t="s">
        <v>4250</v>
      </c>
      <c r="C630" t="s">
        <v>4251</v>
      </c>
      <c r="D630" t="s">
        <v>4251</v>
      </c>
      <c r="E630" t="s">
        <v>1479</v>
      </c>
    </row>
    <row r="631" spans="1:5" x14ac:dyDescent="0.25">
      <c r="A631" t="s">
        <v>2516</v>
      </c>
      <c r="B631" t="s">
        <v>4252</v>
      </c>
      <c r="C631" t="s">
        <v>4253</v>
      </c>
      <c r="D631" t="s">
        <v>4253</v>
      </c>
      <c r="E631" t="s">
        <v>1479</v>
      </c>
    </row>
    <row r="632" spans="1:5" x14ac:dyDescent="0.25">
      <c r="A632" t="s">
        <v>2516</v>
      </c>
      <c r="B632" t="s">
        <v>4254</v>
      </c>
      <c r="C632" t="s">
        <v>4255</v>
      </c>
      <c r="D632" t="s">
        <v>4255</v>
      </c>
      <c r="E632" t="s">
        <v>1479</v>
      </c>
    </row>
    <row r="633" spans="1:5" x14ac:dyDescent="0.25">
      <c r="A633" t="s">
        <v>2516</v>
      </c>
      <c r="B633" t="s">
        <v>4256</v>
      </c>
      <c r="C633" t="s">
        <v>4257</v>
      </c>
      <c r="D633" t="s">
        <v>4257</v>
      </c>
      <c r="E633" t="s">
        <v>1479</v>
      </c>
    </row>
    <row r="634" spans="1:5" x14ac:dyDescent="0.25">
      <c r="A634" t="s">
        <v>2516</v>
      </c>
      <c r="B634" t="s">
        <v>4258</v>
      </c>
      <c r="C634" t="s">
        <v>4259</v>
      </c>
      <c r="D634" t="s">
        <v>4259</v>
      </c>
      <c r="E634" t="s">
        <v>1479</v>
      </c>
    </row>
    <row r="635" spans="1:5" x14ac:dyDescent="0.25">
      <c r="A635" t="s">
        <v>2516</v>
      </c>
      <c r="B635" t="s">
        <v>4260</v>
      </c>
      <c r="C635" t="s">
        <v>4261</v>
      </c>
      <c r="D635" t="s">
        <v>4261</v>
      </c>
      <c r="E635" t="s">
        <v>1479</v>
      </c>
    </row>
    <row r="636" spans="1:5" x14ac:dyDescent="0.25">
      <c r="A636" t="s">
        <v>2516</v>
      </c>
      <c r="B636" t="s">
        <v>4262</v>
      </c>
      <c r="C636" t="s">
        <v>4263</v>
      </c>
      <c r="D636" t="s">
        <v>4263</v>
      </c>
      <c r="E636" t="s">
        <v>1479</v>
      </c>
    </row>
    <row r="637" spans="1:5" x14ac:dyDescent="0.25">
      <c r="A637" t="s">
        <v>2516</v>
      </c>
      <c r="B637" t="s">
        <v>4264</v>
      </c>
      <c r="C637" t="s">
        <v>4265</v>
      </c>
      <c r="D637" t="s">
        <v>4265</v>
      </c>
      <c r="E637" t="s">
        <v>1479</v>
      </c>
    </row>
    <row r="638" spans="1:5" x14ac:dyDescent="0.25">
      <c r="A638" t="s">
        <v>2516</v>
      </c>
      <c r="B638" t="s">
        <v>4266</v>
      </c>
      <c r="C638" t="s">
        <v>4267</v>
      </c>
      <c r="D638" t="s">
        <v>4267</v>
      </c>
      <c r="E638" t="s">
        <v>1479</v>
      </c>
    </row>
    <row r="639" spans="1:5" x14ac:dyDescent="0.25">
      <c r="A639" t="s">
        <v>2516</v>
      </c>
      <c r="B639" t="s">
        <v>4268</v>
      </c>
      <c r="C639" t="s">
        <v>4269</v>
      </c>
      <c r="D639" t="s">
        <v>4269</v>
      </c>
      <c r="E639" t="s">
        <v>1479</v>
      </c>
    </row>
    <row r="640" spans="1:5" x14ac:dyDescent="0.25">
      <c r="A640" t="s">
        <v>2516</v>
      </c>
      <c r="B640" t="s">
        <v>4270</v>
      </c>
      <c r="C640" t="s">
        <v>4271</v>
      </c>
      <c r="D640" t="s">
        <v>4271</v>
      </c>
      <c r="E640" t="s">
        <v>1479</v>
      </c>
    </row>
    <row r="641" spans="1:5" x14ac:dyDescent="0.25">
      <c r="A641" t="s">
        <v>2516</v>
      </c>
      <c r="B641" t="s">
        <v>4272</v>
      </c>
      <c r="C641" t="s">
        <v>4273</v>
      </c>
      <c r="D641" t="s">
        <v>4273</v>
      </c>
      <c r="E641" t="s">
        <v>1479</v>
      </c>
    </row>
    <row r="642" spans="1:5" x14ac:dyDescent="0.25">
      <c r="A642" t="s">
        <v>2516</v>
      </c>
      <c r="B642" t="s">
        <v>4274</v>
      </c>
      <c r="C642" t="s">
        <v>4275</v>
      </c>
      <c r="D642" t="s">
        <v>4275</v>
      </c>
      <c r="E642" t="s">
        <v>1479</v>
      </c>
    </row>
    <row r="643" spans="1:5" x14ac:dyDescent="0.25">
      <c r="A643" t="s">
        <v>2516</v>
      </c>
      <c r="B643" t="s">
        <v>4276</v>
      </c>
      <c r="C643" t="s">
        <v>4277</v>
      </c>
      <c r="D643" t="s">
        <v>4277</v>
      </c>
      <c r="E643" t="s">
        <v>1479</v>
      </c>
    </row>
    <row r="644" spans="1:5" x14ac:dyDescent="0.25">
      <c r="A644" t="s">
        <v>2516</v>
      </c>
      <c r="B644" t="s">
        <v>4278</v>
      </c>
      <c r="C644" t="s">
        <v>4279</v>
      </c>
      <c r="D644" t="s">
        <v>4279</v>
      </c>
      <c r="E644" t="s">
        <v>1479</v>
      </c>
    </row>
    <row r="645" spans="1:5" x14ac:dyDescent="0.25">
      <c r="A645" t="s">
        <v>2516</v>
      </c>
      <c r="B645" t="s">
        <v>4280</v>
      </c>
      <c r="C645" t="s">
        <v>4281</v>
      </c>
      <c r="D645" t="s">
        <v>4281</v>
      </c>
      <c r="E645" t="s">
        <v>1479</v>
      </c>
    </row>
    <row r="646" spans="1:5" x14ac:dyDescent="0.25">
      <c r="A646" t="s">
        <v>2516</v>
      </c>
      <c r="B646" t="s">
        <v>4282</v>
      </c>
      <c r="C646" t="s">
        <v>4283</v>
      </c>
      <c r="D646" t="s">
        <v>4283</v>
      </c>
      <c r="E646" t="s">
        <v>1479</v>
      </c>
    </row>
    <row r="647" spans="1:5" x14ac:dyDescent="0.25">
      <c r="A647" t="s">
        <v>2516</v>
      </c>
      <c r="B647" t="s">
        <v>4284</v>
      </c>
      <c r="C647" t="s">
        <v>4285</v>
      </c>
      <c r="D647" t="s">
        <v>4285</v>
      </c>
      <c r="E647" t="s">
        <v>1479</v>
      </c>
    </row>
    <row r="648" spans="1:5" x14ac:dyDescent="0.25">
      <c r="A648" t="s">
        <v>2516</v>
      </c>
      <c r="B648" t="s">
        <v>4286</v>
      </c>
      <c r="C648" t="s">
        <v>4287</v>
      </c>
      <c r="D648" t="s">
        <v>4287</v>
      </c>
      <c r="E648" t="s">
        <v>1479</v>
      </c>
    </row>
    <row r="649" spans="1:5" x14ac:dyDescent="0.25">
      <c r="A649" t="s">
        <v>2516</v>
      </c>
      <c r="B649" t="s">
        <v>4288</v>
      </c>
      <c r="C649" t="s">
        <v>4289</v>
      </c>
      <c r="D649" t="s">
        <v>4289</v>
      </c>
      <c r="E649" t="s">
        <v>1479</v>
      </c>
    </row>
    <row r="650" spans="1:5" x14ac:dyDescent="0.25">
      <c r="A650" t="s">
        <v>2516</v>
      </c>
      <c r="B650" t="s">
        <v>4290</v>
      </c>
      <c r="C650" t="s">
        <v>4291</v>
      </c>
      <c r="D650" t="s">
        <v>4291</v>
      </c>
      <c r="E650" t="s">
        <v>1479</v>
      </c>
    </row>
    <row r="651" spans="1:5" x14ac:dyDescent="0.25">
      <c r="A651" t="s">
        <v>2516</v>
      </c>
      <c r="B651" t="s">
        <v>4292</v>
      </c>
      <c r="C651" t="s">
        <v>4293</v>
      </c>
      <c r="D651" t="s">
        <v>4293</v>
      </c>
      <c r="E651" t="s">
        <v>1479</v>
      </c>
    </row>
    <row r="652" spans="1:5" x14ac:dyDescent="0.25">
      <c r="A652" t="s">
        <v>2516</v>
      </c>
      <c r="B652" t="s">
        <v>4294</v>
      </c>
      <c r="C652" t="s">
        <v>4295</v>
      </c>
      <c r="D652" t="s">
        <v>4295</v>
      </c>
      <c r="E652" t="s">
        <v>1479</v>
      </c>
    </row>
    <row r="653" spans="1:5" x14ac:dyDescent="0.25">
      <c r="A653" t="s">
        <v>2516</v>
      </c>
      <c r="B653" t="s">
        <v>4296</v>
      </c>
      <c r="C653" t="s">
        <v>4037</v>
      </c>
      <c r="D653" t="s">
        <v>4037</v>
      </c>
      <c r="E653" t="s">
        <v>4297</v>
      </c>
    </row>
    <row r="654" spans="1:5" x14ac:dyDescent="0.25">
      <c r="A654" t="s">
        <v>2516</v>
      </c>
      <c r="B654" t="s">
        <v>4298</v>
      </c>
      <c r="C654" t="s">
        <v>4299</v>
      </c>
      <c r="D654" t="s">
        <v>4299</v>
      </c>
      <c r="E654" t="s">
        <v>4297</v>
      </c>
    </row>
    <row r="655" spans="1:5" x14ac:dyDescent="0.25">
      <c r="A655" t="s">
        <v>2516</v>
      </c>
      <c r="B655" t="s">
        <v>4300</v>
      </c>
      <c r="C655" t="s">
        <v>3174</v>
      </c>
      <c r="D655" t="s">
        <v>3174</v>
      </c>
      <c r="E655" t="s">
        <v>4297</v>
      </c>
    </row>
    <row r="656" spans="1:5" x14ac:dyDescent="0.25">
      <c r="A656" t="s">
        <v>2516</v>
      </c>
      <c r="B656" t="s">
        <v>4301</v>
      </c>
      <c r="C656" t="s">
        <v>3309</v>
      </c>
      <c r="D656" t="s">
        <v>3309</v>
      </c>
      <c r="E656" t="s">
        <v>4297</v>
      </c>
    </row>
    <row r="657" spans="1:5" x14ac:dyDescent="0.25">
      <c r="A657" t="s">
        <v>2516</v>
      </c>
      <c r="B657" t="s">
        <v>4302</v>
      </c>
      <c r="C657" t="s">
        <v>3789</v>
      </c>
      <c r="D657" t="s">
        <v>3789</v>
      </c>
      <c r="E657" t="s">
        <v>4297</v>
      </c>
    </row>
    <row r="658" spans="1:5" x14ac:dyDescent="0.25">
      <c r="A658" t="s">
        <v>2516</v>
      </c>
      <c r="B658" t="s">
        <v>4303</v>
      </c>
      <c r="C658" t="s">
        <v>4304</v>
      </c>
      <c r="D658" t="s">
        <v>4304</v>
      </c>
      <c r="E658" t="s">
        <v>4297</v>
      </c>
    </row>
    <row r="659" spans="1:5" x14ac:dyDescent="0.25">
      <c r="A659" t="s">
        <v>2516</v>
      </c>
      <c r="B659" t="s">
        <v>4305</v>
      </c>
      <c r="C659" t="s">
        <v>4306</v>
      </c>
      <c r="D659" t="s">
        <v>4306</v>
      </c>
      <c r="E659" t="s">
        <v>4297</v>
      </c>
    </row>
    <row r="660" spans="1:5" x14ac:dyDescent="0.25">
      <c r="A660" t="s">
        <v>2516</v>
      </c>
      <c r="B660" t="s">
        <v>4307</v>
      </c>
      <c r="C660" t="s">
        <v>4308</v>
      </c>
      <c r="D660" t="s">
        <v>4308</v>
      </c>
      <c r="E660" t="s">
        <v>4297</v>
      </c>
    </row>
    <row r="661" spans="1:5" x14ac:dyDescent="0.25">
      <c r="A661" t="s">
        <v>2516</v>
      </c>
      <c r="B661" t="s">
        <v>4309</v>
      </c>
      <c r="C661" t="s">
        <v>4310</v>
      </c>
      <c r="D661" t="s">
        <v>4310</v>
      </c>
      <c r="E661" t="s">
        <v>4297</v>
      </c>
    </row>
    <row r="662" spans="1:5" x14ac:dyDescent="0.25">
      <c r="A662" t="s">
        <v>2516</v>
      </c>
      <c r="B662" t="s">
        <v>4311</v>
      </c>
      <c r="C662" t="s">
        <v>4312</v>
      </c>
      <c r="D662" t="s">
        <v>4312</v>
      </c>
      <c r="E662" t="s">
        <v>4297</v>
      </c>
    </row>
    <row r="663" spans="1:5" x14ac:dyDescent="0.25">
      <c r="A663" t="s">
        <v>2516</v>
      </c>
      <c r="B663" t="s">
        <v>4313</v>
      </c>
      <c r="C663" t="s">
        <v>4314</v>
      </c>
      <c r="D663" t="s">
        <v>4314</v>
      </c>
      <c r="E663" t="s">
        <v>4297</v>
      </c>
    </row>
    <row r="664" spans="1:5" x14ac:dyDescent="0.25">
      <c r="A664" t="s">
        <v>2516</v>
      </c>
      <c r="B664" t="s">
        <v>4315</v>
      </c>
      <c r="C664" t="s">
        <v>4316</v>
      </c>
      <c r="D664" t="s">
        <v>4316</v>
      </c>
      <c r="E664" t="s">
        <v>4297</v>
      </c>
    </row>
    <row r="665" spans="1:5" x14ac:dyDescent="0.25">
      <c r="A665" t="s">
        <v>2516</v>
      </c>
      <c r="B665" t="s">
        <v>4317</v>
      </c>
      <c r="C665" t="s">
        <v>4318</v>
      </c>
      <c r="D665" t="s">
        <v>4318</v>
      </c>
      <c r="E665" t="s">
        <v>4297</v>
      </c>
    </row>
    <row r="666" spans="1:5" x14ac:dyDescent="0.25">
      <c r="A666" t="s">
        <v>2516</v>
      </c>
      <c r="B666" t="s">
        <v>4319</v>
      </c>
      <c r="C666" t="s">
        <v>4320</v>
      </c>
      <c r="D666" t="s">
        <v>4320</v>
      </c>
      <c r="E666" t="s">
        <v>4297</v>
      </c>
    </row>
    <row r="667" spans="1:5" x14ac:dyDescent="0.25">
      <c r="A667" t="s">
        <v>2516</v>
      </c>
      <c r="B667" t="s">
        <v>4321</v>
      </c>
      <c r="C667" t="s">
        <v>4322</v>
      </c>
      <c r="D667" t="s">
        <v>4322</v>
      </c>
      <c r="E667" t="s">
        <v>4297</v>
      </c>
    </row>
    <row r="668" spans="1:5" x14ac:dyDescent="0.25">
      <c r="A668" t="s">
        <v>2516</v>
      </c>
      <c r="B668" t="s">
        <v>4323</v>
      </c>
      <c r="C668" t="s">
        <v>4324</v>
      </c>
      <c r="D668" t="s">
        <v>4324</v>
      </c>
      <c r="E668" t="s">
        <v>4297</v>
      </c>
    </row>
    <row r="669" spans="1:5" x14ac:dyDescent="0.25">
      <c r="A669" t="s">
        <v>2516</v>
      </c>
      <c r="B669" t="s">
        <v>4325</v>
      </c>
      <c r="C669" t="s">
        <v>4326</v>
      </c>
      <c r="D669" t="s">
        <v>4326</v>
      </c>
      <c r="E669" t="s">
        <v>4297</v>
      </c>
    </row>
    <row r="670" spans="1:5" x14ac:dyDescent="0.25">
      <c r="A670" t="s">
        <v>2516</v>
      </c>
      <c r="B670" t="s">
        <v>4327</v>
      </c>
      <c r="C670" t="s">
        <v>4328</v>
      </c>
      <c r="D670" t="s">
        <v>4328</v>
      </c>
      <c r="E670" t="s">
        <v>4297</v>
      </c>
    </row>
    <row r="671" spans="1:5" x14ac:dyDescent="0.25">
      <c r="A671" t="s">
        <v>2516</v>
      </c>
      <c r="B671" t="s">
        <v>4329</v>
      </c>
      <c r="C671" t="s">
        <v>4330</v>
      </c>
      <c r="D671" t="s">
        <v>4330</v>
      </c>
      <c r="E671" t="s">
        <v>4297</v>
      </c>
    </row>
    <row r="672" spans="1:5" x14ac:dyDescent="0.25">
      <c r="A672" t="s">
        <v>2516</v>
      </c>
      <c r="B672" t="s">
        <v>4331</v>
      </c>
      <c r="C672" t="s">
        <v>4332</v>
      </c>
      <c r="D672" t="s">
        <v>4332</v>
      </c>
      <c r="E672" t="s">
        <v>4297</v>
      </c>
    </row>
    <row r="673" spans="1:5" x14ac:dyDescent="0.25">
      <c r="A673" t="s">
        <v>2516</v>
      </c>
      <c r="B673" t="s">
        <v>4333</v>
      </c>
      <c r="C673" t="s">
        <v>4334</v>
      </c>
      <c r="D673" t="s">
        <v>4334</v>
      </c>
      <c r="E673" t="s">
        <v>4297</v>
      </c>
    </row>
    <row r="674" spans="1:5" x14ac:dyDescent="0.25">
      <c r="A674" t="s">
        <v>2516</v>
      </c>
      <c r="B674" t="s">
        <v>4335</v>
      </c>
      <c r="C674" t="s">
        <v>4336</v>
      </c>
      <c r="D674" t="s">
        <v>4336</v>
      </c>
      <c r="E674" t="s">
        <v>4297</v>
      </c>
    </row>
    <row r="675" spans="1:5" x14ac:dyDescent="0.25">
      <c r="A675" t="s">
        <v>2516</v>
      </c>
      <c r="B675" t="s">
        <v>4337</v>
      </c>
      <c r="C675" t="s">
        <v>4338</v>
      </c>
      <c r="D675" t="s">
        <v>4338</v>
      </c>
      <c r="E675" t="s">
        <v>4297</v>
      </c>
    </row>
    <row r="676" spans="1:5" x14ac:dyDescent="0.25">
      <c r="A676" t="s">
        <v>2516</v>
      </c>
      <c r="B676" t="s">
        <v>4339</v>
      </c>
      <c r="C676" t="s">
        <v>4340</v>
      </c>
      <c r="D676" t="s">
        <v>4340</v>
      </c>
      <c r="E676" t="s">
        <v>4297</v>
      </c>
    </row>
    <row r="677" spans="1:5" x14ac:dyDescent="0.25">
      <c r="A677" t="s">
        <v>2516</v>
      </c>
      <c r="B677" t="s">
        <v>4341</v>
      </c>
      <c r="C677" t="s">
        <v>4342</v>
      </c>
      <c r="D677" t="s">
        <v>4342</v>
      </c>
      <c r="E677" t="s">
        <v>4297</v>
      </c>
    </row>
    <row r="678" spans="1:5" x14ac:dyDescent="0.25">
      <c r="A678" t="s">
        <v>2516</v>
      </c>
      <c r="B678" t="s">
        <v>4343</v>
      </c>
      <c r="C678" t="s">
        <v>4344</v>
      </c>
      <c r="D678" t="s">
        <v>4344</v>
      </c>
      <c r="E678" t="s">
        <v>4297</v>
      </c>
    </row>
    <row r="679" spans="1:5" x14ac:dyDescent="0.25">
      <c r="A679" t="s">
        <v>2516</v>
      </c>
      <c r="B679" t="s">
        <v>4345</v>
      </c>
      <c r="C679" t="s">
        <v>4346</v>
      </c>
      <c r="D679" t="s">
        <v>4346</v>
      </c>
      <c r="E679" t="s">
        <v>4297</v>
      </c>
    </row>
    <row r="680" spans="1:5" x14ac:dyDescent="0.25">
      <c r="A680" t="s">
        <v>2516</v>
      </c>
      <c r="B680" t="s">
        <v>4347</v>
      </c>
      <c r="C680" t="s">
        <v>4348</v>
      </c>
      <c r="D680" t="s">
        <v>4348</v>
      </c>
      <c r="E680" t="s">
        <v>4297</v>
      </c>
    </row>
    <row r="681" spans="1:5" x14ac:dyDescent="0.25">
      <c r="A681" t="s">
        <v>2516</v>
      </c>
      <c r="B681" t="s">
        <v>4349</v>
      </c>
      <c r="C681" t="s">
        <v>3309</v>
      </c>
      <c r="D681" t="s">
        <v>3309</v>
      </c>
      <c r="E681" t="s">
        <v>1480</v>
      </c>
    </row>
    <row r="682" spans="1:5" x14ac:dyDescent="0.25">
      <c r="A682" t="s">
        <v>2516</v>
      </c>
      <c r="B682" t="s">
        <v>4350</v>
      </c>
      <c r="C682" t="s">
        <v>3725</v>
      </c>
      <c r="D682" t="s">
        <v>3725</v>
      </c>
      <c r="E682" t="s">
        <v>1480</v>
      </c>
    </row>
    <row r="683" spans="1:5" x14ac:dyDescent="0.25">
      <c r="A683" t="s">
        <v>2516</v>
      </c>
      <c r="B683" t="s">
        <v>4351</v>
      </c>
      <c r="C683" t="s">
        <v>4352</v>
      </c>
      <c r="D683" t="s">
        <v>4352</v>
      </c>
      <c r="E683" t="s">
        <v>1480</v>
      </c>
    </row>
    <row r="684" spans="1:5" x14ac:dyDescent="0.25">
      <c r="A684" t="s">
        <v>2516</v>
      </c>
      <c r="B684" t="s">
        <v>4353</v>
      </c>
      <c r="C684" t="s">
        <v>4354</v>
      </c>
      <c r="D684" t="s">
        <v>4354</v>
      </c>
      <c r="E684" t="s">
        <v>1480</v>
      </c>
    </row>
    <row r="685" spans="1:5" x14ac:dyDescent="0.25">
      <c r="A685" t="s">
        <v>2516</v>
      </c>
      <c r="B685" t="s">
        <v>4355</v>
      </c>
      <c r="C685" t="s">
        <v>4356</v>
      </c>
      <c r="D685" t="s">
        <v>4356</v>
      </c>
      <c r="E685" t="s">
        <v>1480</v>
      </c>
    </row>
    <row r="686" spans="1:5" x14ac:dyDescent="0.25">
      <c r="A686" t="s">
        <v>2516</v>
      </c>
      <c r="B686" t="s">
        <v>4357</v>
      </c>
      <c r="C686" t="s">
        <v>4358</v>
      </c>
      <c r="D686" t="s">
        <v>4358</v>
      </c>
      <c r="E686" t="s">
        <v>1480</v>
      </c>
    </row>
    <row r="687" spans="1:5" x14ac:dyDescent="0.25">
      <c r="A687" t="s">
        <v>2516</v>
      </c>
      <c r="B687" t="s">
        <v>4359</v>
      </c>
      <c r="C687" t="s">
        <v>4360</v>
      </c>
      <c r="D687" t="s">
        <v>4360</v>
      </c>
      <c r="E687" t="s">
        <v>1480</v>
      </c>
    </row>
    <row r="688" spans="1:5" x14ac:dyDescent="0.25">
      <c r="A688" t="s">
        <v>2516</v>
      </c>
      <c r="B688" t="s">
        <v>4361</v>
      </c>
      <c r="C688" t="s">
        <v>4362</v>
      </c>
      <c r="D688" t="s">
        <v>4362</v>
      </c>
      <c r="E688" t="s">
        <v>1480</v>
      </c>
    </row>
    <row r="689" spans="1:5" x14ac:dyDescent="0.25">
      <c r="A689" t="s">
        <v>2516</v>
      </c>
      <c r="B689" t="s">
        <v>4363</v>
      </c>
      <c r="C689" t="s">
        <v>4364</v>
      </c>
      <c r="D689" t="s">
        <v>4364</v>
      </c>
      <c r="E689" t="s">
        <v>1480</v>
      </c>
    </row>
    <row r="690" spans="1:5" x14ac:dyDescent="0.25">
      <c r="A690" t="s">
        <v>2516</v>
      </c>
      <c r="B690" t="s">
        <v>4365</v>
      </c>
      <c r="C690" t="s">
        <v>4366</v>
      </c>
      <c r="D690" t="s">
        <v>4366</v>
      </c>
      <c r="E690" t="s">
        <v>1480</v>
      </c>
    </row>
    <row r="691" spans="1:5" x14ac:dyDescent="0.25">
      <c r="A691" t="s">
        <v>2516</v>
      </c>
      <c r="B691" t="s">
        <v>4367</v>
      </c>
      <c r="C691" t="s">
        <v>4368</v>
      </c>
      <c r="D691" t="s">
        <v>4368</v>
      </c>
      <c r="E691" t="s">
        <v>1480</v>
      </c>
    </row>
    <row r="692" spans="1:5" x14ac:dyDescent="0.25">
      <c r="A692" t="s">
        <v>2516</v>
      </c>
      <c r="B692" t="s">
        <v>4369</v>
      </c>
      <c r="C692" t="s">
        <v>4370</v>
      </c>
      <c r="D692" t="s">
        <v>4370</v>
      </c>
      <c r="E692" t="s">
        <v>1480</v>
      </c>
    </row>
    <row r="693" spans="1:5" x14ac:dyDescent="0.25">
      <c r="A693" t="s">
        <v>2516</v>
      </c>
      <c r="B693" t="s">
        <v>4371</v>
      </c>
      <c r="C693" t="s">
        <v>4372</v>
      </c>
      <c r="D693" t="s">
        <v>4372</v>
      </c>
      <c r="E693" t="s">
        <v>1480</v>
      </c>
    </row>
    <row r="694" spans="1:5" x14ac:dyDescent="0.25">
      <c r="A694" t="s">
        <v>2516</v>
      </c>
      <c r="B694" t="s">
        <v>4373</v>
      </c>
      <c r="C694" t="s">
        <v>4374</v>
      </c>
      <c r="D694" t="s">
        <v>4374</v>
      </c>
      <c r="E694" t="s">
        <v>1480</v>
      </c>
    </row>
    <row r="695" spans="1:5" x14ac:dyDescent="0.25">
      <c r="A695" t="s">
        <v>2516</v>
      </c>
      <c r="B695" t="s">
        <v>4375</v>
      </c>
      <c r="C695" t="s">
        <v>4376</v>
      </c>
      <c r="D695" t="s">
        <v>4376</v>
      </c>
      <c r="E695" t="s">
        <v>1480</v>
      </c>
    </row>
    <row r="696" spans="1:5" x14ac:dyDescent="0.25">
      <c r="A696" t="s">
        <v>2516</v>
      </c>
      <c r="B696" t="s">
        <v>4377</v>
      </c>
      <c r="C696" t="s">
        <v>4378</v>
      </c>
      <c r="D696" t="s">
        <v>4378</v>
      </c>
      <c r="E696" t="s">
        <v>1480</v>
      </c>
    </row>
    <row r="697" spans="1:5" x14ac:dyDescent="0.25">
      <c r="A697" t="s">
        <v>2516</v>
      </c>
      <c r="B697" t="s">
        <v>4379</v>
      </c>
      <c r="C697" t="s">
        <v>4380</v>
      </c>
      <c r="D697" t="s">
        <v>4380</v>
      </c>
      <c r="E697" t="s">
        <v>1480</v>
      </c>
    </row>
    <row r="698" spans="1:5" x14ac:dyDescent="0.25">
      <c r="A698" t="s">
        <v>2516</v>
      </c>
      <c r="B698" t="s">
        <v>4381</v>
      </c>
      <c r="C698" t="s">
        <v>4382</v>
      </c>
      <c r="D698" t="s">
        <v>4382</v>
      </c>
      <c r="E698" t="s">
        <v>1480</v>
      </c>
    </row>
    <row r="699" spans="1:5" x14ac:dyDescent="0.25">
      <c r="A699" t="s">
        <v>2516</v>
      </c>
      <c r="B699" t="s">
        <v>4383</v>
      </c>
      <c r="C699" t="s">
        <v>4384</v>
      </c>
      <c r="D699" t="s">
        <v>4384</v>
      </c>
      <c r="E699" t="s">
        <v>1480</v>
      </c>
    </row>
    <row r="700" spans="1:5" x14ac:dyDescent="0.25">
      <c r="A700" t="s">
        <v>2516</v>
      </c>
      <c r="B700" t="s">
        <v>4385</v>
      </c>
      <c r="C700" t="s">
        <v>4386</v>
      </c>
      <c r="D700" t="s">
        <v>4386</v>
      </c>
      <c r="E700" t="s">
        <v>1480</v>
      </c>
    </row>
    <row r="701" spans="1:5" x14ac:dyDescent="0.25">
      <c r="A701" t="s">
        <v>2516</v>
      </c>
      <c r="B701" t="s">
        <v>4387</v>
      </c>
      <c r="C701" t="s">
        <v>4388</v>
      </c>
      <c r="D701" t="s">
        <v>4388</v>
      </c>
      <c r="E701" t="s">
        <v>1480</v>
      </c>
    </row>
    <row r="702" spans="1:5" x14ac:dyDescent="0.25">
      <c r="A702" t="s">
        <v>2516</v>
      </c>
      <c r="B702" t="s">
        <v>4389</v>
      </c>
      <c r="C702" t="s">
        <v>4390</v>
      </c>
      <c r="D702" t="s">
        <v>4390</v>
      </c>
      <c r="E702" t="s">
        <v>1480</v>
      </c>
    </row>
    <row r="703" spans="1:5" x14ac:dyDescent="0.25">
      <c r="A703" t="s">
        <v>2516</v>
      </c>
      <c r="B703" t="s">
        <v>4391</v>
      </c>
      <c r="C703" t="s">
        <v>4392</v>
      </c>
      <c r="D703" t="s">
        <v>4392</v>
      </c>
      <c r="E703" t="s">
        <v>1480</v>
      </c>
    </row>
    <row r="704" spans="1:5" x14ac:dyDescent="0.25">
      <c r="A704" t="s">
        <v>2516</v>
      </c>
      <c r="B704" t="s">
        <v>4393</v>
      </c>
      <c r="C704" t="s">
        <v>4394</v>
      </c>
      <c r="D704" t="s">
        <v>4394</v>
      </c>
      <c r="E704" t="s">
        <v>1480</v>
      </c>
    </row>
    <row r="705" spans="1:5" x14ac:dyDescent="0.25">
      <c r="A705" t="s">
        <v>2516</v>
      </c>
      <c r="B705" t="s">
        <v>4395</v>
      </c>
      <c r="C705" t="s">
        <v>4396</v>
      </c>
      <c r="D705" t="s">
        <v>4396</v>
      </c>
      <c r="E705" t="s">
        <v>1480</v>
      </c>
    </row>
    <row r="706" spans="1:5" x14ac:dyDescent="0.25">
      <c r="A706" t="s">
        <v>2516</v>
      </c>
      <c r="B706" t="s">
        <v>4397</v>
      </c>
      <c r="C706" t="s">
        <v>3785</v>
      </c>
      <c r="D706" t="s">
        <v>3785</v>
      </c>
      <c r="E706" t="s">
        <v>1481</v>
      </c>
    </row>
    <row r="707" spans="1:5" x14ac:dyDescent="0.25">
      <c r="A707" t="s">
        <v>2516</v>
      </c>
      <c r="B707" t="s">
        <v>4398</v>
      </c>
      <c r="C707" t="s">
        <v>4399</v>
      </c>
      <c r="D707" t="s">
        <v>4399</v>
      </c>
      <c r="E707" t="s">
        <v>1481</v>
      </c>
    </row>
    <row r="708" spans="1:5" x14ac:dyDescent="0.25">
      <c r="A708" t="s">
        <v>2516</v>
      </c>
      <c r="B708" t="s">
        <v>4400</v>
      </c>
      <c r="C708" t="s">
        <v>4401</v>
      </c>
      <c r="D708" t="s">
        <v>4401</v>
      </c>
      <c r="E708" t="s">
        <v>1481</v>
      </c>
    </row>
    <row r="709" spans="1:5" x14ac:dyDescent="0.25">
      <c r="A709" t="s">
        <v>2516</v>
      </c>
      <c r="B709" t="s">
        <v>4402</v>
      </c>
      <c r="C709" t="s">
        <v>4403</v>
      </c>
      <c r="D709" t="s">
        <v>4403</v>
      </c>
      <c r="E709" t="s">
        <v>1481</v>
      </c>
    </row>
    <row r="710" spans="1:5" x14ac:dyDescent="0.25">
      <c r="A710" t="s">
        <v>2516</v>
      </c>
      <c r="B710" t="s">
        <v>4404</v>
      </c>
      <c r="C710" t="s">
        <v>4405</v>
      </c>
      <c r="D710" t="s">
        <v>4405</v>
      </c>
      <c r="E710" t="s">
        <v>1481</v>
      </c>
    </row>
    <row r="711" spans="1:5" x14ac:dyDescent="0.25">
      <c r="A711" t="s">
        <v>2516</v>
      </c>
      <c r="B711" t="s">
        <v>4406</v>
      </c>
      <c r="C711" t="s">
        <v>4407</v>
      </c>
      <c r="D711" t="s">
        <v>4407</v>
      </c>
      <c r="E711" t="s">
        <v>1481</v>
      </c>
    </row>
    <row r="712" spans="1:5" x14ac:dyDescent="0.25">
      <c r="A712" t="s">
        <v>2516</v>
      </c>
      <c r="B712" t="s">
        <v>4408</v>
      </c>
      <c r="C712" t="s">
        <v>4409</v>
      </c>
      <c r="D712" t="s">
        <v>4409</v>
      </c>
      <c r="E712" t="s">
        <v>1481</v>
      </c>
    </row>
    <row r="713" spans="1:5" x14ac:dyDescent="0.25">
      <c r="A713" t="s">
        <v>2516</v>
      </c>
      <c r="B713" t="s">
        <v>4410</v>
      </c>
      <c r="C713" t="s">
        <v>4411</v>
      </c>
      <c r="D713" t="s">
        <v>4411</v>
      </c>
      <c r="E713" t="s">
        <v>1481</v>
      </c>
    </row>
    <row r="714" spans="1:5" x14ac:dyDescent="0.25">
      <c r="A714" t="s">
        <v>2516</v>
      </c>
      <c r="B714" t="s">
        <v>4412</v>
      </c>
      <c r="C714" t="s">
        <v>4413</v>
      </c>
      <c r="D714" t="s">
        <v>4413</v>
      </c>
      <c r="E714" t="s">
        <v>1481</v>
      </c>
    </row>
    <row r="715" spans="1:5" x14ac:dyDescent="0.25">
      <c r="A715" t="s">
        <v>2516</v>
      </c>
      <c r="B715" t="s">
        <v>4414</v>
      </c>
      <c r="C715" t="s">
        <v>4415</v>
      </c>
      <c r="D715" t="s">
        <v>4415</v>
      </c>
      <c r="E715" t="s">
        <v>1481</v>
      </c>
    </row>
    <row r="716" spans="1:5" x14ac:dyDescent="0.25">
      <c r="A716" t="s">
        <v>2516</v>
      </c>
      <c r="B716" t="s">
        <v>4416</v>
      </c>
      <c r="C716" t="s">
        <v>4417</v>
      </c>
      <c r="D716" t="s">
        <v>4417</v>
      </c>
      <c r="E716" t="s">
        <v>1481</v>
      </c>
    </row>
    <row r="717" spans="1:5" x14ac:dyDescent="0.25">
      <c r="A717" t="s">
        <v>2516</v>
      </c>
      <c r="B717" t="s">
        <v>4418</v>
      </c>
      <c r="C717" t="s">
        <v>4419</v>
      </c>
      <c r="D717" t="s">
        <v>4419</v>
      </c>
      <c r="E717" t="s">
        <v>1481</v>
      </c>
    </row>
    <row r="718" spans="1:5" x14ac:dyDescent="0.25">
      <c r="A718" t="s">
        <v>2516</v>
      </c>
      <c r="B718" t="s">
        <v>4420</v>
      </c>
      <c r="C718" t="s">
        <v>4421</v>
      </c>
      <c r="D718" t="s">
        <v>4421</v>
      </c>
      <c r="E718" t="s">
        <v>1481</v>
      </c>
    </row>
    <row r="719" spans="1:5" x14ac:dyDescent="0.25">
      <c r="A719" t="s">
        <v>2516</v>
      </c>
      <c r="B719" t="s">
        <v>4422</v>
      </c>
      <c r="C719" t="s">
        <v>4423</v>
      </c>
      <c r="D719" t="s">
        <v>4423</v>
      </c>
      <c r="E719" t="s">
        <v>1481</v>
      </c>
    </row>
    <row r="720" spans="1:5" x14ac:dyDescent="0.25">
      <c r="A720" t="s">
        <v>2516</v>
      </c>
      <c r="B720" t="s">
        <v>4424</v>
      </c>
      <c r="C720" t="s">
        <v>4425</v>
      </c>
      <c r="D720" t="s">
        <v>4425</v>
      </c>
      <c r="E720" t="s">
        <v>1481</v>
      </c>
    </row>
    <row r="721" spans="1:5" x14ac:dyDescent="0.25">
      <c r="A721" t="s">
        <v>2516</v>
      </c>
      <c r="B721" t="s">
        <v>4426</v>
      </c>
      <c r="C721" t="s">
        <v>4427</v>
      </c>
      <c r="D721" t="s">
        <v>4427</v>
      </c>
      <c r="E721" t="s">
        <v>1481</v>
      </c>
    </row>
    <row r="722" spans="1:5" x14ac:dyDescent="0.25">
      <c r="A722" t="s">
        <v>2516</v>
      </c>
      <c r="B722" t="s">
        <v>4428</v>
      </c>
      <c r="C722" t="s">
        <v>4429</v>
      </c>
      <c r="D722" t="s">
        <v>4429</v>
      </c>
      <c r="E722" t="s">
        <v>1481</v>
      </c>
    </row>
    <row r="723" spans="1:5" x14ac:dyDescent="0.25">
      <c r="A723" t="s">
        <v>2516</v>
      </c>
      <c r="B723" t="s">
        <v>4430</v>
      </c>
      <c r="C723" t="s">
        <v>4431</v>
      </c>
      <c r="D723" t="s">
        <v>4431</v>
      </c>
      <c r="E723" t="s">
        <v>1481</v>
      </c>
    </row>
    <row r="724" spans="1:5" x14ac:dyDescent="0.25">
      <c r="A724" t="s">
        <v>2516</v>
      </c>
      <c r="B724" t="s">
        <v>4432</v>
      </c>
      <c r="C724" t="s">
        <v>4433</v>
      </c>
      <c r="D724" t="s">
        <v>4433</v>
      </c>
      <c r="E724" t="s">
        <v>1481</v>
      </c>
    </row>
    <row r="725" spans="1:5" x14ac:dyDescent="0.25">
      <c r="A725" t="s">
        <v>2516</v>
      </c>
      <c r="B725" t="s">
        <v>4434</v>
      </c>
      <c r="C725" t="s">
        <v>4435</v>
      </c>
      <c r="D725" t="s">
        <v>4435</v>
      </c>
      <c r="E725" t="s">
        <v>1481</v>
      </c>
    </row>
    <row r="726" spans="1:5" x14ac:dyDescent="0.25">
      <c r="A726" t="s">
        <v>2516</v>
      </c>
      <c r="B726" t="s">
        <v>4436</v>
      </c>
      <c r="C726" t="s">
        <v>4437</v>
      </c>
      <c r="D726" t="s">
        <v>4437</v>
      </c>
      <c r="E726" t="s">
        <v>1481</v>
      </c>
    </row>
    <row r="727" spans="1:5" x14ac:dyDescent="0.25">
      <c r="A727" t="s">
        <v>2516</v>
      </c>
      <c r="B727" t="s">
        <v>4438</v>
      </c>
      <c r="C727" t="s">
        <v>4439</v>
      </c>
      <c r="D727" t="s">
        <v>4439</v>
      </c>
      <c r="E727" t="s">
        <v>1481</v>
      </c>
    </row>
    <row r="728" spans="1:5" x14ac:dyDescent="0.25">
      <c r="A728" t="s">
        <v>2516</v>
      </c>
      <c r="B728" t="s">
        <v>4440</v>
      </c>
      <c r="C728" t="s">
        <v>4441</v>
      </c>
      <c r="D728" t="s">
        <v>4441</v>
      </c>
      <c r="E728" t="s">
        <v>1481</v>
      </c>
    </row>
    <row r="729" spans="1:5" x14ac:dyDescent="0.25">
      <c r="A729" t="s">
        <v>2516</v>
      </c>
      <c r="B729" t="s">
        <v>4442</v>
      </c>
      <c r="C729" t="s">
        <v>4443</v>
      </c>
      <c r="D729" t="s">
        <v>4443</v>
      </c>
      <c r="E729" t="s">
        <v>1481</v>
      </c>
    </row>
    <row r="730" spans="1:5" x14ac:dyDescent="0.25">
      <c r="A730" t="s">
        <v>2516</v>
      </c>
      <c r="B730" t="s">
        <v>4444</v>
      </c>
      <c r="C730" t="s">
        <v>4445</v>
      </c>
      <c r="D730" t="s">
        <v>4445</v>
      </c>
      <c r="E730" t="s">
        <v>1481</v>
      </c>
    </row>
    <row r="731" spans="1:5" x14ac:dyDescent="0.25">
      <c r="A731" t="s">
        <v>2516</v>
      </c>
      <c r="B731" t="s">
        <v>4446</v>
      </c>
      <c r="C731" t="s">
        <v>4447</v>
      </c>
      <c r="D731" t="s">
        <v>4447</v>
      </c>
      <c r="E731" t="s">
        <v>1481</v>
      </c>
    </row>
    <row r="732" spans="1:5" x14ac:dyDescent="0.25">
      <c r="A732" t="s">
        <v>2516</v>
      </c>
      <c r="B732" t="s">
        <v>4448</v>
      </c>
      <c r="C732" t="s">
        <v>4449</v>
      </c>
      <c r="D732" t="s">
        <v>4449</v>
      </c>
      <c r="E732" t="s">
        <v>3090</v>
      </c>
    </row>
    <row r="733" spans="1:5" x14ac:dyDescent="0.25">
      <c r="A733" t="s">
        <v>2516</v>
      </c>
      <c r="B733" t="s">
        <v>4450</v>
      </c>
      <c r="C733" t="s">
        <v>4451</v>
      </c>
      <c r="D733" t="s">
        <v>4451</v>
      </c>
      <c r="E733" t="s">
        <v>3090</v>
      </c>
    </row>
    <row r="734" spans="1:5" x14ac:dyDescent="0.25">
      <c r="A734" t="s">
        <v>2516</v>
      </c>
      <c r="B734" t="s">
        <v>4452</v>
      </c>
      <c r="C734" t="s">
        <v>3791</v>
      </c>
      <c r="D734" t="s">
        <v>3791</v>
      </c>
      <c r="E734" t="s">
        <v>3090</v>
      </c>
    </row>
    <row r="735" spans="1:5" x14ac:dyDescent="0.25">
      <c r="A735" t="s">
        <v>2516</v>
      </c>
      <c r="B735" t="s">
        <v>4453</v>
      </c>
      <c r="C735" t="s">
        <v>4454</v>
      </c>
      <c r="D735" t="s">
        <v>4454</v>
      </c>
      <c r="E735" t="s">
        <v>3090</v>
      </c>
    </row>
    <row r="736" spans="1:5" x14ac:dyDescent="0.25">
      <c r="A736" t="s">
        <v>2516</v>
      </c>
      <c r="B736" t="s">
        <v>4455</v>
      </c>
      <c r="C736" t="s">
        <v>4456</v>
      </c>
      <c r="D736" t="s">
        <v>4456</v>
      </c>
      <c r="E736" t="s">
        <v>3090</v>
      </c>
    </row>
    <row r="737" spans="1:5" x14ac:dyDescent="0.25">
      <c r="A737" t="s">
        <v>2516</v>
      </c>
      <c r="B737" t="s">
        <v>4457</v>
      </c>
      <c r="C737" t="s">
        <v>4458</v>
      </c>
      <c r="D737" t="s">
        <v>4458</v>
      </c>
      <c r="E737" t="s">
        <v>3090</v>
      </c>
    </row>
    <row r="738" spans="1:5" x14ac:dyDescent="0.25">
      <c r="A738" t="s">
        <v>2516</v>
      </c>
      <c r="B738" t="s">
        <v>4459</v>
      </c>
      <c r="C738" t="s">
        <v>4460</v>
      </c>
      <c r="D738" t="s">
        <v>4460</v>
      </c>
      <c r="E738" t="s">
        <v>3090</v>
      </c>
    </row>
    <row r="739" spans="1:5" x14ac:dyDescent="0.25">
      <c r="A739" t="s">
        <v>2516</v>
      </c>
      <c r="B739" t="s">
        <v>4461</v>
      </c>
      <c r="C739" t="s">
        <v>4462</v>
      </c>
      <c r="D739" t="s">
        <v>4462</v>
      </c>
      <c r="E739" t="s">
        <v>3090</v>
      </c>
    </row>
    <row r="740" spans="1:5" x14ac:dyDescent="0.25">
      <c r="A740" t="s">
        <v>2516</v>
      </c>
      <c r="B740" t="s">
        <v>4463</v>
      </c>
      <c r="C740" t="s">
        <v>4464</v>
      </c>
      <c r="D740" t="s">
        <v>4464</v>
      </c>
      <c r="E740" t="s">
        <v>3090</v>
      </c>
    </row>
    <row r="741" spans="1:5" x14ac:dyDescent="0.25">
      <c r="A741" t="s">
        <v>2516</v>
      </c>
      <c r="B741" t="s">
        <v>4465</v>
      </c>
      <c r="C741" t="s">
        <v>4466</v>
      </c>
      <c r="D741" t="s">
        <v>4466</v>
      </c>
      <c r="E741" t="s">
        <v>3090</v>
      </c>
    </row>
    <row r="742" spans="1:5" x14ac:dyDescent="0.25">
      <c r="A742" t="s">
        <v>2516</v>
      </c>
      <c r="B742" t="s">
        <v>4467</v>
      </c>
      <c r="C742" t="s">
        <v>4468</v>
      </c>
      <c r="D742" t="s">
        <v>4468</v>
      </c>
      <c r="E742" t="s">
        <v>3090</v>
      </c>
    </row>
    <row r="743" spans="1:5" x14ac:dyDescent="0.25">
      <c r="A743" t="s">
        <v>2516</v>
      </c>
      <c r="B743" t="s">
        <v>4469</v>
      </c>
      <c r="C743" t="s">
        <v>4470</v>
      </c>
      <c r="D743" t="s">
        <v>4470</v>
      </c>
      <c r="E743" t="s">
        <v>3090</v>
      </c>
    </row>
    <row r="744" spans="1:5" x14ac:dyDescent="0.25">
      <c r="A744" t="s">
        <v>2516</v>
      </c>
      <c r="B744" t="s">
        <v>4471</v>
      </c>
      <c r="C744" t="s">
        <v>4472</v>
      </c>
      <c r="D744" t="s">
        <v>4472</v>
      </c>
      <c r="E744" t="s">
        <v>3090</v>
      </c>
    </row>
    <row r="745" spans="1:5" x14ac:dyDescent="0.25">
      <c r="A745" t="s">
        <v>2516</v>
      </c>
      <c r="B745" t="s">
        <v>4473</v>
      </c>
      <c r="C745" t="s">
        <v>4474</v>
      </c>
      <c r="D745" t="s">
        <v>4474</v>
      </c>
      <c r="E745" t="s">
        <v>3090</v>
      </c>
    </row>
    <row r="746" spans="1:5" x14ac:dyDescent="0.25">
      <c r="A746" t="s">
        <v>2516</v>
      </c>
      <c r="B746" t="s">
        <v>4475</v>
      </c>
      <c r="C746" t="s">
        <v>4476</v>
      </c>
      <c r="D746" t="s">
        <v>4476</v>
      </c>
      <c r="E746" t="s">
        <v>3090</v>
      </c>
    </row>
    <row r="747" spans="1:5" x14ac:dyDescent="0.25">
      <c r="A747" t="s">
        <v>2516</v>
      </c>
      <c r="B747" t="s">
        <v>4477</v>
      </c>
      <c r="C747" t="s">
        <v>4478</v>
      </c>
      <c r="D747" t="s">
        <v>4478</v>
      </c>
      <c r="E747" t="s">
        <v>3090</v>
      </c>
    </row>
    <row r="748" spans="1:5" x14ac:dyDescent="0.25">
      <c r="A748" t="s">
        <v>2516</v>
      </c>
      <c r="B748" t="s">
        <v>4479</v>
      </c>
      <c r="C748" t="s">
        <v>4480</v>
      </c>
      <c r="D748" t="s">
        <v>4480</v>
      </c>
      <c r="E748" t="s">
        <v>3090</v>
      </c>
    </row>
    <row r="749" spans="1:5" x14ac:dyDescent="0.25">
      <c r="A749" t="s">
        <v>2516</v>
      </c>
      <c r="B749" t="s">
        <v>4481</v>
      </c>
      <c r="C749" t="s">
        <v>4482</v>
      </c>
      <c r="D749" t="s">
        <v>4482</v>
      </c>
      <c r="E749" t="s">
        <v>3090</v>
      </c>
    </row>
    <row r="750" spans="1:5" x14ac:dyDescent="0.25">
      <c r="A750" t="s">
        <v>2516</v>
      </c>
      <c r="B750" t="s">
        <v>4483</v>
      </c>
      <c r="C750" t="s">
        <v>4484</v>
      </c>
      <c r="D750" t="s">
        <v>4484</v>
      </c>
      <c r="E750" t="s">
        <v>3090</v>
      </c>
    </row>
    <row r="751" spans="1:5" x14ac:dyDescent="0.25">
      <c r="A751" t="s">
        <v>2516</v>
      </c>
      <c r="B751" t="s">
        <v>4485</v>
      </c>
      <c r="C751" t="s">
        <v>4486</v>
      </c>
      <c r="D751" t="s">
        <v>4486</v>
      </c>
      <c r="E751" t="s">
        <v>3090</v>
      </c>
    </row>
    <row r="752" spans="1:5" x14ac:dyDescent="0.25">
      <c r="A752" t="s">
        <v>2516</v>
      </c>
      <c r="B752" t="s">
        <v>4487</v>
      </c>
      <c r="C752" t="s">
        <v>4488</v>
      </c>
      <c r="D752" t="s">
        <v>4488</v>
      </c>
      <c r="E752" t="s">
        <v>3090</v>
      </c>
    </row>
    <row r="753" spans="1:5" x14ac:dyDescent="0.25">
      <c r="A753" t="s">
        <v>2516</v>
      </c>
      <c r="B753" t="s">
        <v>4489</v>
      </c>
      <c r="C753" t="s">
        <v>4490</v>
      </c>
      <c r="D753" t="s">
        <v>4490</v>
      </c>
      <c r="E753" t="s">
        <v>3090</v>
      </c>
    </row>
    <row r="754" spans="1:5" x14ac:dyDescent="0.25">
      <c r="A754" t="s">
        <v>2516</v>
      </c>
      <c r="B754" t="s">
        <v>4491</v>
      </c>
      <c r="C754" t="s">
        <v>4492</v>
      </c>
      <c r="D754" t="s">
        <v>4492</v>
      </c>
      <c r="E754" t="s">
        <v>3090</v>
      </c>
    </row>
    <row r="755" spans="1:5" x14ac:dyDescent="0.25">
      <c r="A755" t="s">
        <v>2516</v>
      </c>
      <c r="B755" t="s">
        <v>4493</v>
      </c>
      <c r="C755" t="s">
        <v>3782</v>
      </c>
      <c r="D755" t="s">
        <v>3782</v>
      </c>
      <c r="E755" t="s">
        <v>1482</v>
      </c>
    </row>
    <row r="756" spans="1:5" x14ac:dyDescent="0.25">
      <c r="A756" t="s">
        <v>2516</v>
      </c>
      <c r="B756" t="s">
        <v>4494</v>
      </c>
      <c r="C756" t="s">
        <v>4451</v>
      </c>
      <c r="D756" t="s">
        <v>4451</v>
      </c>
      <c r="E756" t="s">
        <v>1482</v>
      </c>
    </row>
    <row r="757" spans="1:5" x14ac:dyDescent="0.25">
      <c r="A757" t="s">
        <v>2516</v>
      </c>
      <c r="B757" t="s">
        <v>4495</v>
      </c>
      <c r="C757" t="s">
        <v>3416</v>
      </c>
      <c r="D757" t="s">
        <v>3416</v>
      </c>
      <c r="E757" t="s">
        <v>1482</v>
      </c>
    </row>
    <row r="758" spans="1:5" x14ac:dyDescent="0.25">
      <c r="A758" t="s">
        <v>2516</v>
      </c>
      <c r="B758" t="s">
        <v>4496</v>
      </c>
      <c r="C758" t="s">
        <v>4497</v>
      </c>
      <c r="D758" t="s">
        <v>4497</v>
      </c>
      <c r="E758" t="s">
        <v>1482</v>
      </c>
    </row>
    <row r="759" spans="1:5" x14ac:dyDescent="0.25">
      <c r="A759" t="s">
        <v>2516</v>
      </c>
      <c r="B759" t="s">
        <v>4498</v>
      </c>
      <c r="C759" t="s">
        <v>4499</v>
      </c>
      <c r="D759" t="s">
        <v>4499</v>
      </c>
      <c r="E759" t="s">
        <v>1482</v>
      </c>
    </row>
    <row r="760" spans="1:5" x14ac:dyDescent="0.25">
      <c r="A760" t="s">
        <v>2516</v>
      </c>
      <c r="B760" t="s">
        <v>4500</v>
      </c>
      <c r="C760" t="s">
        <v>4501</v>
      </c>
      <c r="D760" t="s">
        <v>4501</v>
      </c>
      <c r="E760" t="s">
        <v>1482</v>
      </c>
    </row>
    <row r="761" spans="1:5" x14ac:dyDescent="0.25">
      <c r="A761" t="s">
        <v>2516</v>
      </c>
      <c r="B761" t="s">
        <v>4502</v>
      </c>
      <c r="C761" t="s">
        <v>4503</v>
      </c>
      <c r="D761" t="s">
        <v>4503</v>
      </c>
      <c r="E761" t="s">
        <v>1482</v>
      </c>
    </row>
    <row r="762" spans="1:5" x14ac:dyDescent="0.25">
      <c r="A762" t="s">
        <v>2516</v>
      </c>
      <c r="B762" t="s">
        <v>4504</v>
      </c>
      <c r="C762" t="s">
        <v>4505</v>
      </c>
      <c r="D762" t="s">
        <v>4505</v>
      </c>
      <c r="E762" t="s">
        <v>1482</v>
      </c>
    </row>
    <row r="763" spans="1:5" x14ac:dyDescent="0.25">
      <c r="A763" t="s">
        <v>2516</v>
      </c>
      <c r="B763" t="s">
        <v>4506</v>
      </c>
      <c r="C763" t="s">
        <v>4507</v>
      </c>
      <c r="D763" t="s">
        <v>4507</v>
      </c>
      <c r="E763" t="s">
        <v>1482</v>
      </c>
    </row>
    <row r="764" spans="1:5" x14ac:dyDescent="0.25">
      <c r="A764" t="s">
        <v>2516</v>
      </c>
      <c r="B764" t="s">
        <v>4508</v>
      </c>
      <c r="C764" t="s">
        <v>4509</v>
      </c>
      <c r="D764" t="s">
        <v>4509</v>
      </c>
      <c r="E764" t="s">
        <v>1482</v>
      </c>
    </row>
    <row r="765" spans="1:5" x14ac:dyDescent="0.25">
      <c r="A765" t="s">
        <v>2516</v>
      </c>
      <c r="B765" t="s">
        <v>4510</v>
      </c>
      <c r="C765" t="s">
        <v>4511</v>
      </c>
      <c r="D765" t="s">
        <v>4511</v>
      </c>
      <c r="E765" t="s">
        <v>1482</v>
      </c>
    </row>
    <row r="766" spans="1:5" x14ac:dyDescent="0.25">
      <c r="A766" t="s">
        <v>2516</v>
      </c>
      <c r="B766" t="s">
        <v>4512</v>
      </c>
      <c r="C766" t="s">
        <v>4513</v>
      </c>
      <c r="D766" t="s">
        <v>4513</v>
      </c>
      <c r="E766" t="s">
        <v>1482</v>
      </c>
    </row>
    <row r="767" spans="1:5" x14ac:dyDescent="0.25">
      <c r="A767" t="s">
        <v>2516</v>
      </c>
      <c r="B767" t="s">
        <v>4514</v>
      </c>
      <c r="C767" t="s">
        <v>4515</v>
      </c>
      <c r="D767" t="s">
        <v>4515</v>
      </c>
      <c r="E767" t="s">
        <v>1482</v>
      </c>
    </row>
    <row r="768" spans="1:5" x14ac:dyDescent="0.25">
      <c r="A768" t="s">
        <v>2516</v>
      </c>
      <c r="B768" t="s">
        <v>4516</v>
      </c>
      <c r="C768" t="s">
        <v>4517</v>
      </c>
      <c r="D768" t="s">
        <v>4517</v>
      </c>
      <c r="E768" t="s">
        <v>1482</v>
      </c>
    </row>
    <row r="769" spans="1:5" x14ac:dyDescent="0.25">
      <c r="A769" t="s">
        <v>2516</v>
      </c>
      <c r="B769" t="s">
        <v>4518</v>
      </c>
      <c r="C769" t="s">
        <v>4519</v>
      </c>
      <c r="D769" t="s">
        <v>4519</v>
      </c>
      <c r="E769" t="s">
        <v>1482</v>
      </c>
    </row>
    <row r="770" spans="1:5" x14ac:dyDescent="0.25">
      <c r="A770" t="s">
        <v>2516</v>
      </c>
      <c r="B770" t="s">
        <v>4520</v>
      </c>
      <c r="C770" t="s">
        <v>4521</v>
      </c>
      <c r="D770" t="s">
        <v>4521</v>
      </c>
      <c r="E770" t="s">
        <v>1482</v>
      </c>
    </row>
    <row r="771" spans="1:5" x14ac:dyDescent="0.25">
      <c r="A771" t="s">
        <v>2516</v>
      </c>
      <c r="B771" t="s">
        <v>4522</v>
      </c>
      <c r="C771" t="s">
        <v>4523</v>
      </c>
      <c r="D771" t="s">
        <v>4523</v>
      </c>
      <c r="E771" t="s">
        <v>1482</v>
      </c>
    </row>
    <row r="772" spans="1:5" x14ac:dyDescent="0.25">
      <c r="A772" t="s">
        <v>2516</v>
      </c>
      <c r="B772" t="s">
        <v>4524</v>
      </c>
      <c r="C772" t="s">
        <v>4525</v>
      </c>
      <c r="D772" t="s">
        <v>4525</v>
      </c>
      <c r="E772" t="s">
        <v>1482</v>
      </c>
    </row>
    <row r="773" spans="1:5" x14ac:dyDescent="0.25">
      <c r="A773" t="s">
        <v>2516</v>
      </c>
      <c r="B773" t="s">
        <v>4526</v>
      </c>
      <c r="C773" t="s">
        <v>4527</v>
      </c>
      <c r="D773" t="s">
        <v>4527</v>
      </c>
      <c r="E773" t="s">
        <v>1482</v>
      </c>
    </row>
    <row r="774" spans="1:5" x14ac:dyDescent="0.25">
      <c r="A774" t="s">
        <v>2516</v>
      </c>
      <c r="B774" t="s">
        <v>4528</v>
      </c>
      <c r="C774" t="s">
        <v>4529</v>
      </c>
      <c r="D774" t="s">
        <v>4529</v>
      </c>
      <c r="E774" t="s">
        <v>1482</v>
      </c>
    </row>
    <row r="775" spans="1:5" x14ac:dyDescent="0.25">
      <c r="A775" t="s">
        <v>2516</v>
      </c>
      <c r="B775" t="s">
        <v>4530</v>
      </c>
      <c r="C775" t="s">
        <v>4531</v>
      </c>
      <c r="D775" t="s">
        <v>4531</v>
      </c>
      <c r="E775" t="s">
        <v>1482</v>
      </c>
    </row>
    <row r="776" spans="1:5" x14ac:dyDescent="0.25">
      <c r="A776" t="s">
        <v>2516</v>
      </c>
      <c r="B776" t="s">
        <v>4532</v>
      </c>
      <c r="C776" t="s">
        <v>4533</v>
      </c>
      <c r="D776" t="s">
        <v>4533</v>
      </c>
      <c r="E776" t="s">
        <v>1482</v>
      </c>
    </row>
    <row r="777" spans="1:5" x14ac:dyDescent="0.25">
      <c r="A777" t="s">
        <v>2516</v>
      </c>
      <c r="B777" t="s">
        <v>4534</v>
      </c>
      <c r="C777" t="s">
        <v>4535</v>
      </c>
      <c r="D777" t="s">
        <v>4535</v>
      </c>
      <c r="E777" t="s">
        <v>1482</v>
      </c>
    </row>
    <row r="778" spans="1:5" x14ac:dyDescent="0.25">
      <c r="A778" t="s">
        <v>2516</v>
      </c>
      <c r="B778" t="s">
        <v>4536</v>
      </c>
      <c r="C778" t="s">
        <v>4537</v>
      </c>
      <c r="D778" t="s">
        <v>4537</v>
      </c>
      <c r="E778" t="s">
        <v>1482</v>
      </c>
    </row>
    <row r="779" spans="1:5" x14ac:dyDescent="0.25">
      <c r="A779" t="s">
        <v>2516</v>
      </c>
      <c r="B779" t="s">
        <v>4538</v>
      </c>
      <c r="C779" t="s">
        <v>4539</v>
      </c>
      <c r="D779" t="s">
        <v>4539</v>
      </c>
      <c r="E779" t="s">
        <v>1482</v>
      </c>
    </row>
    <row r="780" spans="1:5" x14ac:dyDescent="0.25">
      <c r="A780" t="s">
        <v>2516</v>
      </c>
      <c r="B780" t="s">
        <v>4540</v>
      </c>
      <c r="C780" t="s">
        <v>4541</v>
      </c>
      <c r="D780" t="s">
        <v>4541</v>
      </c>
      <c r="E780" t="s">
        <v>1482</v>
      </c>
    </row>
    <row r="781" spans="1:5" x14ac:dyDescent="0.25">
      <c r="A781" t="s">
        <v>2516</v>
      </c>
      <c r="B781" t="s">
        <v>4542</v>
      </c>
      <c r="C781" t="s">
        <v>4543</v>
      </c>
      <c r="D781" t="s">
        <v>4543</v>
      </c>
      <c r="E781" t="s">
        <v>1482</v>
      </c>
    </row>
    <row r="782" spans="1:5" x14ac:dyDescent="0.25">
      <c r="A782" t="s">
        <v>2516</v>
      </c>
      <c r="B782" t="s">
        <v>4544</v>
      </c>
      <c r="C782" t="s">
        <v>4545</v>
      </c>
      <c r="D782" t="s">
        <v>4545</v>
      </c>
      <c r="E782" t="s">
        <v>1482</v>
      </c>
    </row>
    <row r="783" spans="1:5" x14ac:dyDescent="0.25">
      <c r="A783" t="s">
        <v>2516</v>
      </c>
      <c r="B783" t="s">
        <v>4546</v>
      </c>
      <c r="C783" t="s">
        <v>4547</v>
      </c>
      <c r="D783" t="s">
        <v>4547</v>
      </c>
      <c r="E783" t="s">
        <v>1482</v>
      </c>
    </row>
    <row r="784" spans="1:5" x14ac:dyDescent="0.25">
      <c r="A784" t="s">
        <v>2516</v>
      </c>
      <c r="B784" t="s">
        <v>4548</v>
      </c>
      <c r="C784" t="s">
        <v>4549</v>
      </c>
      <c r="D784" t="s">
        <v>4549</v>
      </c>
      <c r="E784" t="s">
        <v>1482</v>
      </c>
    </row>
    <row r="785" spans="1:5" x14ac:dyDescent="0.25">
      <c r="A785" t="s">
        <v>2516</v>
      </c>
      <c r="B785" t="s">
        <v>4550</v>
      </c>
      <c r="C785" t="s">
        <v>4551</v>
      </c>
      <c r="D785" t="s">
        <v>4551</v>
      </c>
      <c r="E785" t="s">
        <v>1482</v>
      </c>
    </row>
    <row r="786" spans="1:5" x14ac:dyDescent="0.25">
      <c r="A786" t="s">
        <v>2516</v>
      </c>
      <c r="B786" t="s">
        <v>4552</v>
      </c>
      <c r="C786" t="s">
        <v>4553</v>
      </c>
      <c r="D786" t="s">
        <v>4553</v>
      </c>
      <c r="E786" t="s">
        <v>1482</v>
      </c>
    </row>
    <row r="787" spans="1:5" x14ac:dyDescent="0.25">
      <c r="A787" t="s">
        <v>2516</v>
      </c>
      <c r="B787" t="s">
        <v>4554</v>
      </c>
      <c r="C787" t="s">
        <v>4555</v>
      </c>
      <c r="D787" t="s">
        <v>4555</v>
      </c>
      <c r="E787" t="s">
        <v>1482</v>
      </c>
    </row>
    <row r="788" spans="1:5" x14ac:dyDescent="0.25">
      <c r="A788" t="s">
        <v>2516</v>
      </c>
      <c r="B788" t="s">
        <v>4556</v>
      </c>
      <c r="C788" t="s">
        <v>4557</v>
      </c>
      <c r="D788" t="s">
        <v>4557</v>
      </c>
      <c r="E788" t="s">
        <v>1482</v>
      </c>
    </row>
    <row r="789" spans="1:5" x14ac:dyDescent="0.25">
      <c r="A789" t="s">
        <v>2516</v>
      </c>
      <c r="B789" t="s">
        <v>4558</v>
      </c>
      <c r="C789" t="s">
        <v>4559</v>
      </c>
      <c r="D789" t="s">
        <v>4559</v>
      </c>
      <c r="E789" t="s">
        <v>1482</v>
      </c>
    </row>
    <row r="790" spans="1:5" x14ac:dyDescent="0.25">
      <c r="A790" t="s">
        <v>2516</v>
      </c>
      <c r="B790" t="s">
        <v>4560</v>
      </c>
      <c r="C790" t="s">
        <v>3852</v>
      </c>
      <c r="D790" t="s">
        <v>3852</v>
      </c>
      <c r="E790" t="s">
        <v>1483</v>
      </c>
    </row>
    <row r="791" spans="1:5" x14ac:dyDescent="0.25">
      <c r="A791" t="s">
        <v>2516</v>
      </c>
      <c r="B791" t="s">
        <v>4561</v>
      </c>
      <c r="C791" t="s">
        <v>4562</v>
      </c>
      <c r="D791" t="s">
        <v>4562</v>
      </c>
      <c r="E791" t="s">
        <v>1483</v>
      </c>
    </row>
    <row r="792" spans="1:5" x14ac:dyDescent="0.25">
      <c r="A792" t="s">
        <v>2516</v>
      </c>
      <c r="B792" t="s">
        <v>4563</v>
      </c>
      <c r="C792" t="s">
        <v>3650</v>
      </c>
      <c r="D792" t="s">
        <v>3650</v>
      </c>
      <c r="E792" t="s">
        <v>1483</v>
      </c>
    </row>
    <row r="793" spans="1:5" x14ac:dyDescent="0.25">
      <c r="A793" t="s">
        <v>2516</v>
      </c>
      <c r="B793" t="s">
        <v>4564</v>
      </c>
      <c r="C793" t="s">
        <v>4565</v>
      </c>
      <c r="D793" t="s">
        <v>4565</v>
      </c>
      <c r="E793" t="s">
        <v>1483</v>
      </c>
    </row>
    <row r="794" spans="1:5" x14ac:dyDescent="0.25">
      <c r="A794" t="s">
        <v>2516</v>
      </c>
      <c r="B794" t="s">
        <v>4566</v>
      </c>
      <c r="C794" t="s">
        <v>3364</v>
      </c>
      <c r="D794" t="s">
        <v>3364</v>
      </c>
      <c r="E794" t="s">
        <v>1483</v>
      </c>
    </row>
    <row r="795" spans="1:5" x14ac:dyDescent="0.25">
      <c r="A795" t="s">
        <v>2516</v>
      </c>
      <c r="B795" t="s">
        <v>4567</v>
      </c>
      <c r="C795" t="s">
        <v>4568</v>
      </c>
      <c r="D795" t="s">
        <v>4568</v>
      </c>
      <c r="E795" t="s">
        <v>1483</v>
      </c>
    </row>
    <row r="796" spans="1:5" x14ac:dyDescent="0.25">
      <c r="A796" t="s">
        <v>2516</v>
      </c>
      <c r="B796" t="s">
        <v>4569</v>
      </c>
      <c r="C796" t="s">
        <v>4570</v>
      </c>
      <c r="D796" t="s">
        <v>4570</v>
      </c>
      <c r="E796" t="s">
        <v>1483</v>
      </c>
    </row>
    <row r="797" spans="1:5" x14ac:dyDescent="0.25">
      <c r="A797" t="s">
        <v>2516</v>
      </c>
      <c r="B797" t="s">
        <v>4571</v>
      </c>
      <c r="C797" t="s">
        <v>4572</v>
      </c>
      <c r="D797" t="s">
        <v>4572</v>
      </c>
      <c r="E797" t="s">
        <v>1483</v>
      </c>
    </row>
    <row r="798" spans="1:5" x14ac:dyDescent="0.25">
      <c r="A798" t="s">
        <v>2516</v>
      </c>
      <c r="B798" t="s">
        <v>4573</v>
      </c>
      <c r="C798" t="s">
        <v>4574</v>
      </c>
      <c r="D798" t="s">
        <v>4574</v>
      </c>
      <c r="E798" t="s">
        <v>1483</v>
      </c>
    </row>
    <row r="799" spans="1:5" x14ac:dyDescent="0.25">
      <c r="A799" t="s">
        <v>2516</v>
      </c>
      <c r="B799" t="s">
        <v>4575</v>
      </c>
      <c r="C799" t="s">
        <v>4576</v>
      </c>
      <c r="D799" t="s">
        <v>4576</v>
      </c>
      <c r="E799" t="s">
        <v>1483</v>
      </c>
    </row>
    <row r="800" spans="1:5" x14ac:dyDescent="0.25">
      <c r="A800" t="s">
        <v>2516</v>
      </c>
      <c r="B800" t="s">
        <v>4577</v>
      </c>
      <c r="C800" t="s">
        <v>4578</v>
      </c>
      <c r="D800" t="s">
        <v>4578</v>
      </c>
      <c r="E800" t="s">
        <v>1483</v>
      </c>
    </row>
    <row r="801" spans="1:5" x14ac:dyDescent="0.25">
      <c r="A801" t="s">
        <v>2516</v>
      </c>
      <c r="B801" t="s">
        <v>4579</v>
      </c>
      <c r="C801" t="s">
        <v>4580</v>
      </c>
      <c r="D801" t="s">
        <v>4580</v>
      </c>
      <c r="E801" t="s">
        <v>1483</v>
      </c>
    </row>
    <row r="802" spans="1:5" x14ac:dyDescent="0.25">
      <c r="A802" t="s">
        <v>2516</v>
      </c>
      <c r="B802" t="s">
        <v>4581</v>
      </c>
      <c r="C802" t="s">
        <v>4582</v>
      </c>
      <c r="D802" t="s">
        <v>4582</v>
      </c>
      <c r="E802" t="s">
        <v>1483</v>
      </c>
    </row>
    <row r="803" spans="1:5" x14ac:dyDescent="0.25">
      <c r="A803" t="s">
        <v>2516</v>
      </c>
      <c r="B803" t="s">
        <v>4583</v>
      </c>
      <c r="C803" t="s">
        <v>4584</v>
      </c>
      <c r="D803" t="s">
        <v>4584</v>
      </c>
      <c r="E803" t="s">
        <v>1483</v>
      </c>
    </row>
    <row r="804" spans="1:5" x14ac:dyDescent="0.25">
      <c r="A804" t="s">
        <v>2516</v>
      </c>
      <c r="B804" t="s">
        <v>4585</v>
      </c>
      <c r="C804" t="s">
        <v>4586</v>
      </c>
      <c r="D804" t="s">
        <v>4586</v>
      </c>
      <c r="E804" t="s">
        <v>1483</v>
      </c>
    </row>
    <row r="805" spans="1:5" x14ac:dyDescent="0.25">
      <c r="A805" t="s">
        <v>2516</v>
      </c>
      <c r="B805" t="s">
        <v>4587</v>
      </c>
      <c r="C805" t="s">
        <v>4588</v>
      </c>
      <c r="D805" t="s">
        <v>4588</v>
      </c>
      <c r="E805" t="s">
        <v>1483</v>
      </c>
    </row>
    <row r="806" spans="1:5" x14ac:dyDescent="0.25">
      <c r="A806" t="s">
        <v>2516</v>
      </c>
      <c r="B806" t="s">
        <v>4589</v>
      </c>
      <c r="C806" t="s">
        <v>4590</v>
      </c>
      <c r="D806" t="s">
        <v>4590</v>
      </c>
      <c r="E806" t="s">
        <v>1483</v>
      </c>
    </row>
    <row r="807" spans="1:5" x14ac:dyDescent="0.25">
      <c r="A807" t="s">
        <v>2516</v>
      </c>
      <c r="B807" t="s">
        <v>4591</v>
      </c>
      <c r="C807" t="s">
        <v>4592</v>
      </c>
      <c r="D807" t="s">
        <v>4592</v>
      </c>
      <c r="E807" t="s">
        <v>1483</v>
      </c>
    </row>
    <row r="808" spans="1:5" x14ac:dyDescent="0.25">
      <c r="A808" t="s">
        <v>2516</v>
      </c>
      <c r="B808" t="s">
        <v>4593</v>
      </c>
      <c r="C808" t="s">
        <v>4594</v>
      </c>
      <c r="D808" t="s">
        <v>4594</v>
      </c>
      <c r="E808" t="s">
        <v>1483</v>
      </c>
    </row>
    <row r="809" spans="1:5" x14ac:dyDescent="0.25">
      <c r="A809" t="s">
        <v>2516</v>
      </c>
      <c r="B809" t="s">
        <v>4595</v>
      </c>
      <c r="C809" t="s">
        <v>4596</v>
      </c>
      <c r="D809" t="s">
        <v>4596</v>
      </c>
      <c r="E809" t="s">
        <v>1483</v>
      </c>
    </row>
    <row r="810" spans="1:5" x14ac:dyDescent="0.25">
      <c r="A810" t="s">
        <v>2516</v>
      </c>
      <c r="B810" t="s">
        <v>4597</v>
      </c>
      <c r="C810" t="s">
        <v>4598</v>
      </c>
      <c r="D810" t="s">
        <v>4598</v>
      </c>
      <c r="E810" t="s">
        <v>1483</v>
      </c>
    </row>
    <row r="811" spans="1:5" x14ac:dyDescent="0.25">
      <c r="A811" t="s">
        <v>2516</v>
      </c>
      <c r="B811" t="s">
        <v>4599</v>
      </c>
      <c r="C811" t="s">
        <v>4600</v>
      </c>
      <c r="D811" t="s">
        <v>4600</v>
      </c>
      <c r="E811" t="s">
        <v>1483</v>
      </c>
    </row>
    <row r="812" spans="1:5" x14ac:dyDescent="0.25">
      <c r="A812" t="s">
        <v>2516</v>
      </c>
      <c r="B812" t="s">
        <v>4601</v>
      </c>
      <c r="C812" t="s">
        <v>4602</v>
      </c>
      <c r="D812" t="s">
        <v>4602</v>
      </c>
      <c r="E812" t="s">
        <v>1483</v>
      </c>
    </row>
    <row r="813" spans="1:5" x14ac:dyDescent="0.25">
      <c r="A813" t="s">
        <v>2516</v>
      </c>
      <c r="B813" t="s">
        <v>4603</v>
      </c>
      <c r="C813" t="s">
        <v>3229</v>
      </c>
      <c r="D813" t="s">
        <v>3229</v>
      </c>
      <c r="E813" t="s">
        <v>1484</v>
      </c>
    </row>
    <row r="814" spans="1:5" x14ac:dyDescent="0.25">
      <c r="A814" t="s">
        <v>2516</v>
      </c>
      <c r="B814" t="s">
        <v>4604</v>
      </c>
      <c r="C814" t="s">
        <v>3104</v>
      </c>
      <c r="D814" t="s">
        <v>3104</v>
      </c>
      <c r="E814" t="s">
        <v>1484</v>
      </c>
    </row>
    <row r="815" spans="1:5" x14ac:dyDescent="0.25">
      <c r="A815" t="s">
        <v>2516</v>
      </c>
      <c r="B815" t="s">
        <v>4605</v>
      </c>
      <c r="C815" t="s">
        <v>4299</v>
      </c>
      <c r="D815" t="s">
        <v>4299</v>
      </c>
      <c r="E815" t="s">
        <v>1484</v>
      </c>
    </row>
    <row r="816" spans="1:5" x14ac:dyDescent="0.25">
      <c r="A816" t="s">
        <v>2516</v>
      </c>
      <c r="B816" t="s">
        <v>4606</v>
      </c>
      <c r="C816" t="s">
        <v>3307</v>
      </c>
      <c r="D816" t="s">
        <v>3307</v>
      </c>
      <c r="E816" t="s">
        <v>1484</v>
      </c>
    </row>
    <row r="817" spans="1:5" x14ac:dyDescent="0.25">
      <c r="A817" t="s">
        <v>2516</v>
      </c>
      <c r="B817" t="s">
        <v>4607</v>
      </c>
      <c r="C817" t="s">
        <v>3967</v>
      </c>
      <c r="D817" t="s">
        <v>3967</v>
      </c>
      <c r="E817" t="s">
        <v>1484</v>
      </c>
    </row>
    <row r="818" spans="1:5" x14ac:dyDescent="0.25">
      <c r="A818" t="s">
        <v>2516</v>
      </c>
      <c r="B818" t="s">
        <v>4608</v>
      </c>
      <c r="C818" t="s">
        <v>4609</v>
      </c>
      <c r="D818" t="s">
        <v>4609</v>
      </c>
      <c r="E818" t="s">
        <v>1484</v>
      </c>
    </row>
    <row r="819" spans="1:5" x14ac:dyDescent="0.25">
      <c r="A819" t="s">
        <v>2516</v>
      </c>
      <c r="B819" t="s">
        <v>4610</v>
      </c>
      <c r="C819" t="s">
        <v>4611</v>
      </c>
      <c r="D819" t="s">
        <v>4611</v>
      </c>
      <c r="E819" t="s">
        <v>1484</v>
      </c>
    </row>
    <row r="820" spans="1:5" x14ac:dyDescent="0.25">
      <c r="A820" t="s">
        <v>2516</v>
      </c>
      <c r="B820" t="s">
        <v>4612</v>
      </c>
      <c r="C820" t="s">
        <v>4613</v>
      </c>
      <c r="D820" t="s">
        <v>4613</v>
      </c>
      <c r="E820" t="s">
        <v>1484</v>
      </c>
    </row>
    <row r="821" spans="1:5" x14ac:dyDescent="0.25">
      <c r="A821" t="s">
        <v>2516</v>
      </c>
      <c r="B821" t="s">
        <v>4614</v>
      </c>
      <c r="C821" t="s">
        <v>4615</v>
      </c>
      <c r="D821" t="s">
        <v>4615</v>
      </c>
      <c r="E821" t="s">
        <v>1484</v>
      </c>
    </row>
    <row r="822" spans="1:5" x14ac:dyDescent="0.25">
      <c r="A822" t="s">
        <v>2516</v>
      </c>
      <c r="B822" t="s">
        <v>4616</v>
      </c>
      <c r="C822" t="s">
        <v>4617</v>
      </c>
      <c r="D822" t="s">
        <v>4617</v>
      </c>
      <c r="E822" t="s">
        <v>1484</v>
      </c>
    </row>
    <row r="823" spans="1:5" x14ac:dyDescent="0.25">
      <c r="A823" t="s">
        <v>2516</v>
      </c>
      <c r="B823" t="s">
        <v>4618</v>
      </c>
      <c r="C823" t="s">
        <v>4619</v>
      </c>
      <c r="D823" t="s">
        <v>4619</v>
      </c>
      <c r="E823" t="s">
        <v>1484</v>
      </c>
    </row>
    <row r="824" spans="1:5" x14ac:dyDescent="0.25">
      <c r="A824" t="s">
        <v>2516</v>
      </c>
      <c r="B824" t="s">
        <v>4620</v>
      </c>
      <c r="C824" t="s">
        <v>4621</v>
      </c>
      <c r="D824" t="s">
        <v>4621</v>
      </c>
      <c r="E824" t="s">
        <v>1484</v>
      </c>
    </row>
    <row r="825" spans="1:5" x14ac:dyDescent="0.25">
      <c r="A825" t="s">
        <v>2516</v>
      </c>
      <c r="B825" t="s">
        <v>4622</v>
      </c>
      <c r="C825" t="s">
        <v>4623</v>
      </c>
      <c r="D825" t="s">
        <v>4623</v>
      </c>
      <c r="E825" t="s">
        <v>1484</v>
      </c>
    </row>
    <row r="826" spans="1:5" x14ac:dyDescent="0.25">
      <c r="A826" t="s">
        <v>2516</v>
      </c>
      <c r="B826" t="s">
        <v>4624</v>
      </c>
      <c r="C826" t="s">
        <v>4625</v>
      </c>
      <c r="D826" t="s">
        <v>4625</v>
      </c>
      <c r="E826" t="s">
        <v>1484</v>
      </c>
    </row>
    <row r="827" spans="1:5" x14ac:dyDescent="0.25">
      <c r="A827" t="s">
        <v>2516</v>
      </c>
      <c r="B827" t="s">
        <v>4626</v>
      </c>
      <c r="C827" t="s">
        <v>4627</v>
      </c>
      <c r="D827" t="s">
        <v>4627</v>
      </c>
      <c r="E827" t="s">
        <v>1484</v>
      </c>
    </row>
    <row r="828" spans="1:5" x14ac:dyDescent="0.25">
      <c r="A828" t="s">
        <v>2516</v>
      </c>
      <c r="B828" t="s">
        <v>4628</v>
      </c>
      <c r="C828" t="s">
        <v>4629</v>
      </c>
      <c r="D828" t="s">
        <v>4629</v>
      </c>
      <c r="E828" t="s">
        <v>1484</v>
      </c>
    </row>
    <row r="829" spans="1:5" x14ac:dyDescent="0.25">
      <c r="A829" t="s">
        <v>2516</v>
      </c>
      <c r="B829" t="s">
        <v>4630</v>
      </c>
      <c r="C829" t="s">
        <v>4631</v>
      </c>
      <c r="D829" t="s">
        <v>4631</v>
      </c>
      <c r="E829" t="s">
        <v>1484</v>
      </c>
    </row>
    <row r="830" spans="1:5" x14ac:dyDescent="0.25">
      <c r="A830" t="s">
        <v>2516</v>
      </c>
      <c r="B830" t="s">
        <v>4632</v>
      </c>
      <c r="C830" t="s">
        <v>4633</v>
      </c>
      <c r="D830" t="s">
        <v>4633</v>
      </c>
      <c r="E830" t="s">
        <v>1484</v>
      </c>
    </row>
    <row r="831" spans="1:5" x14ac:dyDescent="0.25">
      <c r="A831" t="s">
        <v>2516</v>
      </c>
      <c r="B831" t="s">
        <v>4634</v>
      </c>
      <c r="C831" t="s">
        <v>4635</v>
      </c>
      <c r="D831" t="s">
        <v>4635</v>
      </c>
      <c r="E831" t="s">
        <v>1484</v>
      </c>
    </row>
    <row r="832" spans="1:5" x14ac:dyDescent="0.25">
      <c r="A832" t="s">
        <v>2516</v>
      </c>
      <c r="B832" t="s">
        <v>4636</v>
      </c>
      <c r="C832" t="s">
        <v>4637</v>
      </c>
      <c r="D832" t="s">
        <v>4637</v>
      </c>
      <c r="E832" t="s">
        <v>1484</v>
      </c>
    </row>
    <row r="833" spans="1:5" x14ac:dyDescent="0.25">
      <c r="A833" t="s">
        <v>2516</v>
      </c>
      <c r="B833" t="s">
        <v>4638</v>
      </c>
      <c r="C833" t="s">
        <v>4639</v>
      </c>
      <c r="D833" t="s">
        <v>4639</v>
      </c>
      <c r="E833" t="s">
        <v>1484</v>
      </c>
    </row>
    <row r="834" spans="1:5" x14ac:dyDescent="0.25">
      <c r="A834" t="s">
        <v>2516</v>
      </c>
      <c r="B834" t="s">
        <v>4640</v>
      </c>
      <c r="C834" t="s">
        <v>4641</v>
      </c>
      <c r="D834" t="s">
        <v>4641</v>
      </c>
      <c r="E834" t="s">
        <v>1484</v>
      </c>
    </row>
    <row r="835" spans="1:5" x14ac:dyDescent="0.25">
      <c r="A835" t="s">
        <v>2516</v>
      </c>
      <c r="B835" t="s">
        <v>4642</v>
      </c>
      <c r="C835" t="s">
        <v>4643</v>
      </c>
      <c r="D835" t="s">
        <v>4643</v>
      </c>
      <c r="E835" t="s">
        <v>1484</v>
      </c>
    </row>
    <row r="836" spans="1:5" x14ac:dyDescent="0.25">
      <c r="A836" t="s">
        <v>2516</v>
      </c>
      <c r="B836" t="s">
        <v>4644</v>
      </c>
      <c r="C836" t="s">
        <v>4645</v>
      </c>
      <c r="D836" t="s">
        <v>4645</v>
      </c>
      <c r="E836" t="s">
        <v>1484</v>
      </c>
    </row>
    <row r="837" spans="1:5" x14ac:dyDescent="0.25">
      <c r="A837" t="s">
        <v>2516</v>
      </c>
      <c r="B837" t="s">
        <v>4646</v>
      </c>
      <c r="C837" t="s">
        <v>4647</v>
      </c>
      <c r="D837" t="s">
        <v>4647</v>
      </c>
      <c r="E837" t="s">
        <v>1484</v>
      </c>
    </row>
    <row r="838" spans="1:5" x14ac:dyDescent="0.25">
      <c r="A838" t="s">
        <v>2516</v>
      </c>
      <c r="B838" t="s">
        <v>4648</v>
      </c>
      <c r="C838" t="s">
        <v>4649</v>
      </c>
      <c r="D838" t="s">
        <v>4649</v>
      </c>
      <c r="E838" t="s">
        <v>1484</v>
      </c>
    </row>
    <row r="839" spans="1:5" x14ac:dyDescent="0.25">
      <c r="A839" t="s">
        <v>2516</v>
      </c>
      <c r="B839" t="s">
        <v>4650</v>
      </c>
      <c r="C839" t="s">
        <v>4651</v>
      </c>
      <c r="D839" t="s">
        <v>4651</v>
      </c>
      <c r="E839" t="s">
        <v>1484</v>
      </c>
    </row>
    <row r="840" spans="1:5" x14ac:dyDescent="0.25">
      <c r="A840" t="s">
        <v>2516</v>
      </c>
      <c r="B840" t="s">
        <v>4652</v>
      </c>
      <c r="C840" t="s">
        <v>3511</v>
      </c>
      <c r="D840" t="s">
        <v>3511</v>
      </c>
      <c r="E840" t="s">
        <v>3093</v>
      </c>
    </row>
    <row r="841" spans="1:5" x14ac:dyDescent="0.25">
      <c r="A841" t="s">
        <v>2516</v>
      </c>
      <c r="B841" t="s">
        <v>4653</v>
      </c>
      <c r="C841" t="s">
        <v>4449</v>
      </c>
      <c r="D841" t="s">
        <v>4449</v>
      </c>
      <c r="E841" t="s">
        <v>3093</v>
      </c>
    </row>
    <row r="842" spans="1:5" x14ac:dyDescent="0.25">
      <c r="A842" t="s">
        <v>2516</v>
      </c>
      <c r="B842" t="s">
        <v>4654</v>
      </c>
      <c r="C842" t="s">
        <v>4655</v>
      </c>
      <c r="D842" t="s">
        <v>4655</v>
      </c>
      <c r="E842" t="s">
        <v>3093</v>
      </c>
    </row>
    <row r="843" spans="1:5" x14ac:dyDescent="0.25">
      <c r="A843" t="s">
        <v>2516</v>
      </c>
      <c r="B843" t="s">
        <v>4656</v>
      </c>
      <c r="C843" t="s">
        <v>4657</v>
      </c>
      <c r="D843" t="s">
        <v>4657</v>
      </c>
      <c r="E843" t="s">
        <v>3093</v>
      </c>
    </row>
    <row r="844" spans="1:5" x14ac:dyDescent="0.25">
      <c r="A844" t="s">
        <v>2516</v>
      </c>
      <c r="B844" t="s">
        <v>4658</v>
      </c>
      <c r="C844" t="s">
        <v>4659</v>
      </c>
      <c r="D844" t="s">
        <v>4659</v>
      </c>
      <c r="E844" t="s">
        <v>3093</v>
      </c>
    </row>
    <row r="845" spans="1:5" x14ac:dyDescent="0.25">
      <c r="A845" t="s">
        <v>2516</v>
      </c>
      <c r="B845" t="s">
        <v>4660</v>
      </c>
      <c r="C845" t="s">
        <v>4661</v>
      </c>
      <c r="D845" t="s">
        <v>4661</v>
      </c>
      <c r="E845" t="s">
        <v>3093</v>
      </c>
    </row>
    <row r="846" spans="1:5" x14ac:dyDescent="0.25">
      <c r="A846" t="s">
        <v>2516</v>
      </c>
      <c r="B846" t="s">
        <v>4662</v>
      </c>
      <c r="C846" t="s">
        <v>4663</v>
      </c>
      <c r="D846" t="s">
        <v>4663</v>
      </c>
      <c r="E846" t="s">
        <v>3093</v>
      </c>
    </row>
    <row r="847" spans="1:5" x14ac:dyDescent="0.25">
      <c r="A847" t="s">
        <v>2516</v>
      </c>
      <c r="B847" t="s">
        <v>4664</v>
      </c>
      <c r="C847" t="s">
        <v>4665</v>
      </c>
      <c r="D847" t="s">
        <v>4665</v>
      </c>
      <c r="E847" t="s">
        <v>3093</v>
      </c>
    </row>
    <row r="848" spans="1:5" x14ac:dyDescent="0.25">
      <c r="A848" t="s">
        <v>2516</v>
      </c>
      <c r="B848" t="s">
        <v>4666</v>
      </c>
      <c r="C848" t="s">
        <v>4667</v>
      </c>
      <c r="D848" t="s">
        <v>4667</v>
      </c>
      <c r="E848" t="s">
        <v>3093</v>
      </c>
    </row>
    <row r="849" spans="1:5" x14ac:dyDescent="0.25">
      <c r="A849" t="s">
        <v>2516</v>
      </c>
      <c r="B849" t="s">
        <v>4668</v>
      </c>
      <c r="C849" t="s">
        <v>4669</v>
      </c>
      <c r="D849" t="s">
        <v>4669</v>
      </c>
      <c r="E849" t="s">
        <v>3093</v>
      </c>
    </row>
    <row r="850" spans="1:5" x14ac:dyDescent="0.25">
      <c r="A850" t="s">
        <v>2516</v>
      </c>
      <c r="B850" t="s">
        <v>4670</v>
      </c>
      <c r="C850" t="s">
        <v>4671</v>
      </c>
      <c r="D850" t="s">
        <v>4671</v>
      </c>
      <c r="E850" t="s">
        <v>3093</v>
      </c>
    </row>
    <row r="851" spans="1:5" x14ac:dyDescent="0.25">
      <c r="A851" t="s">
        <v>2516</v>
      </c>
      <c r="B851" t="s">
        <v>4672</v>
      </c>
      <c r="C851" t="s">
        <v>4673</v>
      </c>
      <c r="D851" t="s">
        <v>4673</v>
      </c>
      <c r="E851" t="s">
        <v>3093</v>
      </c>
    </row>
    <row r="852" spans="1:5" x14ac:dyDescent="0.25">
      <c r="A852" t="s">
        <v>2516</v>
      </c>
      <c r="B852" t="s">
        <v>4674</v>
      </c>
      <c r="C852" t="s">
        <v>4675</v>
      </c>
      <c r="D852" t="s">
        <v>4675</v>
      </c>
      <c r="E852" t="s">
        <v>3093</v>
      </c>
    </row>
    <row r="853" spans="1:5" x14ac:dyDescent="0.25">
      <c r="A853" t="s">
        <v>2516</v>
      </c>
      <c r="B853" t="s">
        <v>4676</v>
      </c>
      <c r="C853" t="s">
        <v>4677</v>
      </c>
      <c r="D853" t="s">
        <v>4677</v>
      </c>
      <c r="E853" t="s">
        <v>3093</v>
      </c>
    </row>
    <row r="854" spans="1:5" x14ac:dyDescent="0.25">
      <c r="A854" t="s">
        <v>2516</v>
      </c>
      <c r="B854" t="s">
        <v>4678</v>
      </c>
      <c r="C854" t="s">
        <v>4679</v>
      </c>
      <c r="D854" t="s">
        <v>4679</v>
      </c>
      <c r="E854" t="s">
        <v>3093</v>
      </c>
    </row>
    <row r="855" spans="1:5" x14ac:dyDescent="0.25">
      <c r="A855" t="s">
        <v>2516</v>
      </c>
      <c r="B855" t="s">
        <v>4680</v>
      </c>
      <c r="C855" t="s">
        <v>4034</v>
      </c>
      <c r="D855" t="s">
        <v>4034</v>
      </c>
      <c r="E855" t="s">
        <v>3095</v>
      </c>
    </row>
    <row r="856" spans="1:5" x14ac:dyDescent="0.25">
      <c r="A856" t="s">
        <v>2516</v>
      </c>
      <c r="B856" t="s">
        <v>4681</v>
      </c>
      <c r="C856" t="s">
        <v>3102</v>
      </c>
      <c r="D856" t="s">
        <v>3102</v>
      </c>
      <c r="E856" t="s">
        <v>3095</v>
      </c>
    </row>
    <row r="857" spans="1:5" x14ac:dyDescent="0.25">
      <c r="A857" t="s">
        <v>2516</v>
      </c>
      <c r="B857" t="s">
        <v>4682</v>
      </c>
      <c r="C857" t="s">
        <v>3969</v>
      </c>
      <c r="D857" t="s">
        <v>3969</v>
      </c>
      <c r="E857" t="s">
        <v>3095</v>
      </c>
    </row>
    <row r="858" spans="1:5" x14ac:dyDescent="0.25">
      <c r="A858" t="s">
        <v>2516</v>
      </c>
      <c r="B858" t="s">
        <v>4683</v>
      </c>
      <c r="C858" t="s">
        <v>3359</v>
      </c>
      <c r="D858" t="s">
        <v>3359</v>
      </c>
      <c r="E858" t="s">
        <v>3095</v>
      </c>
    </row>
    <row r="859" spans="1:5" x14ac:dyDescent="0.25">
      <c r="A859" t="s">
        <v>2516</v>
      </c>
      <c r="B859" t="s">
        <v>4684</v>
      </c>
      <c r="C859" t="s">
        <v>4655</v>
      </c>
      <c r="D859" t="s">
        <v>4655</v>
      </c>
      <c r="E859" t="s">
        <v>3095</v>
      </c>
    </row>
    <row r="860" spans="1:5" x14ac:dyDescent="0.25">
      <c r="A860" t="s">
        <v>2516</v>
      </c>
      <c r="B860" t="s">
        <v>4685</v>
      </c>
      <c r="C860" t="s">
        <v>4686</v>
      </c>
      <c r="D860" t="s">
        <v>4686</v>
      </c>
      <c r="E860" t="s">
        <v>3095</v>
      </c>
    </row>
    <row r="861" spans="1:5" x14ac:dyDescent="0.25">
      <c r="A861" t="s">
        <v>2516</v>
      </c>
      <c r="B861" t="s">
        <v>4687</v>
      </c>
      <c r="C861" t="s">
        <v>4688</v>
      </c>
      <c r="D861" t="s">
        <v>4688</v>
      </c>
      <c r="E861" t="s">
        <v>3095</v>
      </c>
    </row>
    <row r="862" spans="1:5" x14ac:dyDescent="0.25">
      <c r="A862" t="s">
        <v>2516</v>
      </c>
      <c r="B862" t="s">
        <v>4689</v>
      </c>
      <c r="C862" t="s">
        <v>4690</v>
      </c>
      <c r="D862" t="s">
        <v>4690</v>
      </c>
      <c r="E862" t="s">
        <v>3095</v>
      </c>
    </row>
    <row r="863" spans="1:5" x14ac:dyDescent="0.25">
      <c r="A863" t="s">
        <v>2516</v>
      </c>
      <c r="B863" t="s">
        <v>4691</v>
      </c>
      <c r="C863" t="s">
        <v>4692</v>
      </c>
      <c r="D863" t="s">
        <v>4692</v>
      </c>
      <c r="E863" t="s">
        <v>3095</v>
      </c>
    </row>
    <row r="864" spans="1:5" x14ac:dyDescent="0.25">
      <c r="A864" t="s">
        <v>2516</v>
      </c>
      <c r="B864" t="s">
        <v>4693</v>
      </c>
      <c r="C864" t="s">
        <v>4694</v>
      </c>
      <c r="D864" t="s">
        <v>4694</v>
      </c>
      <c r="E864" t="s">
        <v>3095</v>
      </c>
    </row>
    <row r="865" spans="1:5" x14ac:dyDescent="0.25">
      <c r="A865" t="s">
        <v>2516</v>
      </c>
      <c r="B865" t="s">
        <v>4695</v>
      </c>
      <c r="C865" t="s">
        <v>4696</v>
      </c>
      <c r="D865" t="s">
        <v>4696</v>
      </c>
      <c r="E865" t="s">
        <v>3095</v>
      </c>
    </row>
    <row r="866" spans="1:5" x14ac:dyDescent="0.25">
      <c r="A866" t="s">
        <v>2516</v>
      </c>
      <c r="B866" t="s">
        <v>4697</v>
      </c>
      <c r="C866" t="s">
        <v>4698</v>
      </c>
      <c r="D866" t="s">
        <v>4698</v>
      </c>
      <c r="E866" t="s">
        <v>3095</v>
      </c>
    </row>
    <row r="867" spans="1:5" x14ac:dyDescent="0.25">
      <c r="A867" t="s">
        <v>2516</v>
      </c>
      <c r="B867" t="s">
        <v>4699</v>
      </c>
      <c r="C867" t="s">
        <v>4700</v>
      </c>
      <c r="D867" t="s">
        <v>4700</v>
      </c>
      <c r="E867" t="s">
        <v>3095</v>
      </c>
    </row>
    <row r="868" spans="1:5" x14ac:dyDescent="0.25">
      <c r="A868" t="s">
        <v>2516</v>
      </c>
      <c r="B868" t="s">
        <v>4701</v>
      </c>
      <c r="C868" t="s">
        <v>4702</v>
      </c>
      <c r="D868" t="s">
        <v>4702</v>
      </c>
      <c r="E868" t="s">
        <v>3095</v>
      </c>
    </row>
    <row r="869" spans="1:5" x14ac:dyDescent="0.25">
      <c r="A869" t="s">
        <v>2516</v>
      </c>
      <c r="B869" t="s">
        <v>4703</v>
      </c>
      <c r="C869" t="s">
        <v>4704</v>
      </c>
      <c r="D869" t="s">
        <v>4704</v>
      </c>
      <c r="E869" t="s">
        <v>3095</v>
      </c>
    </row>
    <row r="870" spans="1:5" x14ac:dyDescent="0.25">
      <c r="A870" t="s">
        <v>2516</v>
      </c>
      <c r="B870" t="s">
        <v>4705</v>
      </c>
      <c r="C870" t="s">
        <v>4706</v>
      </c>
      <c r="D870" t="s">
        <v>4706</v>
      </c>
      <c r="E870" t="s">
        <v>3095</v>
      </c>
    </row>
    <row r="871" spans="1:5" x14ac:dyDescent="0.25">
      <c r="A871" t="s">
        <v>2516</v>
      </c>
      <c r="B871" t="s">
        <v>4707</v>
      </c>
      <c r="C871" t="s">
        <v>4708</v>
      </c>
      <c r="D871" t="s">
        <v>4708</v>
      </c>
      <c r="E871" t="s">
        <v>3095</v>
      </c>
    </row>
    <row r="872" spans="1:5" x14ac:dyDescent="0.25">
      <c r="A872" t="s">
        <v>2516</v>
      </c>
      <c r="B872" t="s">
        <v>4709</v>
      </c>
      <c r="C872" t="s">
        <v>4710</v>
      </c>
      <c r="D872" t="s">
        <v>4710</v>
      </c>
      <c r="E872" t="s">
        <v>3095</v>
      </c>
    </row>
    <row r="873" spans="1:5" x14ac:dyDescent="0.25">
      <c r="A873" t="s">
        <v>2516</v>
      </c>
      <c r="B873" t="s">
        <v>4711</v>
      </c>
      <c r="C873" t="s">
        <v>4712</v>
      </c>
      <c r="D873" t="s">
        <v>4712</v>
      </c>
      <c r="E873" t="s">
        <v>3095</v>
      </c>
    </row>
    <row r="874" spans="1:5" x14ac:dyDescent="0.25">
      <c r="A874" t="s">
        <v>2516</v>
      </c>
      <c r="B874" t="s">
        <v>4713</v>
      </c>
      <c r="C874" t="s">
        <v>4714</v>
      </c>
      <c r="D874" t="s">
        <v>4714</v>
      </c>
      <c r="E874" t="s">
        <v>3095</v>
      </c>
    </row>
    <row r="875" spans="1:5" x14ac:dyDescent="0.25">
      <c r="A875" t="s">
        <v>2516</v>
      </c>
      <c r="B875" t="s">
        <v>4715</v>
      </c>
      <c r="C875" t="s">
        <v>4716</v>
      </c>
      <c r="D875" t="s">
        <v>4716</v>
      </c>
      <c r="E875" t="s">
        <v>3095</v>
      </c>
    </row>
    <row r="876" spans="1:5" x14ac:dyDescent="0.25">
      <c r="A876" t="s">
        <v>2516</v>
      </c>
      <c r="B876" t="s">
        <v>4717</v>
      </c>
      <c r="C876" t="s">
        <v>4718</v>
      </c>
      <c r="D876" t="s">
        <v>4718</v>
      </c>
      <c r="E876" t="s">
        <v>3095</v>
      </c>
    </row>
    <row r="877" spans="1:5" x14ac:dyDescent="0.25">
      <c r="A877" t="s">
        <v>2516</v>
      </c>
      <c r="B877" t="s">
        <v>4719</v>
      </c>
      <c r="C877" t="s">
        <v>4720</v>
      </c>
      <c r="D877" t="s">
        <v>4720</v>
      </c>
      <c r="E877" t="s">
        <v>3095</v>
      </c>
    </row>
    <row r="878" spans="1:5" x14ac:dyDescent="0.25">
      <c r="A878" t="s">
        <v>2516</v>
      </c>
      <c r="B878" t="s">
        <v>4721</v>
      </c>
      <c r="C878" t="s">
        <v>4722</v>
      </c>
      <c r="D878" t="s">
        <v>4722</v>
      </c>
      <c r="E878" t="s">
        <v>3095</v>
      </c>
    </row>
    <row r="879" spans="1:5" x14ac:dyDescent="0.25">
      <c r="A879" t="s">
        <v>2516</v>
      </c>
      <c r="B879" t="s">
        <v>4723</v>
      </c>
      <c r="C879" t="s">
        <v>4724</v>
      </c>
      <c r="D879" t="s">
        <v>4724</v>
      </c>
      <c r="E879" t="s">
        <v>3095</v>
      </c>
    </row>
    <row r="880" spans="1:5" x14ac:dyDescent="0.25">
      <c r="A880" t="s">
        <v>2516</v>
      </c>
      <c r="B880" t="s">
        <v>4725</v>
      </c>
      <c r="C880" t="s">
        <v>4726</v>
      </c>
      <c r="D880" t="s">
        <v>4726</v>
      </c>
      <c r="E880" t="s">
        <v>3095</v>
      </c>
    </row>
    <row r="881" spans="1:5" x14ac:dyDescent="0.25">
      <c r="A881" t="s">
        <v>2516</v>
      </c>
      <c r="B881" t="s">
        <v>4727</v>
      </c>
      <c r="C881" t="s">
        <v>4728</v>
      </c>
      <c r="D881" t="s">
        <v>4728</v>
      </c>
      <c r="E881" t="s">
        <v>3095</v>
      </c>
    </row>
    <row r="882" spans="1:5" x14ac:dyDescent="0.25">
      <c r="A882" t="s">
        <v>2516</v>
      </c>
      <c r="B882" t="s">
        <v>4729</v>
      </c>
      <c r="C882" t="s">
        <v>4730</v>
      </c>
      <c r="D882" t="s">
        <v>4730</v>
      </c>
      <c r="E882" t="s">
        <v>3095</v>
      </c>
    </row>
    <row r="883" spans="1:5" x14ac:dyDescent="0.25">
      <c r="A883" t="s">
        <v>2516</v>
      </c>
      <c r="B883" t="s">
        <v>4731</v>
      </c>
      <c r="C883" t="s">
        <v>4732</v>
      </c>
      <c r="D883" t="s">
        <v>4732</v>
      </c>
      <c r="E883" t="s">
        <v>3095</v>
      </c>
    </row>
    <row r="884" spans="1:5" x14ac:dyDescent="0.25">
      <c r="A884" t="s">
        <v>2516</v>
      </c>
      <c r="B884" t="s">
        <v>4733</v>
      </c>
      <c r="C884" t="s">
        <v>4734</v>
      </c>
      <c r="D884" t="s">
        <v>4734</v>
      </c>
      <c r="E884" t="s">
        <v>3095</v>
      </c>
    </row>
    <row r="885" spans="1:5" x14ac:dyDescent="0.25">
      <c r="A885" t="s">
        <v>2516</v>
      </c>
      <c r="B885" t="s">
        <v>4735</v>
      </c>
      <c r="C885" t="s">
        <v>4736</v>
      </c>
      <c r="D885" t="s">
        <v>4736</v>
      </c>
      <c r="E885" t="s">
        <v>3095</v>
      </c>
    </row>
    <row r="886" spans="1:5" x14ac:dyDescent="0.25">
      <c r="A886" t="s">
        <v>2516</v>
      </c>
      <c r="B886" t="s">
        <v>4737</v>
      </c>
      <c r="C886" t="s">
        <v>3782</v>
      </c>
      <c r="D886" t="s">
        <v>3782</v>
      </c>
      <c r="E886" t="s">
        <v>1485</v>
      </c>
    </row>
    <row r="887" spans="1:5" x14ac:dyDescent="0.25">
      <c r="A887" t="s">
        <v>2516</v>
      </c>
      <c r="B887" t="s">
        <v>4738</v>
      </c>
      <c r="C887" t="s">
        <v>3727</v>
      </c>
      <c r="D887" t="s">
        <v>3727</v>
      </c>
      <c r="E887" t="s">
        <v>1485</v>
      </c>
    </row>
    <row r="888" spans="1:5" x14ac:dyDescent="0.25">
      <c r="A888" t="s">
        <v>2516</v>
      </c>
      <c r="B888" t="s">
        <v>4739</v>
      </c>
      <c r="C888" t="s">
        <v>4740</v>
      </c>
      <c r="D888" t="s">
        <v>4740</v>
      </c>
      <c r="E888" t="s">
        <v>1485</v>
      </c>
    </row>
    <row r="889" spans="1:5" x14ac:dyDescent="0.25">
      <c r="A889" t="s">
        <v>2516</v>
      </c>
      <c r="B889" t="s">
        <v>4741</v>
      </c>
      <c r="C889" t="s">
        <v>4742</v>
      </c>
      <c r="D889" t="s">
        <v>4742</v>
      </c>
      <c r="E889" t="s">
        <v>1485</v>
      </c>
    </row>
    <row r="890" spans="1:5" x14ac:dyDescent="0.25">
      <c r="A890" t="s">
        <v>2516</v>
      </c>
      <c r="B890" t="s">
        <v>4743</v>
      </c>
      <c r="C890" t="s">
        <v>4744</v>
      </c>
      <c r="D890" t="s">
        <v>4744</v>
      </c>
      <c r="E890" t="s">
        <v>1485</v>
      </c>
    </row>
    <row r="891" spans="1:5" x14ac:dyDescent="0.25">
      <c r="A891" t="s">
        <v>2516</v>
      </c>
      <c r="B891" t="s">
        <v>4745</v>
      </c>
      <c r="C891" t="s">
        <v>4746</v>
      </c>
      <c r="D891" t="s">
        <v>4746</v>
      </c>
      <c r="E891" t="s">
        <v>1485</v>
      </c>
    </row>
    <row r="892" spans="1:5" x14ac:dyDescent="0.25">
      <c r="A892" t="s">
        <v>2516</v>
      </c>
      <c r="B892" t="s">
        <v>4747</v>
      </c>
      <c r="C892" t="s">
        <v>4748</v>
      </c>
      <c r="D892" t="s">
        <v>4748</v>
      </c>
      <c r="E892" t="s">
        <v>1485</v>
      </c>
    </row>
    <row r="893" spans="1:5" x14ac:dyDescent="0.25">
      <c r="A893" t="s">
        <v>2516</v>
      </c>
      <c r="B893" t="s">
        <v>4749</v>
      </c>
      <c r="C893" t="s">
        <v>4750</v>
      </c>
      <c r="D893" t="s">
        <v>4750</v>
      </c>
      <c r="E893" t="s">
        <v>1485</v>
      </c>
    </row>
    <row r="894" spans="1:5" x14ac:dyDescent="0.25">
      <c r="A894" t="s">
        <v>2516</v>
      </c>
      <c r="B894" t="s">
        <v>4751</v>
      </c>
      <c r="C894" t="s">
        <v>4752</v>
      </c>
      <c r="D894" t="s">
        <v>4752</v>
      </c>
      <c r="E894" t="s">
        <v>1485</v>
      </c>
    </row>
    <row r="895" spans="1:5" x14ac:dyDescent="0.25">
      <c r="A895" t="s">
        <v>2516</v>
      </c>
      <c r="B895" t="s">
        <v>4753</v>
      </c>
      <c r="C895" t="s">
        <v>4754</v>
      </c>
      <c r="D895" t="s">
        <v>4754</v>
      </c>
      <c r="E895" t="s">
        <v>1485</v>
      </c>
    </row>
    <row r="896" spans="1:5" x14ac:dyDescent="0.25">
      <c r="A896" t="s">
        <v>2516</v>
      </c>
      <c r="B896" t="s">
        <v>4755</v>
      </c>
      <c r="C896" t="s">
        <v>4756</v>
      </c>
      <c r="D896" t="s">
        <v>4756</v>
      </c>
      <c r="E896" t="s">
        <v>1485</v>
      </c>
    </row>
    <row r="897" spans="1:5" x14ac:dyDescent="0.25">
      <c r="A897" t="s">
        <v>2516</v>
      </c>
      <c r="B897" t="s">
        <v>4757</v>
      </c>
      <c r="C897" t="s">
        <v>4758</v>
      </c>
      <c r="D897" t="s">
        <v>4758</v>
      </c>
      <c r="E897" t="s">
        <v>1485</v>
      </c>
    </row>
    <row r="898" spans="1:5" x14ac:dyDescent="0.25">
      <c r="A898" t="s">
        <v>2516</v>
      </c>
      <c r="B898" t="s">
        <v>4759</v>
      </c>
      <c r="C898" t="s">
        <v>4760</v>
      </c>
      <c r="D898" t="s">
        <v>4760</v>
      </c>
      <c r="E898" t="s">
        <v>1485</v>
      </c>
    </row>
    <row r="899" spans="1:5" x14ac:dyDescent="0.25">
      <c r="A899" t="s">
        <v>2516</v>
      </c>
      <c r="B899" t="s">
        <v>4761</v>
      </c>
      <c r="C899" t="s">
        <v>4762</v>
      </c>
      <c r="D899" t="s">
        <v>4762</v>
      </c>
      <c r="E899" t="s">
        <v>1485</v>
      </c>
    </row>
    <row r="900" spans="1:5" x14ac:dyDescent="0.25">
      <c r="A900" t="s">
        <v>2516</v>
      </c>
      <c r="B900" t="s">
        <v>4763</v>
      </c>
      <c r="C900" t="s">
        <v>4764</v>
      </c>
      <c r="D900" t="s">
        <v>4764</v>
      </c>
      <c r="E900" t="s">
        <v>1485</v>
      </c>
    </row>
    <row r="901" spans="1:5" x14ac:dyDescent="0.25">
      <c r="A901" t="s">
        <v>2516</v>
      </c>
      <c r="B901" t="s">
        <v>4765</v>
      </c>
      <c r="C901" t="s">
        <v>4766</v>
      </c>
      <c r="D901" t="s">
        <v>4766</v>
      </c>
      <c r="E901" t="s">
        <v>1485</v>
      </c>
    </row>
    <row r="902" spans="1:5" x14ac:dyDescent="0.25">
      <c r="A902" t="s">
        <v>2516</v>
      </c>
      <c r="B902" t="s">
        <v>4767</v>
      </c>
      <c r="C902" t="s">
        <v>4768</v>
      </c>
      <c r="D902" t="s">
        <v>4768</v>
      </c>
      <c r="E902" t="s">
        <v>1485</v>
      </c>
    </row>
    <row r="903" spans="1:5" x14ac:dyDescent="0.25">
      <c r="A903" t="s">
        <v>2516</v>
      </c>
      <c r="B903" t="s">
        <v>4769</v>
      </c>
      <c r="C903" t="s">
        <v>4770</v>
      </c>
      <c r="D903" t="s">
        <v>4770</v>
      </c>
      <c r="E903" t="s">
        <v>1485</v>
      </c>
    </row>
    <row r="904" spans="1:5" x14ac:dyDescent="0.25">
      <c r="A904" t="s">
        <v>2516</v>
      </c>
      <c r="B904" t="s">
        <v>4771</v>
      </c>
      <c r="C904" t="s">
        <v>4772</v>
      </c>
      <c r="D904" t="s">
        <v>4772</v>
      </c>
      <c r="E904" t="s">
        <v>1485</v>
      </c>
    </row>
    <row r="905" spans="1:5" x14ac:dyDescent="0.25">
      <c r="A905" t="s">
        <v>2516</v>
      </c>
      <c r="B905" t="s">
        <v>4773</v>
      </c>
      <c r="C905" t="s">
        <v>4774</v>
      </c>
      <c r="D905" t="s">
        <v>4774</v>
      </c>
      <c r="E905" t="s">
        <v>1485</v>
      </c>
    </row>
    <row r="906" spans="1:5" x14ac:dyDescent="0.25">
      <c r="A906" t="s">
        <v>2516</v>
      </c>
      <c r="B906" t="s">
        <v>4775</v>
      </c>
      <c r="C906" t="s">
        <v>4776</v>
      </c>
      <c r="D906" t="s">
        <v>4776</v>
      </c>
      <c r="E906" t="s">
        <v>1485</v>
      </c>
    </row>
    <row r="907" spans="1:5" x14ac:dyDescent="0.25">
      <c r="A907" t="s">
        <v>2516</v>
      </c>
      <c r="B907" t="s">
        <v>4777</v>
      </c>
      <c r="C907" t="s">
        <v>4778</v>
      </c>
      <c r="D907" t="s">
        <v>4778</v>
      </c>
      <c r="E907" t="s">
        <v>1485</v>
      </c>
    </row>
    <row r="908" spans="1:5" x14ac:dyDescent="0.25">
      <c r="A908" t="s">
        <v>2516</v>
      </c>
      <c r="B908" t="s">
        <v>4779</v>
      </c>
      <c r="C908" t="s">
        <v>4780</v>
      </c>
      <c r="D908" t="s">
        <v>4780</v>
      </c>
      <c r="E908" t="s">
        <v>1485</v>
      </c>
    </row>
    <row r="909" spans="1:5" x14ac:dyDescent="0.25">
      <c r="A909" t="s">
        <v>2516</v>
      </c>
      <c r="B909" t="s">
        <v>4781</v>
      </c>
      <c r="C909" t="s">
        <v>4782</v>
      </c>
      <c r="D909" t="s">
        <v>4782</v>
      </c>
      <c r="E909" t="s">
        <v>1485</v>
      </c>
    </row>
    <row r="910" spans="1:5" x14ac:dyDescent="0.25">
      <c r="A910" t="s">
        <v>2516</v>
      </c>
      <c r="B910" t="s">
        <v>4783</v>
      </c>
      <c r="C910" t="s">
        <v>4784</v>
      </c>
      <c r="D910" t="s">
        <v>4784</v>
      </c>
      <c r="E910" t="s">
        <v>1485</v>
      </c>
    </row>
    <row r="911" spans="1:5" x14ac:dyDescent="0.25">
      <c r="A911" t="s">
        <v>2516</v>
      </c>
      <c r="B911" t="s">
        <v>4785</v>
      </c>
      <c r="C911" t="s">
        <v>4786</v>
      </c>
      <c r="D911" t="s">
        <v>4786</v>
      </c>
      <c r="E911" t="s">
        <v>1485</v>
      </c>
    </row>
    <row r="912" spans="1:5" x14ac:dyDescent="0.25">
      <c r="A912" t="s">
        <v>2516</v>
      </c>
      <c r="B912" t="s">
        <v>4787</v>
      </c>
      <c r="C912" t="s">
        <v>4788</v>
      </c>
      <c r="D912" t="s">
        <v>4788</v>
      </c>
      <c r="E912" t="s">
        <v>1485</v>
      </c>
    </row>
    <row r="913" spans="1:5" x14ac:dyDescent="0.25">
      <c r="A913" t="s">
        <v>2516</v>
      </c>
      <c r="B913" t="s">
        <v>4789</v>
      </c>
      <c r="C913" t="s">
        <v>4790</v>
      </c>
      <c r="D913" t="s">
        <v>4790</v>
      </c>
      <c r="E913" t="s">
        <v>1485</v>
      </c>
    </row>
    <row r="914" spans="1:5" x14ac:dyDescent="0.25">
      <c r="A914" t="s">
        <v>2516</v>
      </c>
      <c r="B914" t="s">
        <v>4791</v>
      </c>
      <c r="C914" t="s">
        <v>4792</v>
      </c>
      <c r="D914" t="s">
        <v>4792</v>
      </c>
      <c r="E914" t="s">
        <v>1485</v>
      </c>
    </row>
    <row r="915" spans="1:5" x14ac:dyDescent="0.25">
      <c r="A915" t="s">
        <v>2516</v>
      </c>
      <c r="B915" t="s">
        <v>4793</v>
      </c>
      <c r="C915" t="s">
        <v>4794</v>
      </c>
      <c r="D915" t="s">
        <v>4794</v>
      </c>
      <c r="E915" t="s">
        <v>1485</v>
      </c>
    </row>
    <row r="916" spans="1:5" x14ac:dyDescent="0.25">
      <c r="A916" t="s">
        <v>2516</v>
      </c>
      <c r="B916" t="s">
        <v>4795</v>
      </c>
      <c r="C916" t="s">
        <v>4796</v>
      </c>
      <c r="D916" t="s">
        <v>4796</v>
      </c>
      <c r="E916" t="s">
        <v>1485</v>
      </c>
    </row>
    <row r="917" spans="1:5" x14ac:dyDescent="0.25">
      <c r="A917" t="s">
        <v>2516</v>
      </c>
      <c r="B917" t="s">
        <v>4797</v>
      </c>
      <c r="C917" t="s">
        <v>4798</v>
      </c>
      <c r="D917" t="s">
        <v>4798</v>
      </c>
      <c r="E917" t="s">
        <v>1485</v>
      </c>
    </row>
    <row r="918" spans="1:5" x14ac:dyDescent="0.25">
      <c r="A918" t="s">
        <v>2516</v>
      </c>
      <c r="B918" t="s">
        <v>4799</v>
      </c>
      <c r="C918" t="s">
        <v>4800</v>
      </c>
      <c r="D918" t="s">
        <v>4800</v>
      </c>
      <c r="E918" t="s">
        <v>1485</v>
      </c>
    </row>
    <row r="919" spans="1:5" x14ac:dyDescent="0.25">
      <c r="A919" t="s">
        <v>2516</v>
      </c>
      <c r="B919" t="s">
        <v>4801</v>
      </c>
      <c r="C919" t="s">
        <v>4084</v>
      </c>
      <c r="D919" t="s">
        <v>4084</v>
      </c>
      <c r="E919" t="s">
        <v>1486</v>
      </c>
    </row>
    <row r="920" spans="1:5" x14ac:dyDescent="0.25">
      <c r="A920" t="s">
        <v>2516</v>
      </c>
      <c r="B920" t="s">
        <v>4802</v>
      </c>
      <c r="C920" t="s">
        <v>4565</v>
      </c>
      <c r="D920" t="s">
        <v>4565</v>
      </c>
      <c r="E920" t="s">
        <v>1486</v>
      </c>
    </row>
    <row r="921" spans="1:5" x14ac:dyDescent="0.25">
      <c r="A921" t="s">
        <v>2516</v>
      </c>
      <c r="B921" t="s">
        <v>4803</v>
      </c>
      <c r="C921" t="s">
        <v>4804</v>
      </c>
      <c r="D921" t="s">
        <v>4804</v>
      </c>
      <c r="E921" t="s">
        <v>1486</v>
      </c>
    </row>
    <row r="922" spans="1:5" x14ac:dyDescent="0.25">
      <c r="A922" t="s">
        <v>2516</v>
      </c>
      <c r="B922" t="s">
        <v>4805</v>
      </c>
      <c r="C922" t="s">
        <v>4806</v>
      </c>
      <c r="D922" t="s">
        <v>4806</v>
      </c>
      <c r="E922" t="s">
        <v>1486</v>
      </c>
    </row>
    <row r="923" spans="1:5" x14ac:dyDescent="0.25">
      <c r="A923" t="s">
        <v>2516</v>
      </c>
      <c r="B923" t="s">
        <v>4807</v>
      </c>
      <c r="C923" t="s">
        <v>4808</v>
      </c>
      <c r="D923" t="s">
        <v>4808</v>
      </c>
      <c r="E923" t="s">
        <v>1486</v>
      </c>
    </row>
    <row r="924" spans="1:5" x14ac:dyDescent="0.25">
      <c r="A924" t="s">
        <v>2516</v>
      </c>
      <c r="B924" t="s">
        <v>4809</v>
      </c>
      <c r="C924" t="s">
        <v>4810</v>
      </c>
      <c r="D924" t="s">
        <v>4810</v>
      </c>
      <c r="E924" t="s">
        <v>1486</v>
      </c>
    </row>
    <row r="925" spans="1:5" x14ac:dyDescent="0.25">
      <c r="A925" t="s">
        <v>2516</v>
      </c>
      <c r="B925" t="s">
        <v>4811</v>
      </c>
      <c r="C925" t="s">
        <v>4812</v>
      </c>
      <c r="D925" t="s">
        <v>4812</v>
      </c>
      <c r="E925" t="s">
        <v>1486</v>
      </c>
    </row>
    <row r="926" spans="1:5" x14ac:dyDescent="0.25">
      <c r="A926" t="s">
        <v>2516</v>
      </c>
      <c r="B926" t="s">
        <v>4813</v>
      </c>
      <c r="C926" t="s">
        <v>4814</v>
      </c>
      <c r="D926" t="s">
        <v>4814</v>
      </c>
      <c r="E926" t="s">
        <v>1486</v>
      </c>
    </row>
    <row r="927" spans="1:5" x14ac:dyDescent="0.25">
      <c r="A927" t="s">
        <v>2516</v>
      </c>
      <c r="B927" t="s">
        <v>4815</v>
      </c>
      <c r="C927" t="s">
        <v>4816</v>
      </c>
      <c r="D927" t="s">
        <v>4816</v>
      </c>
      <c r="E927" t="s">
        <v>1486</v>
      </c>
    </row>
    <row r="928" spans="1:5" x14ac:dyDescent="0.25">
      <c r="A928" t="s">
        <v>2516</v>
      </c>
      <c r="B928" t="s">
        <v>4817</v>
      </c>
      <c r="C928" t="s">
        <v>4818</v>
      </c>
      <c r="D928" t="s">
        <v>4818</v>
      </c>
      <c r="E928" t="s">
        <v>1486</v>
      </c>
    </row>
    <row r="929" spans="1:5" x14ac:dyDescent="0.25">
      <c r="A929" t="s">
        <v>2516</v>
      </c>
      <c r="B929" t="s">
        <v>4819</v>
      </c>
      <c r="C929" t="s">
        <v>4820</v>
      </c>
      <c r="D929" t="s">
        <v>4820</v>
      </c>
      <c r="E929" t="s">
        <v>1486</v>
      </c>
    </row>
    <row r="930" spans="1:5" x14ac:dyDescent="0.25">
      <c r="A930" t="s">
        <v>2516</v>
      </c>
      <c r="B930" t="s">
        <v>4821</v>
      </c>
      <c r="C930" t="s">
        <v>4822</v>
      </c>
      <c r="D930" t="s">
        <v>4822</v>
      </c>
      <c r="E930" t="s">
        <v>1486</v>
      </c>
    </row>
    <row r="931" spans="1:5" x14ac:dyDescent="0.25">
      <c r="A931" t="s">
        <v>2516</v>
      </c>
      <c r="B931" t="s">
        <v>4823</v>
      </c>
      <c r="C931" t="s">
        <v>4824</v>
      </c>
      <c r="D931" t="s">
        <v>4824</v>
      </c>
      <c r="E931" t="s">
        <v>1486</v>
      </c>
    </row>
    <row r="932" spans="1:5" x14ac:dyDescent="0.25">
      <c r="A932" t="s">
        <v>2516</v>
      </c>
      <c r="B932" t="s">
        <v>4825</v>
      </c>
      <c r="C932" t="s">
        <v>4826</v>
      </c>
      <c r="D932" t="s">
        <v>4826</v>
      </c>
      <c r="E932" t="s">
        <v>1486</v>
      </c>
    </row>
    <row r="933" spans="1:5" x14ac:dyDescent="0.25">
      <c r="A933" t="s">
        <v>2516</v>
      </c>
      <c r="B933" t="s">
        <v>4827</v>
      </c>
      <c r="C933" t="s">
        <v>4828</v>
      </c>
      <c r="D933" t="s">
        <v>4828</v>
      </c>
      <c r="E933" t="s">
        <v>1486</v>
      </c>
    </row>
    <row r="934" spans="1:5" x14ac:dyDescent="0.25">
      <c r="A934" t="s">
        <v>2516</v>
      </c>
      <c r="B934" t="s">
        <v>4829</v>
      </c>
      <c r="C934" t="s">
        <v>4830</v>
      </c>
      <c r="D934" t="s">
        <v>4830</v>
      </c>
      <c r="E934" t="s">
        <v>1486</v>
      </c>
    </row>
    <row r="935" spans="1:5" x14ac:dyDescent="0.25">
      <c r="A935" t="s">
        <v>2516</v>
      </c>
      <c r="B935" t="s">
        <v>4831</v>
      </c>
      <c r="C935" t="s">
        <v>4832</v>
      </c>
      <c r="D935" t="s">
        <v>4832</v>
      </c>
      <c r="E935" t="s">
        <v>1486</v>
      </c>
    </row>
    <row r="936" spans="1:5" x14ac:dyDescent="0.25">
      <c r="A936" t="s">
        <v>2516</v>
      </c>
      <c r="B936" t="s">
        <v>4833</v>
      </c>
      <c r="C936" t="s">
        <v>4834</v>
      </c>
      <c r="D936" t="s">
        <v>4834</v>
      </c>
      <c r="E936" t="s">
        <v>1486</v>
      </c>
    </row>
    <row r="937" spans="1:5" x14ac:dyDescent="0.25">
      <c r="A937" t="s">
        <v>2516</v>
      </c>
      <c r="B937" t="s">
        <v>4835</v>
      </c>
      <c r="C937" t="s">
        <v>4836</v>
      </c>
      <c r="D937" t="s">
        <v>4836</v>
      </c>
      <c r="E937" t="s">
        <v>1486</v>
      </c>
    </row>
    <row r="938" spans="1:5" x14ac:dyDescent="0.25">
      <c r="A938" t="s">
        <v>2516</v>
      </c>
      <c r="B938" t="s">
        <v>4837</v>
      </c>
      <c r="C938" t="s">
        <v>4838</v>
      </c>
      <c r="D938" t="s">
        <v>4838</v>
      </c>
      <c r="E938" t="s">
        <v>1486</v>
      </c>
    </row>
    <row r="939" spans="1:5" x14ac:dyDescent="0.25">
      <c r="A939" t="s">
        <v>2516</v>
      </c>
      <c r="B939" t="s">
        <v>4839</v>
      </c>
      <c r="C939" t="s">
        <v>4840</v>
      </c>
      <c r="D939" t="s">
        <v>4840</v>
      </c>
      <c r="E939" t="s">
        <v>1486</v>
      </c>
    </row>
    <row r="940" spans="1:5" x14ac:dyDescent="0.25">
      <c r="A940" t="s">
        <v>2516</v>
      </c>
      <c r="B940" t="s">
        <v>4841</v>
      </c>
      <c r="C940" t="s">
        <v>4842</v>
      </c>
      <c r="D940" t="s">
        <v>4842</v>
      </c>
      <c r="E940" t="s">
        <v>1486</v>
      </c>
    </row>
    <row r="941" spans="1:5" x14ac:dyDescent="0.25">
      <c r="A941" t="s">
        <v>2516</v>
      </c>
      <c r="B941" t="s">
        <v>4843</v>
      </c>
      <c r="C941" t="s">
        <v>4844</v>
      </c>
      <c r="D941" t="s">
        <v>4844</v>
      </c>
      <c r="E941" t="s">
        <v>1486</v>
      </c>
    </row>
    <row r="942" spans="1:5" x14ac:dyDescent="0.25">
      <c r="A942" t="s">
        <v>2516</v>
      </c>
      <c r="B942" t="s">
        <v>4845</v>
      </c>
      <c r="C942" t="s">
        <v>4846</v>
      </c>
      <c r="D942" t="s">
        <v>4846</v>
      </c>
      <c r="E942" t="s">
        <v>1486</v>
      </c>
    </row>
    <row r="943" spans="1:5" x14ac:dyDescent="0.25">
      <c r="A943" t="s">
        <v>2516</v>
      </c>
      <c r="B943" t="s">
        <v>4847</v>
      </c>
      <c r="C943" t="s">
        <v>4848</v>
      </c>
      <c r="D943" t="s">
        <v>4848</v>
      </c>
      <c r="E943" t="s">
        <v>1486</v>
      </c>
    </row>
    <row r="944" spans="1:5" x14ac:dyDescent="0.25">
      <c r="A944" t="s">
        <v>2516</v>
      </c>
      <c r="B944" t="s">
        <v>4849</v>
      </c>
      <c r="C944" t="s">
        <v>4850</v>
      </c>
      <c r="D944" t="s">
        <v>4850</v>
      </c>
      <c r="E944" t="s">
        <v>1486</v>
      </c>
    </row>
    <row r="945" spans="1:5" x14ac:dyDescent="0.25">
      <c r="A945" t="s">
        <v>2516</v>
      </c>
      <c r="B945" t="s">
        <v>4851</v>
      </c>
      <c r="C945" t="s">
        <v>4562</v>
      </c>
      <c r="D945" t="s">
        <v>4562</v>
      </c>
      <c r="E945" t="s">
        <v>4852</v>
      </c>
    </row>
    <row r="946" spans="1:5" x14ac:dyDescent="0.25">
      <c r="A946" t="s">
        <v>2516</v>
      </c>
      <c r="B946" t="s">
        <v>4853</v>
      </c>
      <c r="C946" t="s">
        <v>3927</v>
      </c>
      <c r="D946" t="s">
        <v>3927</v>
      </c>
      <c r="E946" t="s">
        <v>4852</v>
      </c>
    </row>
    <row r="947" spans="1:5" x14ac:dyDescent="0.25">
      <c r="A947" t="s">
        <v>2516</v>
      </c>
      <c r="B947" t="s">
        <v>1475</v>
      </c>
      <c r="C947" t="s">
        <v>4854</v>
      </c>
      <c r="D947" t="s">
        <v>4854</v>
      </c>
      <c r="E947" t="s">
        <v>4852</v>
      </c>
    </row>
    <row r="948" spans="1:5" x14ac:dyDescent="0.25">
      <c r="A948" t="s">
        <v>2516</v>
      </c>
      <c r="B948" t="s">
        <v>4855</v>
      </c>
      <c r="C948" t="s">
        <v>4856</v>
      </c>
      <c r="D948" t="s">
        <v>4856</v>
      </c>
      <c r="E948" t="s">
        <v>4852</v>
      </c>
    </row>
    <row r="949" spans="1:5" x14ac:dyDescent="0.25">
      <c r="A949" t="s">
        <v>2516</v>
      </c>
      <c r="B949" t="s">
        <v>4857</v>
      </c>
      <c r="C949" t="s">
        <v>4858</v>
      </c>
      <c r="D949" t="s">
        <v>4858</v>
      </c>
      <c r="E949" t="s">
        <v>4852</v>
      </c>
    </row>
    <row r="950" spans="1:5" x14ac:dyDescent="0.25">
      <c r="A950" t="s">
        <v>2516</v>
      </c>
      <c r="B950" t="s">
        <v>4859</v>
      </c>
      <c r="C950" t="s">
        <v>4860</v>
      </c>
      <c r="D950" t="s">
        <v>4860</v>
      </c>
      <c r="E950" t="s">
        <v>4852</v>
      </c>
    </row>
    <row r="951" spans="1:5" x14ac:dyDescent="0.25">
      <c r="A951" t="s">
        <v>2516</v>
      </c>
      <c r="B951" t="s">
        <v>4861</v>
      </c>
      <c r="C951" t="s">
        <v>4862</v>
      </c>
      <c r="D951" t="s">
        <v>2374</v>
      </c>
      <c r="E951" t="s">
        <v>4863</v>
      </c>
    </row>
    <row r="952" spans="1:5" x14ac:dyDescent="0.25">
      <c r="A952" t="s">
        <v>2516</v>
      </c>
      <c r="B952" t="s">
        <v>4864</v>
      </c>
      <c r="C952" t="s">
        <v>4865</v>
      </c>
      <c r="D952" t="s">
        <v>280</v>
      </c>
    </row>
    <row r="953" spans="1:5" x14ac:dyDescent="0.25">
      <c r="A953" t="s">
        <v>2532</v>
      </c>
      <c r="B953" t="s">
        <v>4866</v>
      </c>
      <c r="C953" t="s">
        <v>4867</v>
      </c>
      <c r="D953" t="s">
        <v>884</v>
      </c>
    </row>
    <row r="954" spans="1:5" x14ac:dyDescent="0.25">
      <c r="A954" t="s">
        <v>2532</v>
      </c>
      <c r="B954" t="s">
        <v>4868</v>
      </c>
      <c r="C954" t="s">
        <v>4869</v>
      </c>
      <c r="D954" t="s">
        <v>885</v>
      </c>
    </row>
    <row r="955" spans="1:5" x14ac:dyDescent="0.25">
      <c r="A955" t="s">
        <v>2532</v>
      </c>
      <c r="B955" t="s">
        <v>4870</v>
      </c>
      <c r="C955" t="s">
        <v>4871</v>
      </c>
      <c r="D955" t="s">
        <v>4872</v>
      </c>
    </row>
    <row r="956" spans="1:5" x14ac:dyDescent="0.25">
      <c r="A956" t="s">
        <v>2532</v>
      </c>
      <c r="B956" t="s">
        <v>4861</v>
      </c>
      <c r="C956" t="s">
        <v>4862</v>
      </c>
      <c r="D956" t="s">
        <v>2374</v>
      </c>
    </row>
    <row r="957" spans="1:5" x14ac:dyDescent="0.25">
      <c r="A957" t="s">
        <v>2532</v>
      </c>
      <c r="B957" t="s">
        <v>4864</v>
      </c>
      <c r="C957" t="s">
        <v>4865</v>
      </c>
      <c r="D957" t="s">
        <v>280</v>
      </c>
    </row>
    <row r="958" spans="1:5" x14ac:dyDescent="0.25">
      <c r="A958" t="s">
        <v>2536</v>
      </c>
      <c r="B958" t="s">
        <v>4873</v>
      </c>
      <c r="C958" t="s">
        <v>4874</v>
      </c>
      <c r="D958" t="s">
        <v>1241</v>
      </c>
    </row>
    <row r="959" spans="1:5" x14ac:dyDescent="0.25">
      <c r="A959" t="s">
        <v>2536</v>
      </c>
      <c r="B959" t="s">
        <v>4875</v>
      </c>
      <c r="C959" t="s">
        <v>4876</v>
      </c>
      <c r="D959" t="s">
        <v>1240</v>
      </c>
    </row>
    <row r="960" spans="1:5" x14ac:dyDescent="0.25">
      <c r="A960" t="s">
        <v>2536</v>
      </c>
      <c r="B960" t="s">
        <v>4877</v>
      </c>
      <c r="C960" t="s">
        <v>4878</v>
      </c>
      <c r="D960" t="s">
        <v>4879</v>
      </c>
    </row>
    <row r="961" spans="1:4" x14ac:dyDescent="0.25">
      <c r="A961" t="s">
        <v>2536</v>
      </c>
      <c r="B961" t="s">
        <v>4880</v>
      </c>
      <c r="C961" t="s">
        <v>4881</v>
      </c>
      <c r="D961" t="s">
        <v>4882</v>
      </c>
    </row>
    <row r="962" spans="1:4" x14ac:dyDescent="0.25">
      <c r="A962" t="s">
        <v>2536</v>
      </c>
      <c r="B962" t="s">
        <v>4883</v>
      </c>
      <c r="C962" t="s">
        <v>4884</v>
      </c>
      <c r="D962" t="s">
        <v>4885</v>
      </c>
    </row>
    <row r="963" spans="1:4" x14ac:dyDescent="0.25">
      <c r="A963" t="s">
        <v>2536</v>
      </c>
      <c r="B963" t="s">
        <v>4886</v>
      </c>
      <c r="C963" t="s">
        <v>4887</v>
      </c>
      <c r="D963" t="s">
        <v>1239</v>
      </c>
    </row>
    <row r="964" spans="1:4" x14ac:dyDescent="0.25">
      <c r="A964" t="s">
        <v>2536</v>
      </c>
      <c r="B964" t="s">
        <v>4888</v>
      </c>
      <c r="C964" t="s">
        <v>4889</v>
      </c>
      <c r="D964" t="s">
        <v>1244</v>
      </c>
    </row>
    <row r="965" spans="1:4" x14ac:dyDescent="0.25">
      <c r="A965" t="s">
        <v>2536</v>
      </c>
      <c r="B965" t="s">
        <v>4890</v>
      </c>
      <c r="C965" t="s">
        <v>4891</v>
      </c>
      <c r="D965" t="s">
        <v>1243</v>
      </c>
    </row>
    <row r="966" spans="1:4" x14ac:dyDescent="0.25">
      <c r="A966" t="s">
        <v>2536</v>
      </c>
      <c r="B966" t="s">
        <v>4892</v>
      </c>
      <c r="C966" t="s">
        <v>4893</v>
      </c>
      <c r="D966" t="s">
        <v>4894</v>
      </c>
    </row>
    <row r="967" spans="1:4" x14ac:dyDescent="0.25">
      <c r="A967" t="s">
        <v>2536</v>
      </c>
      <c r="B967" t="s">
        <v>4895</v>
      </c>
      <c r="C967" t="s">
        <v>4896</v>
      </c>
      <c r="D967" t="s">
        <v>4897</v>
      </c>
    </row>
    <row r="968" spans="1:4" x14ac:dyDescent="0.25">
      <c r="A968" t="s">
        <v>2536</v>
      </c>
      <c r="B968" t="s">
        <v>4898</v>
      </c>
      <c r="C968" t="s">
        <v>4899</v>
      </c>
      <c r="D968" t="s">
        <v>4900</v>
      </c>
    </row>
    <row r="969" spans="1:4" x14ac:dyDescent="0.25">
      <c r="A969" t="s">
        <v>2536</v>
      </c>
      <c r="B969" t="s">
        <v>4901</v>
      </c>
      <c r="C969" t="s">
        <v>4902</v>
      </c>
      <c r="D969" t="s">
        <v>4903</v>
      </c>
    </row>
    <row r="970" spans="1:4" x14ac:dyDescent="0.25">
      <c r="A970" t="s">
        <v>2536</v>
      </c>
      <c r="B970" t="s">
        <v>4904</v>
      </c>
      <c r="C970" t="s">
        <v>4905</v>
      </c>
      <c r="D970" t="s">
        <v>1242</v>
      </c>
    </row>
    <row r="971" spans="1:4" x14ac:dyDescent="0.25">
      <c r="A971" t="s">
        <v>2536</v>
      </c>
      <c r="B971" t="s">
        <v>4861</v>
      </c>
      <c r="C971" t="s">
        <v>4906</v>
      </c>
      <c r="D971" t="s">
        <v>357</v>
      </c>
    </row>
    <row r="972" spans="1:4" x14ac:dyDescent="0.25">
      <c r="A972" t="s">
        <v>2536</v>
      </c>
      <c r="B972" t="s">
        <v>4907</v>
      </c>
      <c r="C972" t="s">
        <v>4908</v>
      </c>
      <c r="D972" t="s">
        <v>372</v>
      </c>
    </row>
    <row r="973" spans="1:4" x14ac:dyDescent="0.25">
      <c r="A973" t="s">
        <v>2536</v>
      </c>
      <c r="B973" t="s">
        <v>4864</v>
      </c>
      <c r="C973" t="s">
        <v>4865</v>
      </c>
      <c r="D973" t="s">
        <v>280</v>
      </c>
    </row>
    <row r="974" spans="1:4" x14ac:dyDescent="0.25">
      <c r="A974" t="s">
        <v>927</v>
      </c>
      <c r="B974" t="s">
        <v>4909</v>
      </c>
      <c r="C974" t="s">
        <v>4910</v>
      </c>
      <c r="D974" t="s">
        <v>931</v>
      </c>
    </row>
    <row r="975" spans="1:4" x14ac:dyDescent="0.25">
      <c r="A975" t="s">
        <v>927</v>
      </c>
      <c r="B975" t="s">
        <v>4911</v>
      </c>
      <c r="C975" t="s">
        <v>4912</v>
      </c>
      <c r="D975" t="s">
        <v>928</v>
      </c>
    </row>
    <row r="976" spans="1:4" x14ac:dyDescent="0.25">
      <c r="A976" t="s">
        <v>927</v>
      </c>
      <c r="B976" t="s">
        <v>4913</v>
      </c>
      <c r="C976" t="s">
        <v>4914</v>
      </c>
      <c r="D976" t="s">
        <v>934</v>
      </c>
    </row>
    <row r="977" spans="1:4" x14ac:dyDescent="0.25">
      <c r="A977" t="s">
        <v>927</v>
      </c>
      <c r="B977" t="s">
        <v>4915</v>
      </c>
      <c r="C977" t="s">
        <v>4916</v>
      </c>
      <c r="D977" t="s">
        <v>4917</v>
      </c>
    </row>
    <row r="978" spans="1:4" x14ac:dyDescent="0.25">
      <c r="A978" t="s">
        <v>927</v>
      </c>
      <c r="B978" t="s">
        <v>4918</v>
      </c>
      <c r="C978" t="s">
        <v>4919</v>
      </c>
      <c r="D978" t="s">
        <v>4920</v>
      </c>
    </row>
    <row r="979" spans="1:4" x14ac:dyDescent="0.25">
      <c r="A979" t="s">
        <v>927</v>
      </c>
      <c r="B979" t="s">
        <v>4861</v>
      </c>
      <c r="C979" t="s">
        <v>4906</v>
      </c>
      <c r="D979" t="s">
        <v>357</v>
      </c>
    </row>
    <row r="980" spans="1:4" x14ac:dyDescent="0.25">
      <c r="A980" t="s">
        <v>927</v>
      </c>
      <c r="B980" t="s">
        <v>3099</v>
      </c>
      <c r="C980" t="s">
        <v>4865</v>
      </c>
      <c r="D980" t="s">
        <v>280</v>
      </c>
    </row>
    <row r="981" spans="1:4" x14ac:dyDescent="0.25">
      <c r="A981" t="s">
        <v>2388</v>
      </c>
      <c r="B981" t="s">
        <v>4921</v>
      </c>
      <c r="C981" t="s">
        <v>4922</v>
      </c>
      <c r="D981" t="s">
        <v>1432</v>
      </c>
    </row>
    <row r="982" spans="1:4" x14ac:dyDescent="0.25">
      <c r="A982" t="s">
        <v>2388</v>
      </c>
      <c r="B982" t="s">
        <v>4923</v>
      </c>
      <c r="C982" t="s">
        <v>4924</v>
      </c>
      <c r="D982" t="s">
        <v>1433</v>
      </c>
    </row>
    <row r="983" spans="1:4" x14ac:dyDescent="0.25">
      <c r="A983" t="s">
        <v>2388</v>
      </c>
      <c r="B983" t="s">
        <v>4925</v>
      </c>
      <c r="C983" t="s">
        <v>4926</v>
      </c>
      <c r="D983" t="s">
        <v>1434</v>
      </c>
    </row>
    <row r="984" spans="1:4" x14ac:dyDescent="0.25">
      <c r="A984" t="s">
        <v>2388</v>
      </c>
      <c r="B984" t="s">
        <v>4927</v>
      </c>
      <c r="C984" t="s">
        <v>4928</v>
      </c>
      <c r="D984" t="s">
        <v>1435</v>
      </c>
    </row>
    <row r="985" spans="1:4" x14ac:dyDescent="0.25">
      <c r="A985" t="s">
        <v>2388</v>
      </c>
      <c r="B985" t="s">
        <v>4929</v>
      </c>
      <c r="C985" t="s">
        <v>4930</v>
      </c>
      <c r="D985" t="s">
        <v>1437</v>
      </c>
    </row>
    <row r="986" spans="1:4" x14ac:dyDescent="0.25">
      <c r="A986" t="s">
        <v>2388</v>
      </c>
      <c r="B986" t="s">
        <v>4931</v>
      </c>
      <c r="C986" t="s">
        <v>4932</v>
      </c>
      <c r="D986" t="s">
        <v>375</v>
      </c>
    </row>
    <row r="987" spans="1:4" x14ac:dyDescent="0.25">
      <c r="A987" t="s">
        <v>2388</v>
      </c>
      <c r="B987" t="s">
        <v>4933</v>
      </c>
      <c r="C987" t="s">
        <v>4934</v>
      </c>
      <c r="D987" t="s">
        <v>386</v>
      </c>
    </row>
    <row r="988" spans="1:4" x14ac:dyDescent="0.25">
      <c r="A988" t="s">
        <v>2388</v>
      </c>
      <c r="B988" t="s">
        <v>4935</v>
      </c>
      <c r="C988" t="s">
        <v>4936</v>
      </c>
      <c r="D988" t="s">
        <v>1436</v>
      </c>
    </row>
    <row r="989" spans="1:4" x14ac:dyDescent="0.25">
      <c r="A989" t="s">
        <v>2388</v>
      </c>
      <c r="B989" t="s">
        <v>4937</v>
      </c>
      <c r="C989" t="s">
        <v>4938</v>
      </c>
      <c r="D989" t="s">
        <v>392</v>
      </c>
    </row>
    <row r="990" spans="1:4" x14ac:dyDescent="0.25">
      <c r="A990" t="s">
        <v>2388</v>
      </c>
      <c r="B990" t="s">
        <v>4861</v>
      </c>
      <c r="C990" t="s">
        <v>4906</v>
      </c>
      <c r="D990" t="s">
        <v>357</v>
      </c>
    </row>
    <row r="991" spans="1:4" x14ac:dyDescent="0.25">
      <c r="A991" t="s">
        <v>2388</v>
      </c>
      <c r="B991" t="s">
        <v>3099</v>
      </c>
      <c r="C991" t="s">
        <v>4865</v>
      </c>
      <c r="D991" t="s">
        <v>280</v>
      </c>
    </row>
    <row r="992" spans="1:4" x14ac:dyDescent="0.25">
      <c r="A992" t="s">
        <v>4939</v>
      </c>
      <c r="B992" t="s">
        <v>4940</v>
      </c>
      <c r="C992" t="s">
        <v>4941</v>
      </c>
      <c r="D992" t="s">
        <v>761</v>
      </c>
    </row>
    <row r="993" spans="1:4" x14ac:dyDescent="0.25">
      <c r="A993" t="s">
        <v>4939</v>
      </c>
      <c r="B993" t="s">
        <v>4942</v>
      </c>
      <c r="C993" t="s">
        <v>4943</v>
      </c>
      <c r="D993" t="s">
        <v>763</v>
      </c>
    </row>
    <row r="994" spans="1:4" x14ac:dyDescent="0.25">
      <c r="A994" t="s">
        <v>4939</v>
      </c>
      <c r="B994" t="s">
        <v>4944</v>
      </c>
      <c r="C994" t="s">
        <v>4945</v>
      </c>
      <c r="D994" t="s">
        <v>762</v>
      </c>
    </row>
    <row r="995" spans="1:4" x14ac:dyDescent="0.25">
      <c r="A995" t="s">
        <v>4939</v>
      </c>
      <c r="B995" t="s">
        <v>4946</v>
      </c>
      <c r="C995" t="s">
        <v>4947</v>
      </c>
      <c r="D995" t="s">
        <v>779</v>
      </c>
    </row>
    <row r="996" spans="1:4" x14ac:dyDescent="0.25">
      <c r="A996" t="s">
        <v>4939</v>
      </c>
      <c r="B996" t="s">
        <v>4907</v>
      </c>
      <c r="C996" t="s">
        <v>4908</v>
      </c>
      <c r="D996" t="s">
        <v>4948</v>
      </c>
    </row>
    <row r="997" spans="1:4" x14ac:dyDescent="0.25">
      <c r="A997" t="s">
        <v>4939</v>
      </c>
      <c r="B997" t="s">
        <v>3099</v>
      </c>
      <c r="C997" t="s">
        <v>4865</v>
      </c>
      <c r="D997" t="s">
        <v>280</v>
      </c>
    </row>
    <row r="998" spans="1:4" x14ac:dyDescent="0.25">
      <c r="A998" t="s">
        <v>2590</v>
      </c>
      <c r="B998" t="s">
        <v>4949</v>
      </c>
      <c r="C998" t="s">
        <v>4950</v>
      </c>
      <c r="D998" t="s">
        <v>428</v>
      </c>
    </row>
    <row r="999" spans="1:4" x14ac:dyDescent="0.25">
      <c r="A999" t="s">
        <v>2590</v>
      </c>
      <c r="B999" t="s">
        <v>4951</v>
      </c>
      <c r="C999" t="s">
        <v>4952</v>
      </c>
      <c r="D999" t="s">
        <v>437</v>
      </c>
    </row>
    <row r="1000" spans="1:4" x14ac:dyDescent="0.25">
      <c r="A1000" t="s">
        <v>2590</v>
      </c>
      <c r="B1000" t="s">
        <v>4953</v>
      </c>
      <c r="C1000" t="s">
        <v>4954</v>
      </c>
      <c r="D1000" t="s">
        <v>427</v>
      </c>
    </row>
    <row r="1001" spans="1:4" x14ac:dyDescent="0.25">
      <c r="A1001" t="s">
        <v>2590</v>
      </c>
      <c r="B1001" t="s">
        <v>4955</v>
      </c>
      <c r="C1001" t="s">
        <v>4956</v>
      </c>
      <c r="D1001" t="s">
        <v>433</v>
      </c>
    </row>
    <row r="1002" spans="1:4" x14ac:dyDescent="0.25">
      <c r="A1002" t="s">
        <v>2590</v>
      </c>
      <c r="B1002" t="s">
        <v>4957</v>
      </c>
      <c r="C1002" t="s">
        <v>4958</v>
      </c>
      <c r="D1002" t="s">
        <v>431</v>
      </c>
    </row>
    <row r="1003" spans="1:4" x14ac:dyDescent="0.25">
      <c r="A1003" t="s">
        <v>2590</v>
      </c>
      <c r="B1003" t="s">
        <v>4959</v>
      </c>
      <c r="C1003" t="s">
        <v>4960</v>
      </c>
      <c r="D1003" t="s">
        <v>436</v>
      </c>
    </row>
    <row r="1004" spans="1:4" x14ac:dyDescent="0.25">
      <c r="A1004" t="s">
        <v>2590</v>
      </c>
      <c r="B1004" t="s">
        <v>4961</v>
      </c>
      <c r="C1004" t="s">
        <v>4962</v>
      </c>
      <c r="D1004" t="s">
        <v>432</v>
      </c>
    </row>
    <row r="1005" spans="1:4" x14ac:dyDescent="0.25">
      <c r="A1005" t="s">
        <v>2590</v>
      </c>
      <c r="B1005" t="s">
        <v>4963</v>
      </c>
      <c r="C1005" t="s">
        <v>4964</v>
      </c>
      <c r="D1005" t="s">
        <v>435</v>
      </c>
    </row>
    <row r="1006" spans="1:4" x14ac:dyDescent="0.25">
      <c r="A1006" t="s">
        <v>2590</v>
      </c>
      <c r="B1006" t="s">
        <v>4965</v>
      </c>
      <c r="C1006" t="s">
        <v>4966</v>
      </c>
      <c r="D1006" t="s">
        <v>429</v>
      </c>
    </row>
    <row r="1007" spans="1:4" x14ac:dyDescent="0.25">
      <c r="A1007" t="s">
        <v>2590</v>
      </c>
      <c r="B1007" t="s">
        <v>4967</v>
      </c>
      <c r="C1007" t="s">
        <v>4968</v>
      </c>
      <c r="D1007" t="s">
        <v>430</v>
      </c>
    </row>
    <row r="1008" spans="1:4" x14ac:dyDescent="0.25">
      <c r="A1008" t="s">
        <v>2590</v>
      </c>
      <c r="B1008" t="s">
        <v>4969</v>
      </c>
      <c r="C1008" t="s">
        <v>4970</v>
      </c>
      <c r="D1008" t="s">
        <v>434</v>
      </c>
    </row>
    <row r="1009" spans="1:4" x14ac:dyDescent="0.25">
      <c r="A1009" t="s">
        <v>2590</v>
      </c>
      <c r="B1009" t="s">
        <v>4861</v>
      </c>
      <c r="C1009" t="s">
        <v>4906</v>
      </c>
      <c r="D1009" t="s">
        <v>357</v>
      </c>
    </row>
    <row r="1010" spans="1:4" x14ac:dyDescent="0.25">
      <c r="A1010" t="s">
        <v>2590</v>
      </c>
      <c r="B1010" t="s">
        <v>4971</v>
      </c>
      <c r="C1010" t="s">
        <v>4972</v>
      </c>
      <c r="D1010" t="s">
        <v>1076</v>
      </c>
    </row>
    <row r="1011" spans="1:4" x14ac:dyDescent="0.25">
      <c r="A1011" t="s">
        <v>2590</v>
      </c>
      <c r="B1011" t="s">
        <v>3099</v>
      </c>
      <c r="C1011" t="s">
        <v>4865</v>
      </c>
      <c r="D1011" t="s">
        <v>280</v>
      </c>
    </row>
    <row r="1012" spans="1:4" x14ac:dyDescent="0.25">
      <c r="A1012" t="s">
        <v>2385</v>
      </c>
      <c r="B1012" t="s">
        <v>4949</v>
      </c>
      <c r="C1012" t="s">
        <v>4950</v>
      </c>
      <c r="D1012" t="s">
        <v>428</v>
      </c>
    </row>
    <row r="1013" spans="1:4" x14ac:dyDescent="0.25">
      <c r="A1013" t="s">
        <v>2385</v>
      </c>
      <c r="B1013" t="s">
        <v>4951</v>
      </c>
      <c r="C1013" t="s">
        <v>4952</v>
      </c>
      <c r="D1013" t="s">
        <v>437</v>
      </c>
    </row>
    <row r="1014" spans="1:4" x14ac:dyDescent="0.25">
      <c r="A1014" t="s">
        <v>2385</v>
      </c>
      <c r="B1014" t="s">
        <v>4953</v>
      </c>
      <c r="C1014" t="s">
        <v>4954</v>
      </c>
      <c r="D1014" t="s">
        <v>427</v>
      </c>
    </row>
    <row r="1015" spans="1:4" x14ac:dyDescent="0.25">
      <c r="A1015" t="s">
        <v>2385</v>
      </c>
      <c r="B1015" t="s">
        <v>4955</v>
      </c>
      <c r="C1015" t="s">
        <v>4956</v>
      </c>
      <c r="D1015" t="s">
        <v>433</v>
      </c>
    </row>
    <row r="1016" spans="1:4" x14ac:dyDescent="0.25">
      <c r="A1016" t="s">
        <v>2385</v>
      </c>
      <c r="B1016" t="s">
        <v>4957</v>
      </c>
      <c r="C1016" t="s">
        <v>4958</v>
      </c>
      <c r="D1016" t="s">
        <v>431</v>
      </c>
    </row>
    <row r="1017" spans="1:4" x14ac:dyDescent="0.25">
      <c r="A1017" t="s">
        <v>2385</v>
      </c>
      <c r="B1017" t="s">
        <v>4959</v>
      </c>
      <c r="C1017" t="s">
        <v>4960</v>
      </c>
      <c r="D1017" t="s">
        <v>436</v>
      </c>
    </row>
    <row r="1018" spans="1:4" x14ac:dyDescent="0.25">
      <c r="A1018" t="s">
        <v>2385</v>
      </c>
      <c r="B1018" t="s">
        <v>4961</v>
      </c>
      <c r="C1018" t="s">
        <v>4962</v>
      </c>
      <c r="D1018" t="s">
        <v>432</v>
      </c>
    </row>
    <row r="1019" spans="1:4" x14ac:dyDescent="0.25">
      <c r="A1019" t="s">
        <v>2385</v>
      </c>
      <c r="B1019" t="s">
        <v>4963</v>
      </c>
      <c r="C1019" t="s">
        <v>4964</v>
      </c>
      <c r="D1019" t="s">
        <v>435</v>
      </c>
    </row>
    <row r="1020" spans="1:4" x14ac:dyDescent="0.25">
      <c r="A1020" t="s">
        <v>2385</v>
      </c>
      <c r="B1020" t="s">
        <v>4965</v>
      </c>
      <c r="C1020" t="s">
        <v>4966</v>
      </c>
      <c r="D1020" t="s">
        <v>429</v>
      </c>
    </row>
    <row r="1021" spans="1:4" x14ac:dyDescent="0.25">
      <c r="A1021" t="s">
        <v>2385</v>
      </c>
      <c r="B1021" t="s">
        <v>4967</v>
      </c>
      <c r="C1021" t="s">
        <v>4968</v>
      </c>
      <c r="D1021" t="s">
        <v>430</v>
      </c>
    </row>
    <row r="1022" spans="1:4" x14ac:dyDescent="0.25">
      <c r="A1022" t="s">
        <v>2385</v>
      </c>
      <c r="B1022" t="s">
        <v>4969</v>
      </c>
      <c r="C1022" t="s">
        <v>4970</v>
      </c>
      <c r="D1022" t="s">
        <v>434</v>
      </c>
    </row>
    <row r="1023" spans="1:4" x14ac:dyDescent="0.25">
      <c r="A1023" t="s">
        <v>2385</v>
      </c>
      <c r="B1023" t="s">
        <v>4973</v>
      </c>
      <c r="C1023" t="s">
        <v>4974</v>
      </c>
      <c r="D1023" t="s">
        <v>1110</v>
      </c>
    </row>
    <row r="1024" spans="1:4" x14ac:dyDescent="0.25">
      <c r="A1024" t="s">
        <v>2385</v>
      </c>
      <c r="B1024" t="s">
        <v>4861</v>
      </c>
      <c r="C1024" t="s">
        <v>4906</v>
      </c>
      <c r="D1024" t="s">
        <v>357</v>
      </c>
    </row>
    <row r="1025" spans="1:4" x14ac:dyDescent="0.25">
      <c r="A1025" t="s">
        <v>2615</v>
      </c>
      <c r="B1025" t="s">
        <v>4975</v>
      </c>
      <c r="C1025" t="s">
        <v>4976</v>
      </c>
      <c r="D1025" t="s">
        <v>1543</v>
      </c>
    </row>
    <row r="1026" spans="1:4" x14ac:dyDescent="0.25">
      <c r="A1026" t="s">
        <v>2615</v>
      </c>
      <c r="B1026" t="s">
        <v>4977</v>
      </c>
      <c r="C1026" t="s">
        <v>4978</v>
      </c>
      <c r="D1026" t="s">
        <v>1544</v>
      </c>
    </row>
    <row r="1027" spans="1:4" x14ac:dyDescent="0.25">
      <c r="A1027" t="s">
        <v>2615</v>
      </c>
      <c r="B1027" t="s">
        <v>4979</v>
      </c>
      <c r="C1027" t="s">
        <v>4980</v>
      </c>
      <c r="D1027" t="s">
        <v>1542</v>
      </c>
    </row>
    <row r="1028" spans="1:4" x14ac:dyDescent="0.25">
      <c r="A1028" t="s">
        <v>2615</v>
      </c>
      <c r="B1028" t="s">
        <v>4981</v>
      </c>
      <c r="C1028" t="s">
        <v>4982</v>
      </c>
      <c r="D1028" t="s">
        <v>4983</v>
      </c>
    </row>
    <row r="1029" spans="1:4" x14ac:dyDescent="0.25">
      <c r="A1029" t="s">
        <v>2615</v>
      </c>
      <c r="B1029" t="s">
        <v>4984</v>
      </c>
      <c r="C1029" t="s">
        <v>4985</v>
      </c>
      <c r="D1029" t="s">
        <v>4986</v>
      </c>
    </row>
    <row r="1030" spans="1:4" x14ac:dyDescent="0.25">
      <c r="A1030" t="s">
        <v>2615</v>
      </c>
      <c r="B1030" t="s">
        <v>4907</v>
      </c>
      <c r="C1030" t="s">
        <v>4908</v>
      </c>
      <c r="D1030" t="s">
        <v>372</v>
      </c>
    </row>
    <row r="1031" spans="1:4" x14ac:dyDescent="0.25">
      <c r="A1031" t="s">
        <v>2615</v>
      </c>
      <c r="B1031" t="s">
        <v>3099</v>
      </c>
      <c r="C1031" t="s">
        <v>4865</v>
      </c>
      <c r="D1031" t="s">
        <v>280</v>
      </c>
    </row>
    <row r="1032" spans="1:4" x14ac:dyDescent="0.25">
      <c r="A1032" t="s">
        <v>4987</v>
      </c>
      <c r="B1032" t="s">
        <v>4949</v>
      </c>
      <c r="C1032" t="s">
        <v>4950</v>
      </c>
      <c r="D1032" t="s">
        <v>428</v>
      </c>
    </row>
    <row r="1033" spans="1:4" x14ac:dyDescent="0.25">
      <c r="A1033" t="s">
        <v>4987</v>
      </c>
      <c r="B1033" t="s">
        <v>4951</v>
      </c>
      <c r="C1033" t="s">
        <v>4952</v>
      </c>
      <c r="D1033" t="s">
        <v>437</v>
      </c>
    </row>
    <row r="1034" spans="1:4" x14ac:dyDescent="0.25">
      <c r="A1034" t="s">
        <v>4987</v>
      </c>
      <c r="B1034" t="s">
        <v>4953</v>
      </c>
      <c r="C1034" t="s">
        <v>4954</v>
      </c>
      <c r="D1034" t="s">
        <v>427</v>
      </c>
    </row>
    <row r="1035" spans="1:4" x14ac:dyDescent="0.25">
      <c r="A1035" t="s">
        <v>4987</v>
      </c>
      <c r="B1035" t="s">
        <v>4955</v>
      </c>
      <c r="C1035" t="s">
        <v>4956</v>
      </c>
      <c r="D1035" t="s">
        <v>433</v>
      </c>
    </row>
    <row r="1036" spans="1:4" x14ac:dyDescent="0.25">
      <c r="A1036" t="s">
        <v>4987</v>
      </c>
      <c r="B1036" t="s">
        <v>4957</v>
      </c>
      <c r="C1036" t="s">
        <v>4958</v>
      </c>
      <c r="D1036" t="s">
        <v>431</v>
      </c>
    </row>
    <row r="1037" spans="1:4" x14ac:dyDescent="0.25">
      <c r="A1037" t="s">
        <v>4987</v>
      </c>
      <c r="B1037" t="s">
        <v>4959</v>
      </c>
      <c r="C1037" t="s">
        <v>4960</v>
      </c>
      <c r="D1037" t="s">
        <v>436</v>
      </c>
    </row>
    <row r="1038" spans="1:4" x14ac:dyDescent="0.25">
      <c r="A1038" t="s">
        <v>4987</v>
      </c>
      <c r="B1038" t="s">
        <v>4961</v>
      </c>
      <c r="C1038" t="s">
        <v>4962</v>
      </c>
      <c r="D1038" t="s">
        <v>432</v>
      </c>
    </row>
    <row r="1039" spans="1:4" x14ac:dyDescent="0.25">
      <c r="A1039" t="s">
        <v>4987</v>
      </c>
      <c r="B1039" t="s">
        <v>4963</v>
      </c>
      <c r="C1039" t="s">
        <v>4964</v>
      </c>
      <c r="D1039" t="s">
        <v>435</v>
      </c>
    </row>
    <row r="1040" spans="1:4" x14ac:dyDescent="0.25">
      <c r="A1040" t="s">
        <v>4987</v>
      </c>
      <c r="B1040" t="s">
        <v>4965</v>
      </c>
      <c r="C1040" t="s">
        <v>4966</v>
      </c>
      <c r="D1040" t="s">
        <v>429</v>
      </c>
    </row>
    <row r="1041" spans="1:4" x14ac:dyDescent="0.25">
      <c r="A1041" t="s">
        <v>4987</v>
      </c>
      <c r="B1041" t="s">
        <v>4967</v>
      </c>
      <c r="C1041" t="s">
        <v>4968</v>
      </c>
      <c r="D1041" t="s">
        <v>430</v>
      </c>
    </row>
    <row r="1042" spans="1:4" x14ac:dyDescent="0.25">
      <c r="A1042" t="s">
        <v>4987</v>
      </c>
      <c r="B1042" t="s">
        <v>4969</v>
      </c>
      <c r="C1042" t="s">
        <v>4970</v>
      </c>
      <c r="D1042" t="s">
        <v>434</v>
      </c>
    </row>
    <row r="1043" spans="1:4" x14ac:dyDescent="0.25">
      <c r="A1043" t="s">
        <v>4987</v>
      </c>
      <c r="B1043" t="s">
        <v>4861</v>
      </c>
      <c r="C1043" t="s">
        <v>4906</v>
      </c>
      <c r="D1043" t="s">
        <v>357</v>
      </c>
    </row>
    <row r="1044" spans="1:4" x14ac:dyDescent="0.25">
      <c r="A1044" t="s">
        <v>4987</v>
      </c>
      <c r="B1044" t="s">
        <v>3099</v>
      </c>
      <c r="C1044" t="s">
        <v>4865</v>
      </c>
      <c r="D1044" t="s">
        <v>280</v>
      </c>
    </row>
    <row r="1045" spans="1:4" x14ac:dyDescent="0.25">
      <c r="A1045" t="s">
        <v>2637</v>
      </c>
      <c r="B1045" t="s">
        <v>4988</v>
      </c>
      <c r="C1045" t="s">
        <v>4989</v>
      </c>
      <c r="D1045" t="s">
        <v>1674</v>
      </c>
    </row>
    <row r="1046" spans="1:4" x14ac:dyDescent="0.25">
      <c r="A1046" t="s">
        <v>2637</v>
      </c>
      <c r="B1046" t="s">
        <v>4990</v>
      </c>
      <c r="C1046" t="s">
        <v>4991</v>
      </c>
      <c r="D1046" t="s">
        <v>1678</v>
      </c>
    </row>
    <row r="1047" spans="1:4" x14ac:dyDescent="0.25">
      <c r="A1047" t="s">
        <v>2637</v>
      </c>
      <c r="B1047" t="s">
        <v>4992</v>
      </c>
      <c r="C1047" t="s">
        <v>4993</v>
      </c>
      <c r="D1047" t="s">
        <v>1675</v>
      </c>
    </row>
    <row r="1048" spans="1:4" x14ac:dyDescent="0.25">
      <c r="A1048" t="s">
        <v>2637</v>
      </c>
      <c r="B1048" t="s">
        <v>4994</v>
      </c>
      <c r="C1048" t="s">
        <v>4995</v>
      </c>
      <c r="D1048" t="s">
        <v>1676</v>
      </c>
    </row>
    <row r="1049" spans="1:4" x14ac:dyDescent="0.25">
      <c r="A1049" t="s">
        <v>2637</v>
      </c>
      <c r="B1049" t="s">
        <v>4996</v>
      </c>
      <c r="C1049" t="s">
        <v>4997</v>
      </c>
      <c r="D1049" t="s">
        <v>1677</v>
      </c>
    </row>
    <row r="1050" spans="1:4" x14ac:dyDescent="0.25">
      <c r="A1050" t="s">
        <v>2637</v>
      </c>
      <c r="B1050" t="s">
        <v>4998</v>
      </c>
      <c r="C1050" t="s">
        <v>4999</v>
      </c>
      <c r="D1050" t="s">
        <v>1672</v>
      </c>
    </row>
    <row r="1051" spans="1:4" x14ac:dyDescent="0.25">
      <c r="A1051" t="s">
        <v>2637</v>
      </c>
      <c r="B1051" t="s">
        <v>5000</v>
      </c>
      <c r="C1051" t="s">
        <v>5001</v>
      </c>
      <c r="D1051" t="s">
        <v>1673</v>
      </c>
    </row>
    <row r="1052" spans="1:4" x14ac:dyDescent="0.25">
      <c r="A1052" t="s">
        <v>2637</v>
      </c>
      <c r="B1052" t="s">
        <v>4861</v>
      </c>
      <c r="C1052" t="s">
        <v>4906</v>
      </c>
      <c r="D1052" t="s">
        <v>357</v>
      </c>
    </row>
    <row r="1053" spans="1:4" x14ac:dyDescent="0.25">
      <c r="A1053" t="s">
        <v>2637</v>
      </c>
      <c r="B1053" t="s">
        <v>3099</v>
      </c>
      <c r="C1053" t="s">
        <v>4865</v>
      </c>
      <c r="D1053" t="s">
        <v>280</v>
      </c>
    </row>
    <row r="1054" spans="1:4" x14ac:dyDescent="0.25">
      <c r="A1054" t="s">
        <v>2637</v>
      </c>
      <c r="B1054" t="s">
        <v>4907</v>
      </c>
      <c r="C1054" t="s">
        <v>4908</v>
      </c>
      <c r="D1054" t="s">
        <v>372</v>
      </c>
    </row>
    <row r="1055" spans="1:4" x14ac:dyDescent="0.25">
      <c r="A1055" t="s">
        <v>2645</v>
      </c>
      <c r="B1055" t="s">
        <v>5002</v>
      </c>
      <c r="C1055" t="s">
        <v>5003</v>
      </c>
      <c r="D1055" t="s">
        <v>547</v>
      </c>
    </row>
    <row r="1056" spans="1:4" x14ac:dyDescent="0.25">
      <c r="A1056" t="s">
        <v>2645</v>
      </c>
      <c r="B1056" t="s">
        <v>5004</v>
      </c>
      <c r="C1056" t="s">
        <v>5005</v>
      </c>
      <c r="D1056" t="s">
        <v>5006</v>
      </c>
    </row>
    <row r="1057" spans="1:4" x14ac:dyDescent="0.25">
      <c r="A1057" t="s">
        <v>2645</v>
      </c>
      <c r="B1057" t="s">
        <v>5007</v>
      </c>
      <c r="C1057" t="s">
        <v>5008</v>
      </c>
      <c r="D1057" t="s">
        <v>803</v>
      </c>
    </row>
    <row r="1058" spans="1:4" x14ac:dyDescent="0.25">
      <c r="A1058" t="s">
        <v>2645</v>
      </c>
      <c r="B1058" t="s">
        <v>5009</v>
      </c>
      <c r="C1058" t="s">
        <v>5010</v>
      </c>
      <c r="D1058" t="s">
        <v>802</v>
      </c>
    </row>
    <row r="1059" spans="1:4" x14ac:dyDescent="0.25">
      <c r="A1059" t="s">
        <v>2645</v>
      </c>
      <c r="B1059" t="s">
        <v>4907</v>
      </c>
      <c r="C1059" t="s">
        <v>4908</v>
      </c>
      <c r="D1059" t="s">
        <v>372</v>
      </c>
    </row>
    <row r="1060" spans="1:4" x14ac:dyDescent="0.25">
      <c r="A1060" t="s">
        <v>2645</v>
      </c>
      <c r="B1060" t="s">
        <v>3099</v>
      </c>
      <c r="C1060" t="s">
        <v>4865</v>
      </c>
      <c r="D1060" t="s">
        <v>280</v>
      </c>
    </row>
    <row r="1061" spans="1:4" x14ac:dyDescent="0.25">
      <c r="A1061" t="s">
        <v>2662</v>
      </c>
      <c r="B1061" t="s">
        <v>5011</v>
      </c>
      <c r="C1061" t="s">
        <v>5012</v>
      </c>
      <c r="D1061" t="s">
        <v>1407</v>
      </c>
    </row>
    <row r="1062" spans="1:4" x14ac:dyDescent="0.25">
      <c r="A1062" t="s">
        <v>2662</v>
      </c>
      <c r="B1062" t="s">
        <v>5013</v>
      </c>
      <c r="C1062" t="s">
        <v>5014</v>
      </c>
      <c r="D1062" t="s">
        <v>1406</v>
      </c>
    </row>
    <row r="1063" spans="1:4" x14ac:dyDescent="0.25">
      <c r="A1063" t="s">
        <v>2662</v>
      </c>
      <c r="B1063" t="s">
        <v>5015</v>
      </c>
      <c r="C1063" t="s">
        <v>5016</v>
      </c>
      <c r="D1063" t="s">
        <v>1408</v>
      </c>
    </row>
    <row r="1064" spans="1:4" x14ac:dyDescent="0.25">
      <c r="A1064" t="s">
        <v>2662</v>
      </c>
      <c r="B1064" t="s">
        <v>5017</v>
      </c>
      <c r="C1064" t="s">
        <v>5018</v>
      </c>
      <c r="D1064" t="s">
        <v>1405</v>
      </c>
    </row>
    <row r="1065" spans="1:4" x14ac:dyDescent="0.25">
      <c r="A1065" t="s">
        <v>2662</v>
      </c>
      <c r="B1065" t="s">
        <v>4861</v>
      </c>
      <c r="C1065" t="s">
        <v>4906</v>
      </c>
      <c r="D1065" t="s">
        <v>357</v>
      </c>
    </row>
    <row r="1066" spans="1:4" x14ac:dyDescent="0.25">
      <c r="A1066" t="s">
        <v>2662</v>
      </c>
      <c r="B1066" t="s">
        <v>3099</v>
      </c>
      <c r="C1066" t="s">
        <v>4865</v>
      </c>
      <c r="D1066" t="s">
        <v>280</v>
      </c>
    </row>
    <row r="1067" spans="1:4" x14ac:dyDescent="0.25">
      <c r="A1067" t="s">
        <v>2668</v>
      </c>
      <c r="B1067" t="s">
        <v>5002</v>
      </c>
      <c r="C1067" t="s">
        <v>3073</v>
      </c>
      <c r="D1067" t="s">
        <v>547</v>
      </c>
    </row>
    <row r="1068" spans="1:4" x14ac:dyDescent="0.25">
      <c r="A1068" t="s">
        <v>2668</v>
      </c>
      <c r="B1068" t="s">
        <v>5019</v>
      </c>
      <c r="C1068" t="s">
        <v>5020</v>
      </c>
      <c r="D1068" t="s">
        <v>543</v>
      </c>
    </row>
    <row r="1069" spans="1:4" x14ac:dyDescent="0.25">
      <c r="A1069" t="s">
        <v>2668</v>
      </c>
      <c r="B1069" t="s">
        <v>5021</v>
      </c>
      <c r="C1069" t="s">
        <v>5022</v>
      </c>
      <c r="D1069" t="s">
        <v>546</v>
      </c>
    </row>
    <row r="1070" spans="1:4" x14ac:dyDescent="0.25">
      <c r="A1070" t="s">
        <v>2668</v>
      </c>
      <c r="B1070" t="s">
        <v>5023</v>
      </c>
      <c r="C1070" t="s">
        <v>5024</v>
      </c>
      <c r="D1070" t="s">
        <v>545</v>
      </c>
    </row>
    <row r="1071" spans="1:4" x14ac:dyDescent="0.25">
      <c r="A1071" t="s">
        <v>2668</v>
      </c>
      <c r="B1071" t="s">
        <v>4984</v>
      </c>
      <c r="C1071" t="s">
        <v>5025</v>
      </c>
      <c r="D1071" t="s">
        <v>544</v>
      </c>
    </row>
    <row r="1072" spans="1:4" x14ac:dyDescent="0.25">
      <c r="A1072" t="s">
        <v>2668</v>
      </c>
      <c r="B1072" t="s">
        <v>3099</v>
      </c>
      <c r="C1072" t="s">
        <v>4865</v>
      </c>
      <c r="D1072" t="s">
        <v>280</v>
      </c>
    </row>
    <row r="1073" spans="1:4" x14ac:dyDescent="0.25">
      <c r="A1073" t="s">
        <v>2676</v>
      </c>
      <c r="B1073" t="s">
        <v>5026</v>
      </c>
      <c r="C1073" t="s">
        <v>5027</v>
      </c>
      <c r="D1073" t="s">
        <v>1571</v>
      </c>
    </row>
    <row r="1074" spans="1:4" x14ac:dyDescent="0.25">
      <c r="A1074" t="s">
        <v>2676</v>
      </c>
      <c r="B1074" t="s">
        <v>5028</v>
      </c>
      <c r="C1074" t="s">
        <v>5029</v>
      </c>
      <c r="D1074" t="s">
        <v>1570</v>
      </c>
    </row>
    <row r="1075" spans="1:4" x14ac:dyDescent="0.25">
      <c r="A1075" t="s">
        <v>2676</v>
      </c>
      <c r="B1075" t="s">
        <v>5030</v>
      </c>
      <c r="C1075" t="s">
        <v>5031</v>
      </c>
      <c r="D1075" t="s">
        <v>1569</v>
      </c>
    </row>
    <row r="1076" spans="1:4" x14ac:dyDescent="0.25">
      <c r="A1076" t="s">
        <v>2676</v>
      </c>
      <c r="B1076" t="s">
        <v>3099</v>
      </c>
      <c r="C1076" t="s">
        <v>4865</v>
      </c>
      <c r="D1076" t="s">
        <v>280</v>
      </c>
    </row>
    <row r="1077" spans="1:4" x14ac:dyDescent="0.25">
      <c r="A1077" t="s">
        <v>2680</v>
      </c>
      <c r="B1077" t="s">
        <v>5032</v>
      </c>
      <c r="C1077" t="s">
        <v>5033</v>
      </c>
      <c r="D1077" t="s">
        <v>442</v>
      </c>
    </row>
    <row r="1078" spans="1:4" x14ac:dyDescent="0.25">
      <c r="A1078" t="s">
        <v>2680</v>
      </c>
      <c r="B1078" t="s">
        <v>5034</v>
      </c>
      <c r="C1078" t="s">
        <v>5035</v>
      </c>
      <c r="D1078" t="s">
        <v>444</v>
      </c>
    </row>
    <row r="1079" spans="1:4" x14ac:dyDescent="0.25">
      <c r="A1079" t="s">
        <v>2680</v>
      </c>
      <c r="B1079" t="s">
        <v>5036</v>
      </c>
      <c r="C1079" t="s">
        <v>5037</v>
      </c>
      <c r="D1079" t="s">
        <v>441</v>
      </c>
    </row>
    <row r="1080" spans="1:4" x14ac:dyDescent="0.25">
      <c r="A1080" t="s">
        <v>2680</v>
      </c>
      <c r="B1080" t="s">
        <v>4861</v>
      </c>
      <c r="C1080" t="s">
        <v>4906</v>
      </c>
      <c r="D1080" t="s">
        <v>357</v>
      </c>
    </row>
    <row r="1081" spans="1:4" x14ac:dyDescent="0.25">
      <c r="A1081" t="s">
        <v>2680</v>
      </c>
      <c r="B1081" t="s">
        <v>4907</v>
      </c>
      <c r="C1081" t="s">
        <v>5038</v>
      </c>
      <c r="D1081" t="s">
        <v>443</v>
      </c>
    </row>
    <row r="1082" spans="1:4" x14ac:dyDescent="0.25">
      <c r="A1082" t="s">
        <v>2680</v>
      </c>
      <c r="B1082" t="s">
        <v>3099</v>
      </c>
      <c r="C1082" t="s">
        <v>4865</v>
      </c>
      <c r="D1082" t="s">
        <v>280</v>
      </c>
    </row>
    <row r="1083" spans="1:4" x14ac:dyDescent="0.25">
      <c r="A1083" t="s">
        <v>2688</v>
      </c>
      <c r="B1083" t="s">
        <v>5039</v>
      </c>
      <c r="C1083" t="s">
        <v>5040</v>
      </c>
      <c r="D1083" t="s">
        <v>1397</v>
      </c>
    </row>
    <row r="1084" spans="1:4" x14ac:dyDescent="0.25">
      <c r="A1084" t="s">
        <v>2688</v>
      </c>
      <c r="B1084" t="s">
        <v>5041</v>
      </c>
      <c r="C1084" t="s">
        <v>5042</v>
      </c>
      <c r="D1084" t="s">
        <v>1398</v>
      </c>
    </row>
    <row r="1085" spans="1:4" x14ac:dyDescent="0.25">
      <c r="A1085" t="s">
        <v>2688</v>
      </c>
      <c r="B1085" t="s">
        <v>5034</v>
      </c>
      <c r="C1085" t="s">
        <v>5043</v>
      </c>
      <c r="D1085" t="s">
        <v>444</v>
      </c>
    </row>
    <row r="1086" spans="1:4" x14ac:dyDescent="0.25">
      <c r="A1086" t="s">
        <v>2688</v>
      </c>
      <c r="B1086" t="s">
        <v>5044</v>
      </c>
      <c r="C1086" t="s">
        <v>5045</v>
      </c>
      <c r="D1086" t="s">
        <v>1395</v>
      </c>
    </row>
    <row r="1087" spans="1:4" x14ac:dyDescent="0.25">
      <c r="A1087" t="s">
        <v>2688</v>
      </c>
      <c r="B1087" t="s">
        <v>5046</v>
      </c>
      <c r="C1087" t="s">
        <v>5047</v>
      </c>
      <c r="D1087" t="s">
        <v>1399</v>
      </c>
    </row>
    <row r="1088" spans="1:4" x14ac:dyDescent="0.25">
      <c r="A1088" t="s">
        <v>2688</v>
      </c>
      <c r="B1088" t="s">
        <v>5048</v>
      </c>
      <c r="C1088" t="s">
        <v>5049</v>
      </c>
      <c r="D1088" t="s">
        <v>1396</v>
      </c>
    </row>
    <row r="1089" spans="1:4" x14ac:dyDescent="0.25">
      <c r="A1089" t="s">
        <v>2688</v>
      </c>
      <c r="B1089" t="s">
        <v>5050</v>
      </c>
      <c r="C1089" t="s">
        <v>5051</v>
      </c>
      <c r="D1089" t="s">
        <v>1400</v>
      </c>
    </row>
    <row r="1090" spans="1:4" x14ac:dyDescent="0.25">
      <c r="A1090" t="s">
        <v>2688</v>
      </c>
      <c r="B1090" t="s">
        <v>4861</v>
      </c>
      <c r="C1090" t="s">
        <v>4906</v>
      </c>
      <c r="D1090" t="s">
        <v>357</v>
      </c>
    </row>
    <row r="1091" spans="1:4" x14ac:dyDescent="0.25">
      <c r="A1091" t="s">
        <v>2688</v>
      </c>
      <c r="B1091" t="s">
        <v>3099</v>
      </c>
      <c r="C1091" t="s">
        <v>4865</v>
      </c>
      <c r="D1091" t="s">
        <v>280</v>
      </c>
    </row>
    <row r="1092" spans="1:4" x14ac:dyDescent="0.25">
      <c r="A1092" t="s">
        <v>2696</v>
      </c>
      <c r="B1092" t="s">
        <v>5052</v>
      </c>
      <c r="C1092" t="s">
        <v>5053</v>
      </c>
      <c r="D1092" t="s">
        <v>5054</v>
      </c>
    </row>
    <row r="1093" spans="1:4" x14ac:dyDescent="0.25">
      <c r="A1093" t="s">
        <v>2696</v>
      </c>
      <c r="B1093" t="s">
        <v>5055</v>
      </c>
      <c r="C1093" t="s">
        <v>5056</v>
      </c>
      <c r="D1093" t="s">
        <v>5057</v>
      </c>
    </row>
    <row r="1094" spans="1:4" x14ac:dyDescent="0.25">
      <c r="A1094" t="s">
        <v>2696</v>
      </c>
      <c r="B1094" t="s">
        <v>5058</v>
      </c>
      <c r="C1094" t="s">
        <v>5059</v>
      </c>
      <c r="D1094" t="s">
        <v>5060</v>
      </c>
    </row>
    <row r="1095" spans="1:4" x14ac:dyDescent="0.25">
      <c r="A1095" t="s">
        <v>2696</v>
      </c>
      <c r="B1095" t="s">
        <v>5061</v>
      </c>
      <c r="C1095" t="s">
        <v>5062</v>
      </c>
      <c r="D1095" t="s">
        <v>5063</v>
      </c>
    </row>
    <row r="1096" spans="1:4" x14ac:dyDescent="0.25">
      <c r="A1096" t="s">
        <v>2696</v>
      </c>
      <c r="B1096" t="s">
        <v>5064</v>
      </c>
      <c r="C1096" t="s">
        <v>5065</v>
      </c>
      <c r="D1096" t="s">
        <v>5066</v>
      </c>
    </row>
    <row r="1097" spans="1:4" x14ac:dyDescent="0.25">
      <c r="A1097" t="s">
        <v>2696</v>
      </c>
      <c r="B1097" t="s">
        <v>5067</v>
      </c>
      <c r="C1097" t="s">
        <v>5068</v>
      </c>
      <c r="D1097" t="s">
        <v>5069</v>
      </c>
    </row>
    <row r="1098" spans="1:4" x14ac:dyDescent="0.25">
      <c r="A1098" t="s">
        <v>2696</v>
      </c>
      <c r="B1098" t="s">
        <v>4861</v>
      </c>
      <c r="C1098" t="s">
        <v>4906</v>
      </c>
      <c r="D1098" t="s">
        <v>357</v>
      </c>
    </row>
    <row r="1099" spans="1:4" x14ac:dyDescent="0.25">
      <c r="A1099" t="s">
        <v>2696</v>
      </c>
      <c r="B1099" t="s">
        <v>4907</v>
      </c>
      <c r="C1099" t="s">
        <v>4908</v>
      </c>
      <c r="D1099" t="s">
        <v>372</v>
      </c>
    </row>
    <row r="1100" spans="1:4" x14ac:dyDescent="0.25">
      <c r="A1100" t="s">
        <v>2696</v>
      </c>
      <c r="B1100" t="s">
        <v>3099</v>
      </c>
      <c r="C1100" t="s">
        <v>4865</v>
      </c>
      <c r="D1100" t="s">
        <v>280</v>
      </c>
    </row>
    <row r="1101" spans="1:4" x14ac:dyDescent="0.25">
      <c r="A1101" t="s">
        <v>2710</v>
      </c>
      <c r="B1101" t="s">
        <v>5070</v>
      </c>
      <c r="C1101" t="s">
        <v>5071</v>
      </c>
      <c r="D1101" t="s">
        <v>865</v>
      </c>
    </row>
    <row r="1102" spans="1:4" x14ac:dyDescent="0.25">
      <c r="A1102" t="s">
        <v>2710</v>
      </c>
      <c r="B1102" t="s">
        <v>5072</v>
      </c>
      <c r="C1102" t="s">
        <v>5073</v>
      </c>
      <c r="D1102" t="s">
        <v>866</v>
      </c>
    </row>
    <row r="1103" spans="1:4" x14ac:dyDescent="0.25">
      <c r="A1103" t="s">
        <v>2710</v>
      </c>
      <c r="B1103" t="s">
        <v>5074</v>
      </c>
      <c r="C1103" t="s">
        <v>5075</v>
      </c>
      <c r="D1103" t="s">
        <v>864</v>
      </c>
    </row>
    <row r="1104" spans="1:4" x14ac:dyDescent="0.25">
      <c r="A1104" t="s">
        <v>2710</v>
      </c>
      <c r="B1104" t="s">
        <v>5076</v>
      </c>
      <c r="C1104" t="s">
        <v>5077</v>
      </c>
      <c r="D1104" t="s">
        <v>863</v>
      </c>
    </row>
    <row r="1105" spans="1:4" x14ac:dyDescent="0.25">
      <c r="A1105" t="s">
        <v>2710</v>
      </c>
      <c r="B1105" t="s">
        <v>5078</v>
      </c>
      <c r="C1105" t="s">
        <v>5079</v>
      </c>
      <c r="D1105" t="s">
        <v>862</v>
      </c>
    </row>
    <row r="1106" spans="1:4" x14ac:dyDescent="0.25">
      <c r="A1106" t="s">
        <v>2710</v>
      </c>
      <c r="B1106" t="s">
        <v>4907</v>
      </c>
      <c r="C1106" t="s">
        <v>4908</v>
      </c>
      <c r="D1106" t="s">
        <v>372</v>
      </c>
    </row>
    <row r="1107" spans="1:4" x14ac:dyDescent="0.25">
      <c r="A1107" t="s">
        <v>2710</v>
      </c>
      <c r="B1107" t="s">
        <v>3099</v>
      </c>
      <c r="C1107" t="s">
        <v>4865</v>
      </c>
      <c r="D1107" t="s">
        <v>280</v>
      </c>
    </row>
    <row r="1108" spans="1:4" x14ac:dyDescent="0.25">
      <c r="A1108" t="s">
        <v>2714</v>
      </c>
      <c r="B1108" t="s">
        <v>5080</v>
      </c>
      <c r="C1108" t="s">
        <v>5081</v>
      </c>
      <c r="D1108" t="s">
        <v>1490</v>
      </c>
    </row>
    <row r="1109" spans="1:4" x14ac:dyDescent="0.25">
      <c r="A1109" t="s">
        <v>2714</v>
      </c>
      <c r="B1109" t="s">
        <v>5013</v>
      </c>
      <c r="C1109" t="s">
        <v>5082</v>
      </c>
      <c r="D1109" t="s">
        <v>1406</v>
      </c>
    </row>
    <row r="1110" spans="1:4" x14ac:dyDescent="0.25">
      <c r="A1110" t="s">
        <v>2714</v>
      </c>
      <c r="B1110" t="s">
        <v>5083</v>
      </c>
      <c r="C1110" t="s">
        <v>5084</v>
      </c>
      <c r="D1110" t="s">
        <v>1493</v>
      </c>
    </row>
    <row r="1111" spans="1:4" x14ac:dyDescent="0.25">
      <c r="A1111" t="s">
        <v>2714</v>
      </c>
      <c r="B1111" t="s">
        <v>5085</v>
      </c>
      <c r="C1111" t="s">
        <v>5086</v>
      </c>
      <c r="D1111" t="s">
        <v>5087</v>
      </c>
    </row>
    <row r="1112" spans="1:4" x14ac:dyDescent="0.25">
      <c r="A1112" t="s">
        <v>2714</v>
      </c>
      <c r="B1112" t="s">
        <v>5088</v>
      </c>
      <c r="C1112" t="s">
        <v>5089</v>
      </c>
      <c r="D1112" t="s">
        <v>1492</v>
      </c>
    </row>
    <row r="1113" spans="1:4" x14ac:dyDescent="0.25">
      <c r="A1113" t="s">
        <v>2714</v>
      </c>
      <c r="B1113" t="s">
        <v>5090</v>
      </c>
      <c r="C1113" t="s">
        <v>5091</v>
      </c>
      <c r="D1113" t="s">
        <v>1489</v>
      </c>
    </row>
    <row r="1114" spans="1:4" x14ac:dyDescent="0.25">
      <c r="A1114" t="s">
        <v>2714</v>
      </c>
      <c r="B1114" t="s">
        <v>5092</v>
      </c>
      <c r="C1114" t="s">
        <v>5093</v>
      </c>
      <c r="D1114" t="s">
        <v>1488</v>
      </c>
    </row>
    <row r="1115" spans="1:4" x14ac:dyDescent="0.25">
      <c r="A1115" t="s">
        <v>2714</v>
      </c>
      <c r="B1115" t="s">
        <v>4861</v>
      </c>
      <c r="C1115" t="s">
        <v>4906</v>
      </c>
      <c r="D1115" t="s">
        <v>357</v>
      </c>
    </row>
    <row r="1116" spans="1:4" x14ac:dyDescent="0.25">
      <c r="A1116" t="s">
        <v>2714</v>
      </c>
      <c r="B1116" t="s">
        <v>3099</v>
      </c>
      <c r="C1116" t="s">
        <v>4865</v>
      </c>
      <c r="D1116" t="s">
        <v>280</v>
      </c>
    </row>
    <row r="1117" spans="1:4" x14ac:dyDescent="0.25">
      <c r="A1117" t="s">
        <v>2722</v>
      </c>
      <c r="B1117" t="s">
        <v>5094</v>
      </c>
      <c r="C1117" t="s">
        <v>5095</v>
      </c>
      <c r="D1117" t="s">
        <v>1327</v>
      </c>
    </row>
    <row r="1118" spans="1:4" x14ac:dyDescent="0.25">
      <c r="A1118" t="s">
        <v>2722</v>
      </c>
      <c r="B1118" t="s">
        <v>5096</v>
      </c>
      <c r="C1118" t="s">
        <v>5097</v>
      </c>
      <c r="D1118" t="s">
        <v>1326</v>
      </c>
    </row>
    <row r="1119" spans="1:4" x14ac:dyDescent="0.25">
      <c r="A1119" t="s">
        <v>2722</v>
      </c>
      <c r="B1119" t="s">
        <v>5098</v>
      </c>
      <c r="C1119" t="s">
        <v>5099</v>
      </c>
      <c r="D1119" t="s">
        <v>1330</v>
      </c>
    </row>
    <row r="1120" spans="1:4" x14ac:dyDescent="0.25">
      <c r="A1120" t="s">
        <v>2722</v>
      </c>
      <c r="B1120" t="s">
        <v>5100</v>
      </c>
      <c r="C1120" t="s">
        <v>5101</v>
      </c>
      <c r="D1120" t="s">
        <v>1325</v>
      </c>
    </row>
    <row r="1121" spans="1:4" x14ac:dyDescent="0.25">
      <c r="A1121" t="s">
        <v>2722</v>
      </c>
      <c r="B1121" t="s">
        <v>5102</v>
      </c>
      <c r="C1121" t="s">
        <v>5103</v>
      </c>
      <c r="D1121" t="s">
        <v>1323</v>
      </c>
    </row>
    <row r="1122" spans="1:4" x14ac:dyDescent="0.25">
      <c r="A1122" t="s">
        <v>2722</v>
      </c>
      <c r="B1122" t="s">
        <v>5104</v>
      </c>
      <c r="C1122" t="s">
        <v>5105</v>
      </c>
      <c r="D1122" t="s">
        <v>1328</v>
      </c>
    </row>
    <row r="1123" spans="1:4" x14ac:dyDescent="0.25">
      <c r="A1123" t="s">
        <v>2722</v>
      </c>
      <c r="B1123" t="s">
        <v>5106</v>
      </c>
      <c r="C1123" t="s">
        <v>5107</v>
      </c>
      <c r="D1123" t="s">
        <v>1329</v>
      </c>
    </row>
    <row r="1124" spans="1:4" x14ac:dyDescent="0.25">
      <c r="A1124" t="s">
        <v>2722</v>
      </c>
      <c r="B1124" t="s">
        <v>5108</v>
      </c>
      <c r="C1124" t="s">
        <v>5109</v>
      </c>
      <c r="D1124" t="s">
        <v>1324</v>
      </c>
    </row>
    <row r="1125" spans="1:4" x14ac:dyDescent="0.25">
      <c r="A1125" t="s">
        <v>2722</v>
      </c>
      <c r="B1125" t="s">
        <v>4861</v>
      </c>
      <c r="C1125" t="s">
        <v>4906</v>
      </c>
      <c r="D1125" t="s">
        <v>357</v>
      </c>
    </row>
    <row r="1126" spans="1:4" x14ac:dyDescent="0.25">
      <c r="A1126" t="s">
        <v>2722</v>
      </c>
      <c r="B1126" t="s">
        <v>4907</v>
      </c>
      <c r="C1126" t="s">
        <v>4908</v>
      </c>
      <c r="D1126" t="s">
        <v>372</v>
      </c>
    </row>
    <row r="1127" spans="1:4" x14ac:dyDescent="0.25">
      <c r="A1127" t="s">
        <v>2722</v>
      </c>
      <c r="B1127" t="s">
        <v>3099</v>
      </c>
      <c r="C1127" t="s">
        <v>4865</v>
      </c>
      <c r="D1127" t="s">
        <v>280</v>
      </c>
    </row>
    <row r="1128" spans="1:4" x14ac:dyDescent="0.25">
      <c r="A1128" t="s">
        <v>5110</v>
      </c>
      <c r="B1128" t="s">
        <v>3072</v>
      </c>
      <c r="C1128" t="s">
        <v>3073</v>
      </c>
      <c r="D1128" t="s">
        <v>374</v>
      </c>
    </row>
    <row r="1129" spans="1:4" x14ac:dyDescent="0.25">
      <c r="A1129" t="s">
        <v>5110</v>
      </c>
      <c r="B1129" t="s">
        <v>5111</v>
      </c>
      <c r="C1129" t="s">
        <v>5112</v>
      </c>
      <c r="D1129" t="s">
        <v>373</v>
      </c>
    </row>
    <row r="1130" spans="1:4" x14ac:dyDescent="0.25">
      <c r="A1130" t="s">
        <v>5110</v>
      </c>
      <c r="B1130" t="s">
        <v>3074</v>
      </c>
      <c r="C1130" t="s">
        <v>3075</v>
      </c>
      <c r="D1130" t="s">
        <v>278</v>
      </c>
    </row>
    <row r="1131" spans="1:4" x14ac:dyDescent="0.25">
      <c r="A1131" t="s">
        <v>5110</v>
      </c>
      <c r="B1131" t="s">
        <v>4907</v>
      </c>
      <c r="C1131" t="s">
        <v>4908</v>
      </c>
      <c r="D1131" t="s">
        <v>372</v>
      </c>
    </row>
    <row r="1132" spans="1:4" x14ac:dyDescent="0.25">
      <c r="A1132" t="s">
        <v>5110</v>
      </c>
      <c r="B1132" t="s">
        <v>3099</v>
      </c>
      <c r="C1132" t="s">
        <v>4865</v>
      </c>
      <c r="D1132" t="s">
        <v>280</v>
      </c>
    </row>
    <row r="1133" spans="1:4" x14ac:dyDescent="0.25">
      <c r="A1133" t="s">
        <v>2740</v>
      </c>
      <c r="B1133" t="s">
        <v>5113</v>
      </c>
      <c r="C1133" t="s">
        <v>5114</v>
      </c>
      <c r="D1133" t="s">
        <v>809</v>
      </c>
    </row>
    <row r="1134" spans="1:4" x14ac:dyDescent="0.25">
      <c r="A1134" t="s">
        <v>2740</v>
      </c>
      <c r="B1134" t="s">
        <v>5115</v>
      </c>
      <c r="C1134" t="s">
        <v>5116</v>
      </c>
      <c r="D1134" t="s">
        <v>812</v>
      </c>
    </row>
    <row r="1135" spans="1:4" x14ac:dyDescent="0.25">
      <c r="A1135" t="s">
        <v>2740</v>
      </c>
      <c r="B1135" t="s">
        <v>5117</v>
      </c>
      <c r="C1135" t="s">
        <v>5118</v>
      </c>
      <c r="D1135" t="s">
        <v>810</v>
      </c>
    </row>
    <row r="1136" spans="1:4" x14ac:dyDescent="0.25">
      <c r="A1136" t="s">
        <v>2740</v>
      </c>
      <c r="B1136" t="s">
        <v>5119</v>
      </c>
      <c r="C1136" t="s">
        <v>5120</v>
      </c>
      <c r="D1136" t="s">
        <v>5121</v>
      </c>
    </row>
    <row r="1137" spans="1:4" x14ac:dyDescent="0.25">
      <c r="A1137" t="s">
        <v>2740</v>
      </c>
      <c r="B1137" t="s">
        <v>5122</v>
      </c>
      <c r="C1137" t="s">
        <v>5123</v>
      </c>
      <c r="D1137" t="s">
        <v>808</v>
      </c>
    </row>
    <row r="1138" spans="1:4" x14ac:dyDescent="0.25">
      <c r="A1138" t="s">
        <v>2740</v>
      </c>
      <c r="B1138" t="s">
        <v>4861</v>
      </c>
      <c r="C1138" t="s">
        <v>4906</v>
      </c>
      <c r="D1138" t="s">
        <v>357</v>
      </c>
    </row>
    <row r="1139" spans="1:4" x14ac:dyDescent="0.25">
      <c r="A1139" t="s">
        <v>2740</v>
      </c>
      <c r="B1139" t="s">
        <v>4907</v>
      </c>
      <c r="C1139" t="s">
        <v>4908</v>
      </c>
      <c r="D1139" t="s">
        <v>372</v>
      </c>
    </row>
    <row r="1140" spans="1:4" x14ac:dyDescent="0.25">
      <c r="A1140" t="s">
        <v>2740</v>
      </c>
      <c r="B1140" t="s">
        <v>3099</v>
      </c>
      <c r="C1140" t="s">
        <v>4865</v>
      </c>
      <c r="D1140" t="s">
        <v>280</v>
      </c>
    </row>
    <row r="1141" spans="1:4" x14ac:dyDescent="0.25">
      <c r="A1141" t="s">
        <v>2750</v>
      </c>
      <c r="B1141" t="s">
        <v>5124</v>
      </c>
      <c r="C1141" t="s">
        <v>5125</v>
      </c>
      <c r="D1141" t="s">
        <v>1256</v>
      </c>
    </row>
    <row r="1142" spans="1:4" x14ac:dyDescent="0.25">
      <c r="A1142" t="s">
        <v>2750</v>
      </c>
      <c r="B1142" t="s">
        <v>5126</v>
      </c>
      <c r="C1142" t="s">
        <v>5127</v>
      </c>
      <c r="D1142" t="s">
        <v>1255</v>
      </c>
    </row>
    <row r="1143" spans="1:4" x14ac:dyDescent="0.25">
      <c r="A1143" t="s">
        <v>2750</v>
      </c>
      <c r="B1143" t="s">
        <v>5128</v>
      </c>
      <c r="C1143" t="s">
        <v>5129</v>
      </c>
      <c r="D1143" t="s">
        <v>1258</v>
      </c>
    </row>
    <row r="1144" spans="1:4" x14ac:dyDescent="0.25">
      <c r="A1144" t="s">
        <v>2750</v>
      </c>
      <c r="B1144" t="s">
        <v>5130</v>
      </c>
      <c r="C1144" t="s">
        <v>5131</v>
      </c>
      <c r="D1144" t="s">
        <v>1257</v>
      </c>
    </row>
    <row r="1145" spans="1:4" x14ac:dyDescent="0.25">
      <c r="A1145" t="s">
        <v>2750</v>
      </c>
      <c r="B1145" t="s">
        <v>5132</v>
      </c>
      <c r="C1145" t="s">
        <v>5133</v>
      </c>
      <c r="D1145" t="s">
        <v>1259</v>
      </c>
    </row>
    <row r="1146" spans="1:4" x14ac:dyDescent="0.25">
      <c r="A1146" t="s">
        <v>2750</v>
      </c>
      <c r="B1146" t="s">
        <v>4861</v>
      </c>
      <c r="C1146" t="s">
        <v>4906</v>
      </c>
      <c r="D1146" t="s">
        <v>357</v>
      </c>
    </row>
    <row r="1147" spans="1:4" x14ac:dyDescent="0.25">
      <c r="A1147" t="s">
        <v>2750</v>
      </c>
      <c r="B1147" t="s">
        <v>4907</v>
      </c>
      <c r="C1147" t="s">
        <v>4908</v>
      </c>
      <c r="D1147" t="s">
        <v>372</v>
      </c>
    </row>
    <row r="1148" spans="1:4" x14ac:dyDescent="0.25">
      <c r="A1148" t="s">
        <v>2750</v>
      </c>
      <c r="B1148" t="s">
        <v>3099</v>
      </c>
      <c r="C1148" t="s">
        <v>4865</v>
      </c>
      <c r="D1148" t="s">
        <v>280</v>
      </c>
    </row>
    <row r="1149" spans="1:4" x14ac:dyDescent="0.25">
      <c r="A1149" t="s">
        <v>5134</v>
      </c>
      <c r="B1149" t="s">
        <v>3072</v>
      </c>
      <c r="C1149" t="s">
        <v>3073</v>
      </c>
      <c r="D1149" t="s">
        <v>374</v>
      </c>
    </row>
    <row r="1150" spans="1:4" x14ac:dyDescent="0.25">
      <c r="A1150" t="s">
        <v>5134</v>
      </c>
      <c r="B1150" t="s">
        <v>3074</v>
      </c>
      <c r="C1150" t="s">
        <v>3075</v>
      </c>
      <c r="D1150" t="s">
        <v>278</v>
      </c>
    </row>
    <row r="1151" spans="1:4" x14ac:dyDescent="0.25">
      <c r="A1151" t="s">
        <v>5134</v>
      </c>
      <c r="B1151" t="s">
        <v>4907</v>
      </c>
      <c r="C1151" t="s">
        <v>4908</v>
      </c>
      <c r="D1151" t="s">
        <v>372</v>
      </c>
    </row>
    <row r="1152" spans="1:4" x14ac:dyDescent="0.25">
      <c r="A1152" t="s">
        <v>5134</v>
      </c>
      <c r="B1152" t="s">
        <v>3099</v>
      </c>
      <c r="C1152" t="s">
        <v>4865</v>
      </c>
      <c r="D1152" t="s">
        <v>280</v>
      </c>
    </row>
    <row r="1153" spans="1:4" x14ac:dyDescent="0.25">
      <c r="A1153" t="s">
        <v>2774</v>
      </c>
      <c r="B1153" t="s">
        <v>5135</v>
      </c>
      <c r="C1153" t="s">
        <v>5136</v>
      </c>
      <c r="D1153" t="s">
        <v>1643</v>
      </c>
    </row>
    <row r="1154" spans="1:4" x14ac:dyDescent="0.25">
      <c r="A1154" t="s">
        <v>2774</v>
      </c>
      <c r="B1154" t="s">
        <v>5137</v>
      </c>
      <c r="C1154" t="s">
        <v>5138</v>
      </c>
      <c r="D1154" t="s">
        <v>1644</v>
      </c>
    </row>
    <row r="1155" spans="1:4" x14ac:dyDescent="0.25">
      <c r="A1155" t="s">
        <v>2774</v>
      </c>
      <c r="B1155" t="s">
        <v>5139</v>
      </c>
      <c r="C1155" t="s">
        <v>5140</v>
      </c>
      <c r="D1155" t="s">
        <v>1646</v>
      </c>
    </row>
    <row r="1156" spans="1:4" x14ac:dyDescent="0.25">
      <c r="A1156" t="s">
        <v>2774</v>
      </c>
      <c r="B1156" t="s">
        <v>5141</v>
      </c>
      <c r="C1156" t="s">
        <v>5142</v>
      </c>
      <c r="D1156" t="s">
        <v>1645</v>
      </c>
    </row>
    <row r="1157" spans="1:4" x14ac:dyDescent="0.25">
      <c r="A1157" t="s">
        <v>2774</v>
      </c>
      <c r="B1157" t="s">
        <v>4861</v>
      </c>
      <c r="C1157" t="s">
        <v>4906</v>
      </c>
      <c r="D1157" t="s">
        <v>357</v>
      </c>
    </row>
    <row r="1158" spans="1:4" x14ac:dyDescent="0.25">
      <c r="A1158" t="s">
        <v>2774</v>
      </c>
      <c r="B1158" t="s">
        <v>3099</v>
      </c>
      <c r="C1158" t="s">
        <v>4865</v>
      </c>
      <c r="D1158" t="s">
        <v>280</v>
      </c>
    </row>
    <row r="1159" spans="1:4" x14ac:dyDescent="0.25">
      <c r="A1159" t="s">
        <v>2781</v>
      </c>
      <c r="B1159" t="s">
        <v>5143</v>
      </c>
      <c r="C1159" t="s">
        <v>5144</v>
      </c>
      <c r="D1159" t="s">
        <v>1664</v>
      </c>
    </row>
    <row r="1160" spans="1:4" x14ac:dyDescent="0.25">
      <c r="A1160" t="s">
        <v>2781</v>
      </c>
      <c r="B1160" t="s">
        <v>5145</v>
      </c>
      <c r="C1160" t="s">
        <v>5146</v>
      </c>
      <c r="D1160" t="s">
        <v>1666</v>
      </c>
    </row>
    <row r="1161" spans="1:4" x14ac:dyDescent="0.25">
      <c r="A1161" t="s">
        <v>2781</v>
      </c>
      <c r="B1161" t="s">
        <v>5147</v>
      </c>
      <c r="C1161" t="s">
        <v>5148</v>
      </c>
      <c r="D1161" t="s">
        <v>1663</v>
      </c>
    </row>
    <row r="1162" spans="1:4" x14ac:dyDescent="0.25">
      <c r="A1162" t="s">
        <v>2781</v>
      </c>
      <c r="B1162" t="s">
        <v>5149</v>
      </c>
      <c r="C1162" t="s">
        <v>5150</v>
      </c>
      <c r="D1162" t="s">
        <v>1667</v>
      </c>
    </row>
    <row r="1163" spans="1:4" x14ac:dyDescent="0.25">
      <c r="A1163" t="s">
        <v>2781</v>
      </c>
      <c r="B1163" t="s">
        <v>5151</v>
      </c>
      <c r="C1163" t="s">
        <v>5152</v>
      </c>
      <c r="D1163" t="s">
        <v>1665</v>
      </c>
    </row>
    <row r="1164" spans="1:4" x14ac:dyDescent="0.25">
      <c r="A1164" t="s">
        <v>2781</v>
      </c>
      <c r="B1164" t="s">
        <v>5153</v>
      </c>
      <c r="C1164" t="s">
        <v>4906</v>
      </c>
      <c r="D1164" t="s">
        <v>357</v>
      </c>
    </row>
    <row r="1165" spans="1:4" x14ac:dyDescent="0.25">
      <c r="A1165" t="s">
        <v>2781</v>
      </c>
      <c r="B1165" t="s">
        <v>4907</v>
      </c>
      <c r="C1165" t="s">
        <v>4908</v>
      </c>
      <c r="D1165" t="s">
        <v>372</v>
      </c>
    </row>
    <row r="1166" spans="1:4" x14ac:dyDescent="0.25">
      <c r="A1166" t="s">
        <v>2781</v>
      </c>
      <c r="B1166" t="s">
        <v>3099</v>
      </c>
      <c r="C1166" t="s">
        <v>4865</v>
      </c>
      <c r="D1166" t="s">
        <v>280</v>
      </c>
    </row>
    <row r="1167" spans="1:4" x14ac:dyDescent="0.25">
      <c r="A1167" t="s">
        <v>2787</v>
      </c>
      <c r="B1167" t="s">
        <v>3072</v>
      </c>
      <c r="C1167" t="s">
        <v>3073</v>
      </c>
      <c r="D1167" t="s">
        <v>374</v>
      </c>
    </row>
    <row r="1168" spans="1:4" x14ac:dyDescent="0.25">
      <c r="A1168" t="s">
        <v>2787</v>
      </c>
      <c r="B1168" t="s">
        <v>5111</v>
      </c>
      <c r="C1168" t="s">
        <v>5112</v>
      </c>
      <c r="D1168" t="s">
        <v>373</v>
      </c>
    </row>
    <row r="1169" spans="1:4" x14ac:dyDescent="0.25">
      <c r="A1169" t="s">
        <v>2787</v>
      </c>
      <c r="B1169" t="s">
        <v>3074</v>
      </c>
      <c r="C1169" t="s">
        <v>3075</v>
      </c>
      <c r="D1169" t="s">
        <v>278</v>
      </c>
    </row>
    <row r="1170" spans="1:4" x14ac:dyDescent="0.25">
      <c r="A1170" t="s">
        <v>2787</v>
      </c>
      <c r="B1170" t="s">
        <v>5154</v>
      </c>
      <c r="C1170" t="s">
        <v>5155</v>
      </c>
      <c r="D1170" t="s">
        <v>351</v>
      </c>
    </row>
    <row r="1171" spans="1:4" x14ac:dyDescent="0.25">
      <c r="A1171" t="s">
        <v>2787</v>
      </c>
      <c r="B1171" t="s">
        <v>3099</v>
      </c>
      <c r="C1171" t="s">
        <v>4865</v>
      </c>
      <c r="D1171" t="s">
        <v>280</v>
      </c>
    </row>
    <row r="1172" spans="1:4" x14ac:dyDescent="0.25">
      <c r="A1172" t="s">
        <v>2791</v>
      </c>
      <c r="B1172" t="s">
        <v>5156</v>
      </c>
      <c r="C1172" t="s">
        <v>5157</v>
      </c>
      <c r="D1172" t="s">
        <v>355</v>
      </c>
    </row>
    <row r="1173" spans="1:4" x14ac:dyDescent="0.25">
      <c r="A1173" t="s">
        <v>2791</v>
      </c>
      <c r="B1173" t="s">
        <v>5158</v>
      </c>
      <c r="C1173" t="s">
        <v>5159</v>
      </c>
      <c r="D1173" t="s">
        <v>358</v>
      </c>
    </row>
    <row r="1174" spans="1:4" x14ac:dyDescent="0.25">
      <c r="A1174" t="s">
        <v>2791</v>
      </c>
      <c r="B1174" t="s">
        <v>5160</v>
      </c>
      <c r="C1174" t="s">
        <v>5161</v>
      </c>
      <c r="D1174" t="s">
        <v>353</v>
      </c>
    </row>
    <row r="1175" spans="1:4" x14ac:dyDescent="0.25">
      <c r="A1175" t="s">
        <v>2791</v>
      </c>
      <c r="B1175" t="s">
        <v>5162</v>
      </c>
      <c r="C1175" t="s">
        <v>5163</v>
      </c>
      <c r="D1175" t="s">
        <v>356</v>
      </c>
    </row>
    <row r="1176" spans="1:4" x14ac:dyDescent="0.25">
      <c r="A1176" t="s">
        <v>2791</v>
      </c>
      <c r="B1176" t="s">
        <v>5164</v>
      </c>
      <c r="C1176" t="s">
        <v>5165</v>
      </c>
      <c r="D1176" t="s">
        <v>354</v>
      </c>
    </row>
    <row r="1177" spans="1:4" x14ac:dyDescent="0.25">
      <c r="A1177" t="s">
        <v>2791</v>
      </c>
      <c r="B1177" t="s">
        <v>5166</v>
      </c>
      <c r="C1177" t="s">
        <v>5167</v>
      </c>
      <c r="D1177" t="s">
        <v>352</v>
      </c>
    </row>
    <row r="1178" spans="1:4" x14ac:dyDescent="0.25">
      <c r="A1178" t="s">
        <v>2791</v>
      </c>
      <c r="B1178" t="s">
        <v>4861</v>
      </c>
      <c r="C1178" t="s">
        <v>4906</v>
      </c>
      <c r="D1178" t="s">
        <v>357</v>
      </c>
    </row>
    <row r="1179" spans="1:4" x14ac:dyDescent="0.25">
      <c r="A1179" t="s">
        <v>2791</v>
      </c>
      <c r="B1179" t="s">
        <v>5154</v>
      </c>
      <c r="C1179" t="s">
        <v>5155</v>
      </c>
      <c r="D1179" t="s">
        <v>351</v>
      </c>
    </row>
    <row r="1180" spans="1:4" x14ac:dyDescent="0.25">
      <c r="A1180" t="s">
        <v>2791</v>
      </c>
      <c r="B1180" t="s">
        <v>3099</v>
      </c>
      <c r="C1180" t="s">
        <v>4865</v>
      </c>
      <c r="D1180" t="s">
        <v>280</v>
      </c>
    </row>
    <row r="1181" spans="1:4" x14ac:dyDescent="0.25">
      <c r="A1181" t="s">
        <v>2799</v>
      </c>
      <c r="B1181" t="s">
        <v>5168</v>
      </c>
      <c r="C1181" t="s">
        <v>5169</v>
      </c>
      <c r="D1181" t="s">
        <v>1274</v>
      </c>
    </row>
    <row r="1182" spans="1:4" x14ac:dyDescent="0.25">
      <c r="A1182" t="s">
        <v>2799</v>
      </c>
      <c r="B1182" t="s">
        <v>5170</v>
      </c>
      <c r="C1182" t="s">
        <v>5171</v>
      </c>
      <c r="D1182" t="s">
        <v>1275</v>
      </c>
    </row>
    <row r="1183" spans="1:4" x14ac:dyDescent="0.25">
      <c r="A1183" t="s">
        <v>2799</v>
      </c>
      <c r="B1183" t="s">
        <v>5172</v>
      </c>
      <c r="C1183" t="s">
        <v>5173</v>
      </c>
      <c r="D1183" t="s">
        <v>1277</v>
      </c>
    </row>
    <row r="1184" spans="1:4" x14ac:dyDescent="0.25">
      <c r="A1184" t="s">
        <v>2799</v>
      </c>
      <c r="B1184" t="s">
        <v>5174</v>
      </c>
      <c r="C1184" t="s">
        <v>5175</v>
      </c>
      <c r="D1184" t="s">
        <v>1278</v>
      </c>
    </row>
    <row r="1185" spans="1:4" x14ac:dyDescent="0.25">
      <c r="A1185" t="s">
        <v>2799</v>
      </c>
      <c r="B1185" t="s">
        <v>5176</v>
      </c>
      <c r="C1185" t="s">
        <v>5177</v>
      </c>
      <c r="D1185" t="s">
        <v>1279</v>
      </c>
    </row>
    <row r="1186" spans="1:4" x14ac:dyDescent="0.25">
      <c r="A1186" t="s">
        <v>2799</v>
      </c>
      <c r="B1186" t="s">
        <v>5178</v>
      </c>
      <c r="C1186" t="s">
        <v>5179</v>
      </c>
      <c r="D1186" t="s">
        <v>1276</v>
      </c>
    </row>
    <row r="1187" spans="1:4" x14ac:dyDescent="0.25">
      <c r="A1187" t="s">
        <v>2799</v>
      </c>
      <c r="B1187" t="s">
        <v>4861</v>
      </c>
      <c r="C1187" t="s">
        <v>4906</v>
      </c>
      <c r="D1187" t="s">
        <v>357</v>
      </c>
    </row>
    <row r="1188" spans="1:4" x14ac:dyDescent="0.25">
      <c r="A1188" t="s">
        <v>2799</v>
      </c>
      <c r="B1188" t="s">
        <v>4907</v>
      </c>
      <c r="C1188" t="s">
        <v>4908</v>
      </c>
      <c r="D1188" t="s">
        <v>372</v>
      </c>
    </row>
    <row r="1189" spans="1:4" x14ac:dyDescent="0.25">
      <c r="A1189" t="s">
        <v>2799</v>
      </c>
      <c r="B1189" t="s">
        <v>3099</v>
      </c>
      <c r="C1189" t="s">
        <v>4865</v>
      </c>
      <c r="D1189" t="s">
        <v>280</v>
      </c>
    </row>
    <row r="1190" spans="1:4" x14ac:dyDescent="0.25">
      <c r="A1190" t="s">
        <v>2808</v>
      </c>
      <c r="B1190" t="s">
        <v>5180</v>
      </c>
      <c r="C1190" t="s">
        <v>5181</v>
      </c>
      <c r="D1190" t="s">
        <v>472</v>
      </c>
    </row>
    <row r="1191" spans="1:4" x14ac:dyDescent="0.25">
      <c r="A1191" t="s">
        <v>2808</v>
      </c>
      <c r="B1191" t="s">
        <v>5182</v>
      </c>
      <c r="C1191" t="s">
        <v>5183</v>
      </c>
      <c r="D1191" t="s">
        <v>473</v>
      </c>
    </row>
    <row r="1192" spans="1:4" x14ac:dyDescent="0.25">
      <c r="A1192" t="s">
        <v>2808</v>
      </c>
      <c r="B1192" t="s">
        <v>5184</v>
      </c>
      <c r="C1192" t="s">
        <v>5185</v>
      </c>
      <c r="D1192" t="s">
        <v>474</v>
      </c>
    </row>
    <row r="1193" spans="1:4" x14ac:dyDescent="0.25">
      <c r="A1193" t="s">
        <v>2808</v>
      </c>
      <c r="B1193" t="s">
        <v>4861</v>
      </c>
      <c r="C1193" t="s">
        <v>4906</v>
      </c>
      <c r="D1193" t="s">
        <v>357</v>
      </c>
    </row>
    <row r="1194" spans="1:4" x14ac:dyDescent="0.25">
      <c r="A1194" t="s">
        <v>2808</v>
      </c>
      <c r="B1194" t="s">
        <v>5186</v>
      </c>
      <c r="C1194" t="s">
        <v>4972</v>
      </c>
      <c r="D1194" t="s">
        <v>471</v>
      </c>
    </row>
    <row r="1195" spans="1:4" x14ac:dyDescent="0.25">
      <c r="A1195" t="s">
        <v>2808</v>
      </c>
      <c r="B1195" t="s">
        <v>3099</v>
      </c>
      <c r="C1195" t="s">
        <v>4865</v>
      </c>
      <c r="D1195" t="s">
        <v>280</v>
      </c>
    </row>
    <row r="1196" spans="1:4" x14ac:dyDescent="0.25">
      <c r="A1196" t="s">
        <v>2815</v>
      </c>
      <c r="B1196" t="s">
        <v>5187</v>
      </c>
      <c r="C1196" t="s">
        <v>5188</v>
      </c>
      <c r="D1196" t="s">
        <v>854</v>
      </c>
    </row>
    <row r="1197" spans="1:4" x14ac:dyDescent="0.25">
      <c r="A1197" t="s">
        <v>2815</v>
      </c>
      <c r="B1197" t="s">
        <v>5189</v>
      </c>
      <c r="C1197" t="s">
        <v>5190</v>
      </c>
      <c r="D1197" t="s">
        <v>853</v>
      </c>
    </row>
    <row r="1198" spans="1:4" x14ac:dyDescent="0.25">
      <c r="A1198" t="s">
        <v>2815</v>
      </c>
      <c r="B1198" t="s">
        <v>5021</v>
      </c>
      <c r="C1198" t="s">
        <v>5022</v>
      </c>
      <c r="D1198" t="s">
        <v>546</v>
      </c>
    </row>
    <row r="1199" spans="1:4" x14ac:dyDescent="0.25">
      <c r="A1199" t="s">
        <v>2815</v>
      </c>
      <c r="B1199" t="s">
        <v>5191</v>
      </c>
      <c r="C1199" t="s">
        <v>5192</v>
      </c>
      <c r="D1199" t="s">
        <v>852</v>
      </c>
    </row>
    <row r="1200" spans="1:4" x14ac:dyDescent="0.25">
      <c r="A1200" t="s">
        <v>2815</v>
      </c>
      <c r="B1200" t="s">
        <v>5193</v>
      </c>
      <c r="C1200" t="s">
        <v>5025</v>
      </c>
      <c r="D1200" t="s">
        <v>544</v>
      </c>
    </row>
    <row r="1201" spans="1:4" x14ac:dyDescent="0.25">
      <c r="A1201" t="s">
        <v>2815</v>
      </c>
      <c r="B1201" t="s">
        <v>4907</v>
      </c>
      <c r="C1201" t="s">
        <v>4908</v>
      </c>
      <c r="D1201" t="s">
        <v>372</v>
      </c>
    </row>
    <row r="1202" spans="1:4" x14ac:dyDescent="0.25">
      <c r="A1202" t="s">
        <v>2815</v>
      </c>
      <c r="B1202" t="s">
        <v>3099</v>
      </c>
      <c r="C1202" t="s">
        <v>4865</v>
      </c>
      <c r="D1202" t="s">
        <v>280</v>
      </c>
    </row>
    <row r="1203" spans="1:4" x14ac:dyDescent="0.25">
      <c r="A1203" t="s">
        <v>2819</v>
      </c>
      <c r="B1203" t="s">
        <v>5194</v>
      </c>
      <c r="C1203" t="s">
        <v>5195</v>
      </c>
      <c r="D1203" t="s">
        <v>1417</v>
      </c>
    </row>
    <row r="1204" spans="1:4" x14ac:dyDescent="0.25">
      <c r="A1204" t="s">
        <v>2819</v>
      </c>
      <c r="B1204" t="s">
        <v>5196</v>
      </c>
      <c r="C1204" t="s">
        <v>5197</v>
      </c>
      <c r="D1204" t="s">
        <v>1416</v>
      </c>
    </row>
    <row r="1205" spans="1:4" x14ac:dyDescent="0.25">
      <c r="A1205" t="s">
        <v>2819</v>
      </c>
      <c r="B1205" t="s">
        <v>5198</v>
      </c>
      <c r="C1205" t="s">
        <v>5199</v>
      </c>
      <c r="D1205" t="s">
        <v>1415</v>
      </c>
    </row>
    <row r="1206" spans="1:4" x14ac:dyDescent="0.25">
      <c r="A1206" t="s">
        <v>2819</v>
      </c>
      <c r="B1206" t="s">
        <v>5200</v>
      </c>
      <c r="C1206" t="s">
        <v>5201</v>
      </c>
      <c r="D1206" t="s">
        <v>1418</v>
      </c>
    </row>
    <row r="1207" spans="1:4" x14ac:dyDescent="0.25">
      <c r="A1207" t="s">
        <v>2819</v>
      </c>
      <c r="B1207" t="s">
        <v>4861</v>
      </c>
      <c r="C1207" t="s">
        <v>5202</v>
      </c>
      <c r="D1207" t="s">
        <v>357</v>
      </c>
    </row>
    <row r="1208" spans="1:4" x14ac:dyDescent="0.25">
      <c r="A1208" t="s">
        <v>2819</v>
      </c>
      <c r="B1208" t="s">
        <v>3099</v>
      </c>
      <c r="C1208" t="s">
        <v>4865</v>
      </c>
      <c r="D1208" t="s">
        <v>280</v>
      </c>
    </row>
    <row r="1209" spans="1:4" x14ac:dyDescent="0.25">
      <c r="A1209" t="s">
        <v>2827</v>
      </c>
      <c r="B1209" t="s">
        <v>5203</v>
      </c>
      <c r="C1209" t="s">
        <v>5204</v>
      </c>
      <c r="D1209" t="s">
        <v>1124</v>
      </c>
    </row>
    <row r="1210" spans="1:4" x14ac:dyDescent="0.25">
      <c r="A1210" t="s">
        <v>2827</v>
      </c>
      <c r="B1210" t="s">
        <v>5205</v>
      </c>
      <c r="C1210" t="s">
        <v>5206</v>
      </c>
      <c r="D1210" t="s">
        <v>1123</v>
      </c>
    </row>
    <row r="1211" spans="1:4" x14ac:dyDescent="0.25">
      <c r="A1211" t="s">
        <v>2827</v>
      </c>
      <c r="B1211" t="s">
        <v>5207</v>
      </c>
      <c r="C1211" t="s">
        <v>5208</v>
      </c>
      <c r="D1211" t="s">
        <v>1122</v>
      </c>
    </row>
    <row r="1212" spans="1:4" x14ac:dyDescent="0.25">
      <c r="A1212" t="s">
        <v>2827</v>
      </c>
      <c r="B1212" t="s">
        <v>5209</v>
      </c>
      <c r="C1212" t="s">
        <v>5210</v>
      </c>
      <c r="D1212" t="s">
        <v>5211</v>
      </c>
    </row>
    <row r="1213" spans="1:4" x14ac:dyDescent="0.25">
      <c r="A1213" t="s">
        <v>2827</v>
      </c>
      <c r="B1213" t="s">
        <v>4907</v>
      </c>
      <c r="C1213" t="s">
        <v>4908</v>
      </c>
      <c r="D1213" t="s">
        <v>372</v>
      </c>
    </row>
    <row r="1214" spans="1:4" x14ac:dyDescent="0.25">
      <c r="A1214" t="s">
        <v>2827</v>
      </c>
      <c r="B1214" t="s">
        <v>3099</v>
      </c>
      <c r="C1214" t="s">
        <v>4865</v>
      </c>
      <c r="D1214" t="s">
        <v>280</v>
      </c>
    </row>
    <row r="1215" spans="1:4" x14ac:dyDescent="0.25">
      <c r="A1215" t="s">
        <v>2831</v>
      </c>
      <c r="B1215" t="s">
        <v>5212</v>
      </c>
      <c r="C1215" t="s">
        <v>5213</v>
      </c>
      <c r="D1215" t="s">
        <v>1041</v>
      </c>
    </row>
    <row r="1216" spans="1:4" x14ac:dyDescent="0.25">
      <c r="A1216" t="s">
        <v>2831</v>
      </c>
      <c r="B1216" t="s">
        <v>5214</v>
      </c>
      <c r="C1216" t="s">
        <v>5215</v>
      </c>
      <c r="D1216" t="s">
        <v>1039</v>
      </c>
    </row>
    <row r="1217" spans="1:4" x14ac:dyDescent="0.25">
      <c r="A1217" t="s">
        <v>2831</v>
      </c>
      <c r="B1217" t="s">
        <v>5216</v>
      </c>
      <c r="C1217" t="s">
        <v>5217</v>
      </c>
      <c r="D1217" t="s">
        <v>1042</v>
      </c>
    </row>
    <row r="1218" spans="1:4" x14ac:dyDescent="0.25">
      <c r="A1218" t="s">
        <v>2831</v>
      </c>
      <c r="B1218" t="s">
        <v>5218</v>
      </c>
      <c r="C1218" t="s">
        <v>5219</v>
      </c>
      <c r="D1218" t="s">
        <v>1037</v>
      </c>
    </row>
    <row r="1219" spans="1:4" x14ac:dyDescent="0.25">
      <c r="A1219" t="s">
        <v>2831</v>
      </c>
      <c r="B1219" t="s">
        <v>5220</v>
      </c>
      <c r="C1219" t="s">
        <v>5221</v>
      </c>
      <c r="D1219" t="s">
        <v>1040</v>
      </c>
    </row>
    <row r="1220" spans="1:4" x14ac:dyDescent="0.25">
      <c r="A1220" t="s">
        <v>2831</v>
      </c>
      <c r="B1220" t="s">
        <v>5222</v>
      </c>
      <c r="C1220" t="s">
        <v>5223</v>
      </c>
      <c r="D1220" t="s">
        <v>1036</v>
      </c>
    </row>
    <row r="1221" spans="1:4" x14ac:dyDescent="0.25">
      <c r="A1221" t="s">
        <v>2831</v>
      </c>
      <c r="B1221" t="s">
        <v>5224</v>
      </c>
      <c r="C1221" t="s">
        <v>5225</v>
      </c>
      <c r="D1221" t="s">
        <v>1038</v>
      </c>
    </row>
    <row r="1222" spans="1:4" x14ac:dyDescent="0.25">
      <c r="A1222" t="s">
        <v>2831</v>
      </c>
      <c r="B1222" t="s">
        <v>4861</v>
      </c>
      <c r="C1222" t="s">
        <v>4906</v>
      </c>
      <c r="D1222" t="s">
        <v>357</v>
      </c>
    </row>
    <row r="1223" spans="1:4" x14ac:dyDescent="0.25">
      <c r="A1223" t="s">
        <v>2831</v>
      </c>
      <c r="B1223" t="s">
        <v>4907</v>
      </c>
      <c r="C1223" t="s">
        <v>4908</v>
      </c>
      <c r="D1223" t="s">
        <v>372</v>
      </c>
    </row>
    <row r="1224" spans="1:4" x14ac:dyDescent="0.25">
      <c r="A1224" t="s">
        <v>2831</v>
      </c>
      <c r="B1224" t="s">
        <v>3099</v>
      </c>
      <c r="C1224" t="s">
        <v>4865</v>
      </c>
      <c r="D1224" t="s">
        <v>280</v>
      </c>
    </row>
    <row r="1225" spans="1:4" x14ac:dyDescent="0.25">
      <c r="A1225" t="s">
        <v>2838</v>
      </c>
      <c r="B1225" t="s">
        <v>5050</v>
      </c>
      <c r="C1225" t="s">
        <v>5226</v>
      </c>
      <c r="D1225" t="s">
        <v>1294</v>
      </c>
    </row>
    <row r="1226" spans="1:4" x14ac:dyDescent="0.25">
      <c r="A1226" t="s">
        <v>2838</v>
      </c>
      <c r="B1226" t="s">
        <v>5227</v>
      </c>
      <c r="C1226" t="s">
        <v>5228</v>
      </c>
      <c r="D1226" t="s">
        <v>1292</v>
      </c>
    </row>
    <row r="1227" spans="1:4" x14ac:dyDescent="0.25">
      <c r="A1227" t="s">
        <v>2838</v>
      </c>
      <c r="B1227" t="s">
        <v>5229</v>
      </c>
      <c r="C1227" t="s">
        <v>5230</v>
      </c>
      <c r="D1227" t="s">
        <v>1293</v>
      </c>
    </row>
    <row r="1228" spans="1:4" x14ac:dyDescent="0.25">
      <c r="A1228" t="s">
        <v>2838</v>
      </c>
      <c r="B1228" t="s">
        <v>5231</v>
      </c>
      <c r="C1228" t="s">
        <v>5232</v>
      </c>
      <c r="D1228" t="s">
        <v>1291</v>
      </c>
    </row>
    <row r="1229" spans="1:4" x14ac:dyDescent="0.25">
      <c r="A1229" t="s">
        <v>2838</v>
      </c>
      <c r="B1229" t="s">
        <v>5233</v>
      </c>
      <c r="C1229" t="s">
        <v>5234</v>
      </c>
      <c r="D1229" t="s">
        <v>1290</v>
      </c>
    </row>
    <row r="1230" spans="1:4" x14ac:dyDescent="0.25">
      <c r="A1230" t="s">
        <v>2838</v>
      </c>
      <c r="B1230" t="s">
        <v>4861</v>
      </c>
      <c r="C1230" t="s">
        <v>4906</v>
      </c>
      <c r="D1230" t="s">
        <v>357</v>
      </c>
    </row>
    <row r="1231" spans="1:4" x14ac:dyDescent="0.25">
      <c r="A1231" t="s">
        <v>2838</v>
      </c>
      <c r="B1231" t="s">
        <v>3099</v>
      </c>
      <c r="C1231" t="s">
        <v>4865</v>
      </c>
      <c r="D1231" t="s">
        <v>280</v>
      </c>
    </row>
    <row r="1232" spans="1:4" x14ac:dyDescent="0.25">
      <c r="A1232" t="s">
        <v>2845</v>
      </c>
      <c r="B1232" t="s">
        <v>3072</v>
      </c>
      <c r="C1232" t="s">
        <v>3073</v>
      </c>
      <c r="D1232" t="s">
        <v>374</v>
      </c>
    </row>
    <row r="1233" spans="1:4" x14ac:dyDescent="0.25">
      <c r="A1233" t="s">
        <v>2845</v>
      </c>
      <c r="B1233" t="s">
        <v>3074</v>
      </c>
      <c r="C1233" t="s">
        <v>3075</v>
      </c>
      <c r="D1233" t="s">
        <v>278</v>
      </c>
    </row>
    <row r="1234" spans="1:4" x14ac:dyDescent="0.25">
      <c r="A1234" t="s">
        <v>2845</v>
      </c>
      <c r="B1234" t="s">
        <v>5235</v>
      </c>
      <c r="C1234" t="s">
        <v>5236</v>
      </c>
      <c r="D1234" t="s">
        <v>622</v>
      </c>
    </row>
    <row r="1235" spans="1:4" x14ac:dyDescent="0.25">
      <c r="A1235" t="s">
        <v>2845</v>
      </c>
      <c r="B1235" t="s">
        <v>5237</v>
      </c>
      <c r="C1235" t="s">
        <v>5155</v>
      </c>
      <c r="D1235" t="s">
        <v>351</v>
      </c>
    </row>
    <row r="1236" spans="1:4" x14ac:dyDescent="0.25">
      <c r="A1236" t="s">
        <v>2845</v>
      </c>
      <c r="B1236" t="s">
        <v>3099</v>
      </c>
      <c r="C1236" t="s">
        <v>4865</v>
      </c>
      <c r="D1236" t="s">
        <v>280</v>
      </c>
    </row>
    <row r="1237" spans="1:4" x14ac:dyDescent="0.25">
      <c r="A1237" t="s">
        <v>2849</v>
      </c>
      <c r="B1237" t="s">
        <v>5238</v>
      </c>
      <c r="C1237" t="s">
        <v>5239</v>
      </c>
      <c r="D1237" t="s">
        <v>1249</v>
      </c>
    </row>
    <row r="1238" spans="1:4" x14ac:dyDescent="0.25">
      <c r="A1238" t="s">
        <v>2849</v>
      </c>
      <c r="B1238" t="s">
        <v>5240</v>
      </c>
      <c r="C1238" t="s">
        <v>5241</v>
      </c>
      <c r="D1238" t="s">
        <v>1251</v>
      </c>
    </row>
    <row r="1239" spans="1:4" x14ac:dyDescent="0.25">
      <c r="A1239" t="s">
        <v>2849</v>
      </c>
      <c r="B1239" t="s">
        <v>5242</v>
      </c>
      <c r="C1239" t="s">
        <v>5243</v>
      </c>
      <c r="D1239" t="s">
        <v>1221</v>
      </c>
    </row>
    <row r="1240" spans="1:4" x14ac:dyDescent="0.25">
      <c r="A1240" t="s">
        <v>2849</v>
      </c>
      <c r="B1240" t="s">
        <v>5231</v>
      </c>
      <c r="C1240" t="s">
        <v>5244</v>
      </c>
      <c r="D1240" t="s">
        <v>1248</v>
      </c>
    </row>
    <row r="1241" spans="1:4" x14ac:dyDescent="0.25">
      <c r="A1241" t="s">
        <v>2849</v>
      </c>
      <c r="B1241" t="s">
        <v>5245</v>
      </c>
      <c r="C1241" t="s">
        <v>5246</v>
      </c>
      <c r="D1241" t="s">
        <v>1252</v>
      </c>
    </row>
    <row r="1242" spans="1:4" x14ac:dyDescent="0.25">
      <c r="A1242" t="s">
        <v>2849</v>
      </c>
      <c r="B1242" t="s">
        <v>5229</v>
      </c>
      <c r="C1242" t="s">
        <v>5247</v>
      </c>
      <c r="D1242" t="s">
        <v>1250</v>
      </c>
    </row>
    <row r="1243" spans="1:4" x14ac:dyDescent="0.25">
      <c r="A1243" t="s">
        <v>2849</v>
      </c>
      <c r="B1243" t="s">
        <v>4861</v>
      </c>
      <c r="C1243" t="s">
        <v>4906</v>
      </c>
      <c r="D1243" t="s">
        <v>357</v>
      </c>
    </row>
    <row r="1244" spans="1:4" x14ac:dyDescent="0.25">
      <c r="A1244" t="s">
        <v>2849</v>
      </c>
      <c r="B1244" t="s">
        <v>4907</v>
      </c>
      <c r="C1244" t="s">
        <v>4908</v>
      </c>
      <c r="D1244" t="s">
        <v>372</v>
      </c>
    </row>
    <row r="1245" spans="1:4" x14ac:dyDescent="0.25">
      <c r="A1245" t="s">
        <v>2849</v>
      </c>
      <c r="B1245" t="s">
        <v>3099</v>
      </c>
      <c r="C1245" t="s">
        <v>4865</v>
      </c>
      <c r="D1245" t="s">
        <v>280</v>
      </c>
    </row>
    <row r="1246" spans="1:4" x14ac:dyDescent="0.25">
      <c r="A1246" t="s">
        <v>2856</v>
      </c>
      <c r="B1246" t="s">
        <v>5248</v>
      </c>
      <c r="C1246" t="s">
        <v>5249</v>
      </c>
      <c r="D1246" t="s">
        <v>963</v>
      </c>
    </row>
    <row r="1247" spans="1:4" x14ac:dyDescent="0.25">
      <c r="A1247" t="s">
        <v>2856</v>
      </c>
      <c r="B1247" t="s">
        <v>5250</v>
      </c>
      <c r="C1247" t="s">
        <v>5251</v>
      </c>
      <c r="D1247" t="s">
        <v>954</v>
      </c>
    </row>
    <row r="1248" spans="1:4" x14ac:dyDescent="0.25">
      <c r="A1248" t="s">
        <v>2856</v>
      </c>
      <c r="B1248" t="s">
        <v>5094</v>
      </c>
      <c r="C1248" t="s">
        <v>5252</v>
      </c>
      <c r="D1248" t="s">
        <v>964</v>
      </c>
    </row>
    <row r="1249" spans="1:4" x14ac:dyDescent="0.25">
      <c r="A1249" t="s">
        <v>2856</v>
      </c>
      <c r="B1249" t="s">
        <v>5253</v>
      </c>
      <c r="C1249" t="s">
        <v>5254</v>
      </c>
      <c r="D1249" t="s">
        <v>962</v>
      </c>
    </row>
    <row r="1250" spans="1:4" x14ac:dyDescent="0.25">
      <c r="A1250" t="s">
        <v>2856</v>
      </c>
      <c r="B1250" t="s">
        <v>5255</v>
      </c>
      <c r="C1250" t="s">
        <v>5256</v>
      </c>
      <c r="D1250" t="s">
        <v>965</v>
      </c>
    </row>
    <row r="1251" spans="1:4" x14ac:dyDescent="0.25">
      <c r="A1251" t="s">
        <v>2856</v>
      </c>
      <c r="B1251" t="s">
        <v>5257</v>
      </c>
      <c r="C1251" t="s">
        <v>5258</v>
      </c>
      <c r="D1251" t="s">
        <v>966</v>
      </c>
    </row>
    <row r="1252" spans="1:4" x14ac:dyDescent="0.25">
      <c r="A1252" t="s">
        <v>2856</v>
      </c>
      <c r="B1252" t="s">
        <v>4861</v>
      </c>
      <c r="C1252" t="s">
        <v>4906</v>
      </c>
      <c r="D1252" t="s">
        <v>357</v>
      </c>
    </row>
    <row r="1253" spans="1:4" x14ac:dyDescent="0.25">
      <c r="A1253" t="s">
        <v>2856</v>
      </c>
      <c r="B1253" t="s">
        <v>4907</v>
      </c>
      <c r="C1253" t="s">
        <v>4908</v>
      </c>
      <c r="D1253" t="s">
        <v>372</v>
      </c>
    </row>
    <row r="1254" spans="1:4" x14ac:dyDescent="0.25">
      <c r="A1254" t="s">
        <v>2856</v>
      </c>
      <c r="B1254" t="s">
        <v>3099</v>
      </c>
      <c r="C1254" t="s">
        <v>4865</v>
      </c>
      <c r="D1254" t="s">
        <v>280</v>
      </c>
    </row>
    <row r="1255" spans="1:4" x14ac:dyDescent="0.25">
      <c r="A1255" t="s">
        <v>2866</v>
      </c>
      <c r="B1255" t="s">
        <v>5259</v>
      </c>
      <c r="C1255" t="s">
        <v>5260</v>
      </c>
      <c r="D1255" t="s">
        <v>511</v>
      </c>
    </row>
    <row r="1256" spans="1:4" x14ac:dyDescent="0.25">
      <c r="A1256" t="s">
        <v>2866</v>
      </c>
      <c r="B1256" t="s">
        <v>5261</v>
      </c>
      <c r="C1256" t="s">
        <v>5262</v>
      </c>
      <c r="D1256" t="s">
        <v>512</v>
      </c>
    </row>
    <row r="1257" spans="1:4" x14ac:dyDescent="0.25">
      <c r="A1257" t="s">
        <v>2866</v>
      </c>
      <c r="B1257" t="s">
        <v>3074</v>
      </c>
      <c r="C1257" t="s">
        <v>3075</v>
      </c>
      <c r="D1257" t="s">
        <v>278</v>
      </c>
    </row>
    <row r="1258" spans="1:4" x14ac:dyDescent="0.25">
      <c r="A1258" t="s">
        <v>2866</v>
      </c>
      <c r="B1258" t="s">
        <v>3099</v>
      </c>
      <c r="C1258" t="s">
        <v>4865</v>
      </c>
      <c r="D1258" t="s">
        <v>280</v>
      </c>
    </row>
    <row r="1259" spans="1:4" x14ac:dyDescent="0.25">
      <c r="A1259" t="s">
        <v>2870</v>
      </c>
      <c r="B1259" t="s">
        <v>5263</v>
      </c>
      <c r="C1259" t="s">
        <v>5264</v>
      </c>
      <c r="D1259" t="s">
        <v>1000</v>
      </c>
    </row>
    <row r="1260" spans="1:4" x14ac:dyDescent="0.25">
      <c r="A1260" t="s">
        <v>2870</v>
      </c>
      <c r="B1260" t="s">
        <v>5265</v>
      </c>
      <c r="C1260" t="s">
        <v>5266</v>
      </c>
      <c r="D1260" t="s">
        <v>1005</v>
      </c>
    </row>
    <row r="1261" spans="1:4" x14ac:dyDescent="0.25">
      <c r="A1261" t="s">
        <v>2870</v>
      </c>
      <c r="B1261" t="s">
        <v>5267</v>
      </c>
      <c r="C1261" t="s">
        <v>5268</v>
      </c>
      <c r="D1261" t="s">
        <v>1001</v>
      </c>
    </row>
    <row r="1262" spans="1:4" x14ac:dyDescent="0.25">
      <c r="A1262" t="s">
        <v>2870</v>
      </c>
      <c r="B1262" t="s">
        <v>5269</v>
      </c>
      <c r="C1262" t="s">
        <v>5270</v>
      </c>
      <c r="D1262" t="s">
        <v>999</v>
      </c>
    </row>
    <row r="1263" spans="1:4" x14ac:dyDescent="0.25">
      <c r="A1263" t="s">
        <v>2870</v>
      </c>
      <c r="B1263" t="s">
        <v>5139</v>
      </c>
      <c r="C1263" t="s">
        <v>5271</v>
      </c>
      <c r="D1263" t="s">
        <v>1002</v>
      </c>
    </row>
    <row r="1264" spans="1:4" x14ac:dyDescent="0.25">
      <c r="A1264" t="s">
        <v>2870</v>
      </c>
      <c r="B1264" t="s">
        <v>5272</v>
      </c>
      <c r="C1264" t="s">
        <v>1003</v>
      </c>
      <c r="D1264" t="s">
        <v>1003</v>
      </c>
    </row>
    <row r="1265" spans="1:4" x14ac:dyDescent="0.25">
      <c r="A1265" t="s">
        <v>2870</v>
      </c>
      <c r="B1265" t="s">
        <v>5273</v>
      </c>
      <c r="C1265" t="s">
        <v>5274</v>
      </c>
      <c r="D1265" t="s">
        <v>1004</v>
      </c>
    </row>
    <row r="1266" spans="1:4" x14ac:dyDescent="0.25">
      <c r="A1266" t="s">
        <v>2870</v>
      </c>
      <c r="B1266" t="s">
        <v>5275</v>
      </c>
      <c r="C1266" t="s">
        <v>5276</v>
      </c>
      <c r="D1266" t="s">
        <v>1006</v>
      </c>
    </row>
    <row r="1267" spans="1:4" x14ac:dyDescent="0.25">
      <c r="A1267" t="s">
        <v>2870</v>
      </c>
      <c r="B1267" t="s">
        <v>5277</v>
      </c>
      <c r="C1267" t="s">
        <v>5278</v>
      </c>
      <c r="D1267" t="s">
        <v>1007</v>
      </c>
    </row>
    <row r="1268" spans="1:4" x14ac:dyDescent="0.25">
      <c r="A1268" t="s">
        <v>2870</v>
      </c>
      <c r="B1268" t="s">
        <v>4861</v>
      </c>
      <c r="C1268" t="s">
        <v>4906</v>
      </c>
      <c r="D1268" t="s">
        <v>357</v>
      </c>
    </row>
    <row r="1269" spans="1:4" x14ac:dyDescent="0.25">
      <c r="A1269" t="s">
        <v>2870</v>
      </c>
      <c r="B1269" t="s">
        <v>3099</v>
      </c>
      <c r="C1269" t="s">
        <v>4865</v>
      </c>
      <c r="D1269" t="s">
        <v>280</v>
      </c>
    </row>
    <row r="1270" spans="1:4" x14ac:dyDescent="0.25">
      <c r="A1270" t="s">
        <v>2883</v>
      </c>
      <c r="B1270" t="s">
        <v>5279</v>
      </c>
      <c r="C1270" t="s">
        <v>5280</v>
      </c>
      <c r="D1270" t="s">
        <v>1320</v>
      </c>
    </row>
    <row r="1271" spans="1:4" x14ac:dyDescent="0.25">
      <c r="A1271" t="s">
        <v>2883</v>
      </c>
      <c r="B1271" t="s">
        <v>5281</v>
      </c>
      <c r="C1271" t="s">
        <v>5282</v>
      </c>
      <c r="D1271" t="s">
        <v>1615</v>
      </c>
    </row>
    <row r="1272" spans="1:4" x14ac:dyDescent="0.25">
      <c r="A1272" t="s">
        <v>2883</v>
      </c>
      <c r="B1272" t="s">
        <v>5283</v>
      </c>
      <c r="C1272" t="s">
        <v>5284</v>
      </c>
      <c r="D1272" t="s">
        <v>1614</v>
      </c>
    </row>
    <row r="1273" spans="1:4" x14ac:dyDescent="0.25">
      <c r="A1273" t="s">
        <v>2883</v>
      </c>
      <c r="B1273" t="s">
        <v>5285</v>
      </c>
      <c r="C1273" t="s">
        <v>5286</v>
      </c>
      <c r="D1273" t="s">
        <v>1616</v>
      </c>
    </row>
    <row r="1274" spans="1:4" x14ac:dyDescent="0.25">
      <c r="A1274" t="s">
        <v>2883</v>
      </c>
      <c r="B1274" t="s">
        <v>4861</v>
      </c>
      <c r="C1274" t="s">
        <v>4906</v>
      </c>
      <c r="D1274" t="s">
        <v>357</v>
      </c>
    </row>
    <row r="1275" spans="1:4" x14ac:dyDescent="0.25">
      <c r="A1275" t="s">
        <v>2883</v>
      </c>
      <c r="B1275" t="s">
        <v>4907</v>
      </c>
      <c r="C1275" t="s">
        <v>4908</v>
      </c>
      <c r="D1275" t="s">
        <v>372</v>
      </c>
    </row>
    <row r="1276" spans="1:4" x14ac:dyDescent="0.25">
      <c r="A1276" t="s">
        <v>2883</v>
      </c>
      <c r="B1276" t="s">
        <v>3099</v>
      </c>
      <c r="C1276" t="s">
        <v>4865</v>
      </c>
      <c r="D1276" t="s">
        <v>280</v>
      </c>
    </row>
    <row r="1277" spans="1:4" x14ac:dyDescent="0.25">
      <c r="A1277" t="s">
        <v>2893</v>
      </c>
      <c r="B1277" t="s">
        <v>3072</v>
      </c>
      <c r="C1277" t="s">
        <v>3073</v>
      </c>
      <c r="D1277" t="s">
        <v>374</v>
      </c>
    </row>
    <row r="1278" spans="1:4" x14ac:dyDescent="0.25">
      <c r="A1278" t="s">
        <v>2893</v>
      </c>
      <c r="B1278" t="s">
        <v>5287</v>
      </c>
      <c r="C1278" t="s">
        <v>5288</v>
      </c>
      <c r="D1278" t="s">
        <v>1596</v>
      </c>
    </row>
    <row r="1279" spans="1:4" x14ac:dyDescent="0.25">
      <c r="A1279" t="s">
        <v>2893</v>
      </c>
      <c r="B1279" t="s">
        <v>5289</v>
      </c>
      <c r="C1279" t="s">
        <v>5290</v>
      </c>
      <c r="D1279" t="s">
        <v>1595</v>
      </c>
    </row>
    <row r="1280" spans="1:4" x14ac:dyDescent="0.25">
      <c r="A1280" t="s">
        <v>2893</v>
      </c>
      <c r="B1280" t="s">
        <v>5154</v>
      </c>
      <c r="C1280" t="s">
        <v>5155</v>
      </c>
      <c r="D1280" t="s">
        <v>351</v>
      </c>
    </row>
    <row r="1281" spans="1:4" x14ac:dyDescent="0.25">
      <c r="A1281" t="s">
        <v>2893</v>
      </c>
      <c r="B1281" t="s">
        <v>3099</v>
      </c>
      <c r="C1281" t="s">
        <v>4865</v>
      </c>
      <c r="D1281" t="s">
        <v>280</v>
      </c>
    </row>
    <row r="1282" spans="1:4" x14ac:dyDescent="0.25">
      <c r="A1282" t="s">
        <v>2897</v>
      </c>
      <c r="B1282" t="s">
        <v>5279</v>
      </c>
      <c r="C1282" t="s">
        <v>5280</v>
      </c>
      <c r="D1282" t="s">
        <v>1320</v>
      </c>
    </row>
    <row r="1283" spans="1:4" x14ac:dyDescent="0.25">
      <c r="A1283" t="s">
        <v>2897</v>
      </c>
      <c r="B1283" t="s">
        <v>5291</v>
      </c>
      <c r="C1283" t="s">
        <v>5292</v>
      </c>
      <c r="D1283" t="s">
        <v>1317</v>
      </c>
    </row>
    <row r="1284" spans="1:4" x14ac:dyDescent="0.25">
      <c r="A1284" t="s">
        <v>2897</v>
      </c>
      <c r="B1284" t="s">
        <v>5293</v>
      </c>
      <c r="C1284" t="s">
        <v>5294</v>
      </c>
      <c r="D1284" t="s">
        <v>1318</v>
      </c>
    </row>
    <row r="1285" spans="1:4" x14ac:dyDescent="0.25">
      <c r="A1285" t="s">
        <v>2897</v>
      </c>
      <c r="B1285" t="s">
        <v>5285</v>
      </c>
      <c r="C1285" t="s">
        <v>5295</v>
      </c>
      <c r="D1285" t="s">
        <v>1319</v>
      </c>
    </row>
    <row r="1286" spans="1:4" x14ac:dyDescent="0.25">
      <c r="A1286" t="s">
        <v>2897</v>
      </c>
      <c r="B1286" t="s">
        <v>4861</v>
      </c>
      <c r="C1286" t="s">
        <v>4906</v>
      </c>
      <c r="D1286" t="s">
        <v>357</v>
      </c>
    </row>
    <row r="1287" spans="1:4" x14ac:dyDescent="0.25">
      <c r="A1287" t="s">
        <v>2897</v>
      </c>
      <c r="B1287" t="s">
        <v>3099</v>
      </c>
      <c r="C1287" t="s">
        <v>4865</v>
      </c>
      <c r="D1287" t="s">
        <v>280</v>
      </c>
    </row>
    <row r="1288" spans="1:4" x14ac:dyDescent="0.25">
      <c r="A1288" t="s">
        <v>2904</v>
      </c>
      <c r="B1288" t="s">
        <v>5296</v>
      </c>
      <c r="C1288" t="s">
        <v>5297</v>
      </c>
      <c r="D1288" t="s">
        <v>1564</v>
      </c>
    </row>
    <row r="1289" spans="1:4" x14ac:dyDescent="0.25">
      <c r="A1289" t="s">
        <v>2904</v>
      </c>
      <c r="B1289" t="s">
        <v>5298</v>
      </c>
      <c r="C1289" t="s">
        <v>5299</v>
      </c>
      <c r="D1289" t="s">
        <v>1565</v>
      </c>
    </row>
    <row r="1290" spans="1:4" x14ac:dyDescent="0.25">
      <c r="A1290" t="s">
        <v>2904</v>
      </c>
      <c r="B1290" t="s">
        <v>5300</v>
      </c>
      <c r="C1290" t="s">
        <v>5301</v>
      </c>
      <c r="D1290" t="s">
        <v>1563</v>
      </c>
    </row>
    <row r="1291" spans="1:4" x14ac:dyDescent="0.25">
      <c r="A1291" t="s">
        <v>2904</v>
      </c>
      <c r="B1291" t="s">
        <v>3099</v>
      </c>
      <c r="C1291" t="s">
        <v>4865</v>
      </c>
      <c r="D1291" t="s">
        <v>280</v>
      </c>
    </row>
    <row r="1292" spans="1:4" x14ac:dyDescent="0.25">
      <c r="A1292" t="s">
        <v>2908</v>
      </c>
      <c r="B1292" t="s">
        <v>5302</v>
      </c>
      <c r="C1292" t="s">
        <v>5303</v>
      </c>
      <c r="D1292" t="s">
        <v>1410</v>
      </c>
    </row>
    <row r="1293" spans="1:4" x14ac:dyDescent="0.25">
      <c r="A1293" t="s">
        <v>2908</v>
      </c>
      <c r="B1293" t="s">
        <v>5304</v>
      </c>
      <c r="C1293" t="s">
        <v>5305</v>
      </c>
      <c r="D1293" t="s">
        <v>1412</v>
      </c>
    </row>
    <row r="1294" spans="1:4" x14ac:dyDescent="0.25">
      <c r="A1294" t="s">
        <v>2908</v>
      </c>
      <c r="B1294" t="s">
        <v>5306</v>
      </c>
      <c r="C1294" t="s">
        <v>5307</v>
      </c>
      <c r="D1294" t="s">
        <v>1411</v>
      </c>
    </row>
    <row r="1295" spans="1:4" x14ac:dyDescent="0.25">
      <c r="A1295" t="s">
        <v>2908</v>
      </c>
      <c r="B1295" t="s">
        <v>5308</v>
      </c>
      <c r="C1295" t="s">
        <v>5309</v>
      </c>
      <c r="D1295" t="s">
        <v>1413</v>
      </c>
    </row>
    <row r="1296" spans="1:4" x14ac:dyDescent="0.25">
      <c r="A1296" t="s">
        <v>2908</v>
      </c>
      <c r="B1296" t="s">
        <v>4861</v>
      </c>
      <c r="C1296" t="s">
        <v>4906</v>
      </c>
      <c r="D1296" t="s">
        <v>357</v>
      </c>
    </row>
    <row r="1297" spans="1:4" x14ac:dyDescent="0.25">
      <c r="A1297" t="s">
        <v>2908</v>
      </c>
      <c r="B1297" t="s">
        <v>3099</v>
      </c>
      <c r="C1297" t="s">
        <v>4865</v>
      </c>
      <c r="D1297" t="s">
        <v>280</v>
      </c>
    </row>
    <row r="1298" spans="1:4" x14ac:dyDescent="0.25">
      <c r="A1298" t="s">
        <v>2915</v>
      </c>
      <c r="B1298" t="s">
        <v>5310</v>
      </c>
      <c r="C1298" t="s">
        <v>5311</v>
      </c>
      <c r="D1298" t="s">
        <v>1299</v>
      </c>
    </row>
    <row r="1299" spans="1:4" x14ac:dyDescent="0.25">
      <c r="A1299" t="s">
        <v>2915</v>
      </c>
      <c r="B1299" t="s">
        <v>5312</v>
      </c>
      <c r="C1299" t="s">
        <v>5313</v>
      </c>
      <c r="D1299" t="s">
        <v>5314</v>
      </c>
    </row>
    <row r="1300" spans="1:4" x14ac:dyDescent="0.25">
      <c r="A1300" t="s">
        <v>2915</v>
      </c>
      <c r="B1300" t="s">
        <v>5315</v>
      </c>
      <c r="C1300" t="s">
        <v>5316</v>
      </c>
      <c r="D1300" t="s">
        <v>1298</v>
      </c>
    </row>
    <row r="1301" spans="1:4" x14ac:dyDescent="0.25">
      <c r="A1301" t="s">
        <v>2915</v>
      </c>
      <c r="B1301" t="s">
        <v>5317</v>
      </c>
      <c r="C1301" t="s">
        <v>5318</v>
      </c>
      <c r="D1301" t="s">
        <v>1302</v>
      </c>
    </row>
    <row r="1302" spans="1:4" x14ac:dyDescent="0.25">
      <c r="A1302" t="s">
        <v>2915</v>
      </c>
      <c r="B1302" t="s">
        <v>5319</v>
      </c>
      <c r="C1302" t="s">
        <v>5320</v>
      </c>
      <c r="D1302" t="s">
        <v>1303</v>
      </c>
    </row>
    <row r="1303" spans="1:4" x14ac:dyDescent="0.25">
      <c r="A1303" t="s">
        <v>2915</v>
      </c>
      <c r="B1303" t="s">
        <v>5242</v>
      </c>
      <c r="C1303" t="s">
        <v>5243</v>
      </c>
      <c r="D1303" t="s">
        <v>1221</v>
      </c>
    </row>
    <row r="1304" spans="1:4" x14ac:dyDescent="0.25">
      <c r="A1304" t="s">
        <v>2915</v>
      </c>
      <c r="B1304" t="s">
        <v>5227</v>
      </c>
      <c r="C1304" t="s">
        <v>5321</v>
      </c>
      <c r="D1304" t="s">
        <v>1301</v>
      </c>
    </row>
    <row r="1305" spans="1:4" x14ac:dyDescent="0.25">
      <c r="A1305" t="s">
        <v>2915</v>
      </c>
      <c r="B1305" t="s">
        <v>5050</v>
      </c>
      <c r="C1305" t="s">
        <v>5226</v>
      </c>
      <c r="D1305" t="s">
        <v>1294</v>
      </c>
    </row>
    <row r="1306" spans="1:4" x14ac:dyDescent="0.25">
      <c r="A1306" t="s">
        <v>2915</v>
      </c>
      <c r="B1306" t="s">
        <v>4861</v>
      </c>
      <c r="C1306" t="s">
        <v>4906</v>
      </c>
      <c r="D1306" t="s">
        <v>357</v>
      </c>
    </row>
    <row r="1307" spans="1:4" x14ac:dyDescent="0.25">
      <c r="A1307" t="s">
        <v>2915</v>
      </c>
      <c r="B1307" t="s">
        <v>3099</v>
      </c>
      <c r="C1307" t="s">
        <v>4865</v>
      </c>
      <c r="D1307" t="s">
        <v>280</v>
      </c>
    </row>
    <row r="1308" spans="1:4" x14ac:dyDescent="0.25">
      <c r="A1308" t="s">
        <v>2922</v>
      </c>
      <c r="B1308" t="s">
        <v>5310</v>
      </c>
      <c r="C1308" t="s">
        <v>5311</v>
      </c>
      <c r="D1308" t="s">
        <v>1299</v>
      </c>
    </row>
    <row r="1309" spans="1:4" x14ac:dyDescent="0.25">
      <c r="A1309" t="s">
        <v>2922</v>
      </c>
      <c r="B1309" t="s">
        <v>5312</v>
      </c>
      <c r="C1309" t="s">
        <v>5313</v>
      </c>
      <c r="D1309" t="s">
        <v>5314</v>
      </c>
    </row>
    <row r="1310" spans="1:4" x14ac:dyDescent="0.25">
      <c r="A1310" t="s">
        <v>2922</v>
      </c>
      <c r="B1310" t="s">
        <v>5315</v>
      </c>
      <c r="C1310" t="s">
        <v>5316</v>
      </c>
      <c r="D1310" t="s">
        <v>1298</v>
      </c>
    </row>
    <row r="1311" spans="1:4" x14ac:dyDescent="0.25">
      <c r="A1311" t="s">
        <v>2922</v>
      </c>
      <c r="B1311" t="s">
        <v>5317</v>
      </c>
      <c r="C1311" t="s">
        <v>5318</v>
      </c>
      <c r="D1311" t="s">
        <v>1302</v>
      </c>
    </row>
    <row r="1312" spans="1:4" x14ac:dyDescent="0.25">
      <c r="A1312" t="s">
        <v>2922</v>
      </c>
      <c r="B1312" t="s">
        <v>5319</v>
      </c>
      <c r="C1312" t="s">
        <v>5320</v>
      </c>
      <c r="D1312" t="s">
        <v>1303</v>
      </c>
    </row>
    <row r="1313" spans="1:4" x14ac:dyDescent="0.25">
      <c r="A1313" t="s">
        <v>2922</v>
      </c>
      <c r="B1313" t="s">
        <v>5242</v>
      </c>
      <c r="C1313" t="s">
        <v>5243</v>
      </c>
      <c r="D1313" t="s">
        <v>1221</v>
      </c>
    </row>
    <row r="1314" spans="1:4" x14ac:dyDescent="0.25">
      <c r="A1314" t="s">
        <v>2922</v>
      </c>
      <c r="B1314" t="s">
        <v>5227</v>
      </c>
      <c r="C1314" t="s">
        <v>5321</v>
      </c>
      <c r="D1314" t="s">
        <v>1301</v>
      </c>
    </row>
    <row r="1315" spans="1:4" x14ac:dyDescent="0.25">
      <c r="A1315" t="s">
        <v>2922</v>
      </c>
      <c r="B1315" t="s">
        <v>5050</v>
      </c>
      <c r="C1315" t="s">
        <v>5226</v>
      </c>
      <c r="D1315" t="s">
        <v>1294</v>
      </c>
    </row>
    <row r="1316" spans="1:4" x14ac:dyDescent="0.25">
      <c r="A1316" t="s">
        <v>2922</v>
      </c>
      <c r="B1316" t="s">
        <v>4861</v>
      </c>
      <c r="C1316" t="s">
        <v>4906</v>
      </c>
      <c r="D1316" t="s">
        <v>357</v>
      </c>
    </row>
    <row r="1317" spans="1:4" x14ac:dyDescent="0.25">
      <c r="A1317" t="s">
        <v>2922</v>
      </c>
      <c r="B1317" t="s">
        <v>4907</v>
      </c>
      <c r="C1317" t="s">
        <v>4908</v>
      </c>
      <c r="D1317" t="s">
        <v>372</v>
      </c>
    </row>
    <row r="1318" spans="1:4" x14ac:dyDescent="0.25">
      <c r="A1318" t="s">
        <v>2922</v>
      </c>
      <c r="B1318" t="s">
        <v>3099</v>
      </c>
      <c r="C1318" t="s">
        <v>4865</v>
      </c>
      <c r="D1318" t="s">
        <v>280</v>
      </c>
    </row>
    <row r="1319" spans="1:4" x14ac:dyDescent="0.25">
      <c r="A1319" t="s">
        <v>2930</v>
      </c>
      <c r="B1319" t="s">
        <v>5322</v>
      </c>
      <c r="C1319" t="s">
        <v>5323</v>
      </c>
      <c r="D1319" t="s">
        <v>504</v>
      </c>
    </row>
    <row r="1320" spans="1:4" x14ac:dyDescent="0.25">
      <c r="A1320" t="s">
        <v>2930</v>
      </c>
      <c r="B1320" t="s">
        <v>5324</v>
      </c>
      <c r="C1320" t="s">
        <v>5325</v>
      </c>
      <c r="D1320" t="s">
        <v>499</v>
      </c>
    </row>
    <row r="1321" spans="1:4" x14ac:dyDescent="0.25">
      <c r="A1321" t="s">
        <v>2930</v>
      </c>
      <c r="B1321" t="s">
        <v>5326</v>
      </c>
      <c r="C1321" t="s">
        <v>5327</v>
      </c>
      <c r="D1321" t="s">
        <v>502</v>
      </c>
    </row>
    <row r="1322" spans="1:4" x14ac:dyDescent="0.25">
      <c r="A1322" t="s">
        <v>2930</v>
      </c>
      <c r="B1322" t="s">
        <v>5328</v>
      </c>
      <c r="C1322" t="s">
        <v>5329</v>
      </c>
      <c r="D1322" t="s">
        <v>503</v>
      </c>
    </row>
    <row r="1323" spans="1:4" x14ac:dyDescent="0.25">
      <c r="A1323" t="s">
        <v>2930</v>
      </c>
      <c r="B1323" t="s">
        <v>5330</v>
      </c>
      <c r="C1323" t="s">
        <v>5331</v>
      </c>
      <c r="D1323" t="s">
        <v>505</v>
      </c>
    </row>
    <row r="1324" spans="1:4" x14ac:dyDescent="0.25">
      <c r="A1324" t="s">
        <v>2930</v>
      </c>
      <c r="B1324" t="s">
        <v>5332</v>
      </c>
      <c r="C1324" t="s">
        <v>5333</v>
      </c>
      <c r="D1324" t="s">
        <v>501</v>
      </c>
    </row>
    <row r="1325" spans="1:4" x14ac:dyDescent="0.25">
      <c r="A1325" t="s">
        <v>2930</v>
      </c>
      <c r="B1325" t="s">
        <v>5334</v>
      </c>
      <c r="C1325" t="s">
        <v>5335</v>
      </c>
      <c r="D1325" t="s">
        <v>498</v>
      </c>
    </row>
    <row r="1326" spans="1:4" x14ac:dyDescent="0.25">
      <c r="A1326" t="s">
        <v>2930</v>
      </c>
      <c r="B1326" t="s">
        <v>5336</v>
      </c>
      <c r="C1326" t="s">
        <v>5337</v>
      </c>
      <c r="D1326" t="s">
        <v>495</v>
      </c>
    </row>
    <row r="1327" spans="1:4" x14ac:dyDescent="0.25">
      <c r="A1327" t="s">
        <v>2930</v>
      </c>
      <c r="B1327" t="s">
        <v>5338</v>
      </c>
      <c r="C1327" t="s">
        <v>5339</v>
      </c>
      <c r="D1327" t="s">
        <v>500</v>
      </c>
    </row>
    <row r="1328" spans="1:4" x14ac:dyDescent="0.25">
      <c r="A1328" t="s">
        <v>2930</v>
      </c>
      <c r="B1328" t="s">
        <v>5340</v>
      </c>
      <c r="C1328" t="s">
        <v>5341</v>
      </c>
      <c r="D1328" t="s">
        <v>496</v>
      </c>
    </row>
    <row r="1329" spans="1:4" x14ac:dyDescent="0.25">
      <c r="A1329" t="s">
        <v>2930</v>
      </c>
      <c r="B1329" t="s">
        <v>5342</v>
      </c>
      <c r="C1329" t="s">
        <v>5343</v>
      </c>
      <c r="D1329" t="s">
        <v>497</v>
      </c>
    </row>
    <row r="1330" spans="1:4" x14ac:dyDescent="0.25">
      <c r="A1330" t="s">
        <v>2930</v>
      </c>
      <c r="B1330" t="s">
        <v>4971</v>
      </c>
      <c r="C1330" t="s">
        <v>5038</v>
      </c>
      <c r="D1330" t="s">
        <v>494</v>
      </c>
    </row>
    <row r="1331" spans="1:4" x14ac:dyDescent="0.25">
      <c r="A1331" t="s">
        <v>2930</v>
      </c>
      <c r="B1331" t="s">
        <v>4861</v>
      </c>
      <c r="C1331" t="s">
        <v>4906</v>
      </c>
      <c r="D1331" t="s">
        <v>357</v>
      </c>
    </row>
    <row r="1332" spans="1:4" x14ac:dyDescent="0.25">
      <c r="A1332" t="s">
        <v>2930</v>
      </c>
      <c r="B1332" t="s">
        <v>3099</v>
      </c>
      <c r="C1332" t="s">
        <v>4865</v>
      </c>
      <c r="D1332" t="s">
        <v>280</v>
      </c>
    </row>
    <row r="1333" spans="1:4" x14ac:dyDescent="0.25">
      <c r="A1333" t="s">
        <v>2937</v>
      </c>
      <c r="B1333" t="s">
        <v>5263</v>
      </c>
      <c r="C1333" t="s">
        <v>5344</v>
      </c>
      <c r="D1333" t="s">
        <v>1000</v>
      </c>
    </row>
    <row r="1334" spans="1:4" x14ac:dyDescent="0.25">
      <c r="A1334" t="s">
        <v>2937</v>
      </c>
      <c r="B1334" t="s">
        <v>5265</v>
      </c>
      <c r="C1334" t="s">
        <v>5266</v>
      </c>
      <c r="D1334" t="s">
        <v>1005</v>
      </c>
    </row>
    <row r="1335" spans="1:4" x14ac:dyDescent="0.25">
      <c r="A1335" t="s">
        <v>2937</v>
      </c>
      <c r="B1335" t="s">
        <v>5267</v>
      </c>
      <c r="C1335" t="s">
        <v>5268</v>
      </c>
      <c r="D1335" t="s">
        <v>1001</v>
      </c>
    </row>
    <row r="1336" spans="1:4" x14ac:dyDescent="0.25">
      <c r="A1336" t="s">
        <v>2937</v>
      </c>
      <c r="B1336" t="s">
        <v>5269</v>
      </c>
      <c r="C1336" t="s">
        <v>5270</v>
      </c>
      <c r="D1336" t="s">
        <v>999</v>
      </c>
    </row>
    <row r="1337" spans="1:4" x14ac:dyDescent="0.25">
      <c r="A1337" t="s">
        <v>2937</v>
      </c>
      <c r="B1337" t="s">
        <v>5139</v>
      </c>
      <c r="C1337" t="s">
        <v>5271</v>
      </c>
      <c r="D1337" t="s">
        <v>1002</v>
      </c>
    </row>
    <row r="1338" spans="1:4" x14ac:dyDescent="0.25">
      <c r="A1338" t="s">
        <v>2937</v>
      </c>
      <c r="B1338" t="s">
        <v>5272</v>
      </c>
      <c r="C1338" t="s">
        <v>1003</v>
      </c>
      <c r="D1338" t="s">
        <v>1003</v>
      </c>
    </row>
    <row r="1339" spans="1:4" x14ac:dyDescent="0.25">
      <c r="A1339" t="s">
        <v>2937</v>
      </c>
      <c r="B1339" t="s">
        <v>5273</v>
      </c>
      <c r="C1339" t="s">
        <v>5274</v>
      </c>
      <c r="D1339" t="s">
        <v>1004</v>
      </c>
    </row>
    <row r="1340" spans="1:4" x14ac:dyDescent="0.25">
      <c r="A1340" t="s">
        <v>2937</v>
      </c>
      <c r="B1340" t="s">
        <v>5275</v>
      </c>
      <c r="C1340" t="s">
        <v>5276</v>
      </c>
      <c r="D1340" t="s">
        <v>1006</v>
      </c>
    </row>
    <row r="1341" spans="1:4" x14ac:dyDescent="0.25">
      <c r="A1341" t="s">
        <v>2937</v>
      </c>
      <c r="B1341" t="s">
        <v>5277</v>
      </c>
      <c r="C1341" t="s">
        <v>5278</v>
      </c>
      <c r="D1341" t="s">
        <v>1007</v>
      </c>
    </row>
    <row r="1342" spans="1:4" x14ac:dyDescent="0.25">
      <c r="A1342" t="s">
        <v>2937</v>
      </c>
      <c r="B1342" t="s">
        <v>4861</v>
      </c>
      <c r="C1342" t="s">
        <v>4906</v>
      </c>
      <c r="D1342" t="s">
        <v>357</v>
      </c>
    </row>
    <row r="1343" spans="1:4" x14ac:dyDescent="0.25">
      <c r="A1343" t="s">
        <v>2937</v>
      </c>
      <c r="B1343" t="s">
        <v>4907</v>
      </c>
      <c r="C1343" t="s">
        <v>4908</v>
      </c>
      <c r="D1343" t="s">
        <v>372</v>
      </c>
    </row>
    <row r="1344" spans="1:4" x14ac:dyDescent="0.25">
      <c r="A1344" t="s">
        <v>2937</v>
      </c>
      <c r="B1344" t="s">
        <v>3099</v>
      </c>
      <c r="C1344" t="s">
        <v>4865</v>
      </c>
      <c r="D1344" t="s">
        <v>280</v>
      </c>
    </row>
    <row r="1345" spans="1:4" x14ac:dyDescent="0.25">
      <c r="A1345" t="s">
        <v>2943</v>
      </c>
      <c r="B1345" t="s">
        <v>5345</v>
      </c>
      <c r="C1345" t="s">
        <v>5346</v>
      </c>
      <c r="D1345" t="s">
        <v>955</v>
      </c>
    </row>
    <row r="1346" spans="1:4" x14ac:dyDescent="0.25">
      <c r="A1346" t="s">
        <v>2943</v>
      </c>
      <c r="B1346" t="s">
        <v>5347</v>
      </c>
      <c r="C1346" t="s">
        <v>5348</v>
      </c>
      <c r="D1346" t="s">
        <v>951</v>
      </c>
    </row>
    <row r="1347" spans="1:4" x14ac:dyDescent="0.25">
      <c r="A1347" t="s">
        <v>2943</v>
      </c>
      <c r="B1347" t="s">
        <v>5349</v>
      </c>
      <c r="C1347" t="s">
        <v>5350</v>
      </c>
      <c r="D1347" t="s">
        <v>950</v>
      </c>
    </row>
    <row r="1348" spans="1:4" x14ac:dyDescent="0.25">
      <c r="A1348" t="s">
        <v>2943</v>
      </c>
      <c r="B1348" t="s">
        <v>5351</v>
      </c>
      <c r="C1348" t="s">
        <v>5352</v>
      </c>
      <c r="D1348" t="s">
        <v>954</v>
      </c>
    </row>
    <row r="1349" spans="1:4" x14ac:dyDescent="0.25">
      <c r="A1349" t="s">
        <v>2943</v>
      </c>
      <c r="B1349" t="s">
        <v>5353</v>
      </c>
      <c r="C1349" t="s">
        <v>5354</v>
      </c>
      <c r="D1349" t="s">
        <v>956</v>
      </c>
    </row>
    <row r="1350" spans="1:4" x14ac:dyDescent="0.25">
      <c r="A1350" t="s">
        <v>2943</v>
      </c>
      <c r="B1350" t="s">
        <v>5355</v>
      </c>
      <c r="C1350" t="s">
        <v>5356</v>
      </c>
      <c r="D1350" t="s">
        <v>952</v>
      </c>
    </row>
    <row r="1351" spans="1:4" x14ac:dyDescent="0.25">
      <c r="A1351" t="s">
        <v>2943</v>
      </c>
      <c r="B1351" t="s">
        <v>5357</v>
      </c>
      <c r="C1351" t="s">
        <v>5358</v>
      </c>
      <c r="D1351" t="s">
        <v>953</v>
      </c>
    </row>
    <row r="1352" spans="1:4" x14ac:dyDescent="0.25">
      <c r="A1352" t="s">
        <v>2943</v>
      </c>
      <c r="B1352" t="s">
        <v>4861</v>
      </c>
      <c r="C1352" t="s">
        <v>4906</v>
      </c>
      <c r="D1352" t="s">
        <v>357</v>
      </c>
    </row>
    <row r="1353" spans="1:4" x14ac:dyDescent="0.25">
      <c r="A1353" t="s">
        <v>2943</v>
      </c>
      <c r="B1353" t="s">
        <v>4907</v>
      </c>
      <c r="C1353" t="s">
        <v>4908</v>
      </c>
      <c r="D1353" t="s">
        <v>372</v>
      </c>
    </row>
    <row r="1354" spans="1:4" x14ac:dyDescent="0.25">
      <c r="A1354" t="s">
        <v>2943</v>
      </c>
      <c r="B1354" t="s">
        <v>3099</v>
      </c>
      <c r="C1354" t="s">
        <v>4865</v>
      </c>
      <c r="D1354" t="s">
        <v>280</v>
      </c>
    </row>
    <row r="1355" spans="1:4" x14ac:dyDescent="0.25">
      <c r="A1355" t="s">
        <v>2949</v>
      </c>
      <c r="B1355" t="s">
        <v>5002</v>
      </c>
      <c r="C1355" t="s">
        <v>5003</v>
      </c>
      <c r="D1355" t="s">
        <v>547</v>
      </c>
    </row>
    <row r="1356" spans="1:4" x14ac:dyDescent="0.25">
      <c r="A1356" t="s">
        <v>2949</v>
      </c>
      <c r="B1356" t="s">
        <v>5019</v>
      </c>
      <c r="C1356" t="s">
        <v>5020</v>
      </c>
      <c r="D1356" t="s">
        <v>543</v>
      </c>
    </row>
    <row r="1357" spans="1:4" x14ac:dyDescent="0.25">
      <c r="A1357" t="s">
        <v>2949</v>
      </c>
      <c r="B1357" t="s">
        <v>5021</v>
      </c>
      <c r="C1357" t="s">
        <v>5022</v>
      </c>
      <c r="D1357" t="s">
        <v>546</v>
      </c>
    </row>
    <row r="1358" spans="1:4" x14ac:dyDescent="0.25">
      <c r="A1358" t="s">
        <v>2949</v>
      </c>
      <c r="B1358" t="s">
        <v>5023</v>
      </c>
      <c r="C1358" t="s">
        <v>5024</v>
      </c>
      <c r="D1358" t="s">
        <v>545</v>
      </c>
    </row>
    <row r="1359" spans="1:4" x14ac:dyDescent="0.25">
      <c r="A1359" t="s">
        <v>2949</v>
      </c>
      <c r="B1359" t="s">
        <v>4984</v>
      </c>
      <c r="C1359" t="s">
        <v>5025</v>
      </c>
      <c r="D1359" t="s">
        <v>544</v>
      </c>
    </row>
    <row r="1360" spans="1:4" x14ac:dyDescent="0.25">
      <c r="A1360" t="s">
        <v>2949</v>
      </c>
      <c r="B1360" t="s">
        <v>4907</v>
      </c>
      <c r="C1360" t="s">
        <v>4908</v>
      </c>
      <c r="D1360" t="s">
        <v>372</v>
      </c>
    </row>
    <row r="1361" spans="1:4" x14ac:dyDescent="0.25">
      <c r="A1361" t="s">
        <v>2949</v>
      </c>
      <c r="B1361" t="s">
        <v>3099</v>
      </c>
      <c r="C1361" t="s">
        <v>4865</v>
      </c>
      <c r="D1361" t="s">
        <v>280</v>
      </c>
    </row>
    <row r="1362" spans="1:4" x14ac:dyDescent="0.25">
      <c r="A1362" t="s">
        <v>2953</v>
      </c>
      <c r="B1362" t="s">
        <v>5359</v>
      </c>
      <c r="C1362" t="s">
        <v>5360</v>
      </c>
      <c r="D1362" t="s">
        <v>1132</v>
      </c>
    </row>
    <row r="1363" spans="1:4" x14ac:dyDescent="0.25">
      <c r="A1363" t="s">
        <v>2953</v>
      </c>
      <c r="B1363" t="s">
        <v>5361</v>
      </c>
      <c r="C1363" t="s">
        <v>5362</v>
      </c>
      <c r="D1363" t="s">
        <v>1133</v>
      </c>
    </row>
    <row r="1364" spans="1:4" x14ac:dyDescent="0.25">
      <c r="A1364" t="s">
        <v>2953</v>
      </c>
      <c r="B1364" t="s">
        <v>5363</v>
      </c>
      <c r="C1364" t="s">
        <v>5364</v>
      </c>
      <c r="D1364" t="s">
        <v>1134</v>
      </c>
    </row>
    <row r="1365" spans="1:4" x14ac:dyDescent="0.25">
      <c r="A1365" t="s">
        <v>2953</v>
      </c>
      <c r="B1365" t="s">
        <v>5365</v>
      </c>
      <c r="C1365" t="s">
        <v>5366</v>
      </c>
      <c r="D1365" t="s">
        <v>1135</v>
      </c>
    </row>
    <row r="1366" spans="1:4" x14ac:dyDescent="0.25">
      <c r="A1366" t="s">
        <v>2953</v>
      </c>
      <c r="B1366" t="s">
        <v>5367</v>
      </c>
      <c r="C1366" t="s">
        <v>5368</v>
      </c>
      <c r="D1366" t="s">
        <v>1136</v>
      </c>
    </row>
    <row r="1367" spans="1:4" x14ac:dyDescent="0.25">
      <c r="A1367" t="s">
        <v>2953</v>
      </c>
      <c r="B1367" t="s">
        <v>4861</v>
      </c>
      <c r="C1367" t="s">
        <v>4906</v>
      </c>
      <c r="D1367" t="s">
        <v>357</v>
      </c>
    </row>
    <row r="1368" spans="1:4" x14ac:dyDescent="0.25">
      <c r="A1368" t="s">
        <v>2953</v>
      </c>
      <c r="B1368" t="s">
        <v>4907</v>
      </c>
      <c r="C1368" t="s">
        <v>4908</v>
      </c>
      <c r="D1368" t="s">
        <v>372</v>
      </c>
    </row>
    <row r="1369" spans="1:4" x14ac:dyDescent="0.25">
      <c r="A1369" t="s">
        <v>2953</v>
      </c>
      <c r="B1369" t="s">
        <v>3099</v>
      </c>
      <c r="C1369" t="s">
        <v>4865</v>
      </c>
      <c r="D1369" t="s">
        <v>280</v>
      </c>
    </row>
    <row r="1370" spans="1:4" x14ac:dyDescent="0.25">
      <c r="A1370" t="s">
        <v>2963</v>
      </c>
      <c r="B1370" t="s">
        <v>5369</v>
      </c>
      <c r="C1370" t="s">
        <v>5370</v>
      </c>
      <c r="D1370" t="s">
        <v>1365</v>
      </c>
    </row>
    <row r="1371" spans="1:4" x14ac:dyDescent="0.25">
      <c r="A1371" t="s">
        <v>2963</v>
      </c>
      <c r="B1371" t="s">
        <v>5371</v>
      </c>
      <c r="C1371" t="s">
        <v>5372</v>
      </c>
      <c r="D1371" t="s">
        <v>1368</v>
      </c>
    </row>
    <row r="1372" spans="1:4" x14ac:dyDescent="0.25">
      <c r="A1372" t="s">
        <v>2963</v>
      </c>
      <c r="B1372" t="s">
        <v>5373</v>
      </c>
      <c r="C1372" t="s">
        <v>5374</v>
      </c>
      <c r="D1372" t="s">
        <v>1371</v>
      </c>
    </row>
    <row r="1373" spans="1:4" x14ac:dyDescent="0.25">
      <c r="A1373" t="s">
        <v>2963</v>
      </c>
      <c r="B1373" t="s">
        <v>5375</v>
      </c>
      <c r="C1373" t="s">
        <v>5376</v>
      </c>
      <c r="D1373" t="s">
        <v>1376</v>
      </c>
    </row>
    <row r="1374" spans="1:4" x14ac:dyDescent="0.25">
      <c r="A1374" t="s">
        <v>2963</v>
      </c>
      <c r="B1374" t="s">
        <v>5377</v>
      </c>
      <c r="C1374" t="s">
        <v>5378</v>
      </c>
      <c r="D1374" t="s">
        <v>1372</v>
      </c>
    </row>
    <row r="1375" spans="1:4" x14ac:dyDescent="0.25">
      <c r="A1375" t="s">
        <v>2963</v>
      </c>
      <c r="B1375" t="s">
        <v>5379</v>
      </c>
      <c r="C1375" t="s">
        <v>5380</v>
      </c>
      <c r="D1375" t="s">
        <v>1363</v>
      </c>
    </row>
    <row r="1376" spans="1:4" x14ac:dyDescent="0.25">
      <c r="A1376" t="s">
        <v>2963</v>
      </c>
      <c r="B1376" t="s">
        <v>5381</v>
      </c>
      <c r="C1376" t="s">
        <v>5382</v>
      </c>
      <c r="D1376" t="s">
        <v>1373</v>
      </c>
    </row>
    <row r="1377" spans="1:4" x14ac:dyDescent="0.25">
      <c r="A1377" t="s">
        <v>2963</v>
      </c>
      <c r="B1377" t="s">
        <v>5383</v>
      </c>
      <c r="C1377" t="s">
        <v>5384</v>
      </c>
      <c r="D1377" t="s">
        <v>1366</v>
      </c>
    </row>
    <row r="1378" spans="1:4" x14ac:dyDescent="0.25">
      <c r="A1378" t="s">
        <v>2963</v>
      </c>
      <c r="B1378" t="s">
        <v>5385</v>
      </c>
      <c r="C1378" t="s">
        <v>5386</v>
      </c>
      <c r="D1378" t="s">
        <v>1370</v>
      </c>
    </row>
    <row r="1379" spans="1:4" x14ac:dyDescent="0.25">
      <c r="A1379" t="s">
        <v>2963</v>
      </c>
      <c r="B1379" t="s">
        <v>5387</v>
      </c>
      <c r="C1379" t="s">
        <v>5388</v>
      </c>
      <c r="D1379" t="s">
        <v>1374</v>
      </c>
    </row>
    <row r="1380" spans="1:4" x14ac:dyDescent="0.25">
      <c r="A1380" t="s">
        <v>2963</v>
      </c>
      <c r="B1380" t="s">
        <v>5389</v>
      </c>
      <c r="C1380" t="s">
        <v>5390</v>
      </c>
      <c r="D1380" t="s">
        <v>1364</v>
      </c>
    </row>
    <row r="1381" spans="1:4" x14ac:dyDescent="0.25">
      <c r="A1381" t="s">
        <v>2963</v>
      </c>
      <c r="B1381" t="s">
        <v>5391</v>
      </c>
      <c r="C1381" t="s">
        <v>5392</v>
      </c>
      <c r="D1381" t="s">
        <v>1367</v>
      </c>
    </row>
    <row r="1382" spans="1:4" x14ac:dyDescent="0.25">
      <c r="A1382" t="s">
        <v>2963</v>
      </c>
      <c r="B1382" t="s">
        <v>5393</v>
      </c>
      <c r="C1382" t="s">
        <v>5394</v>
      </c>
      <c r="D1382" t="s">
        <v>5395</v>
      </c>
    </row>
    <row r="1383" spans="1:4" x14ac:dyDescent="0.25">
      <c r="A1383" s="32" t="s">
        <v>2963</v>
      </c>
      <c r="B1383" s="32" t="s">
        <v>5396</v>
      </c>
      <c r="C1383" s="32" t="s">
        <v>5397</v>
      </c>
      <c r="D1383" s="32" t="s">
        <v>1346</v>
      </c>
    </row>
    <row r="1384" spans="1:4" x14ac:dyDescent="0.25">
      <c r="A1384" t="s">
        <v>2963</v>
      </c>
      <c r="B1384" t="s">
        <v>4861</v>
      </c>
      <c r="C1384" t="s">
        <v>4906</v>
      </c>
      <c r="D1384" t="s">
        <v>357</v>
      </c>
    </row>
    <row r="1385" spans="1:4" x14ac:dyDescent="0.25">
      <c r="A1385" t="s">
        <v>2963</v>
      </c>
      <c r="B1385" t="s">
        <v>5398</v>
      </c>
      <c r="C1385" t="s">
        <v>5399</v>
      </c>
      <c r="D1385" t="s">
        <v>1224</v>
      </c>
    </row>
    <row r="1386" spans="1:4" x14ac:dyDescent="0.25">
      <c r="A1386" t="s">
        <v>2963</v>
      </c>
      <c r="B1386" t="s">
        <v>4907</v>
      </c>
      <c r="C1386" t="s">
        <v>4908</v>
      </c>
      <c r="D1386" t="s">
        <v>372</v>
      </c>
    </row>
    <row r="1387" spans="1:4" x14ac:dyDescent="0.25">
      <c r="A1387" t="s">
        <v>2963</v>
      </c>
      <c r="B1387" t="s">
        <v>3099</v>
      </c>
      <c r="C1387" t="s">
        <v>4865</v>
      </c>
      <c r="D1387" t="s">
        <v>280</v>
      </c>
    </row>
    <row r="1388" spans="1:4" x14ac:dyDescent="0.25">
      <c r="A1388" t="s">
        <v>2387</v>
      </c>
      <c r="B1388" t="s">
        <v>5400</v>
      </c>
      <c r="C1388" t="s">
        <v>5401</v>
      </c>
      <c r="D1388" t="s">
        <v>1219</v>
      </c>
    </row>
    <row r="1389" spans="1:4" x14ac:dyDescent="0.25">
      <c r="A1389" t="s">
        <v>2387</v>
      </c>
      <c r="B1389" t="s">
        <v>5402</v>
      </c>
      <c r="C1389" t="s">
        <v>5403</v>
      </c>
      <c r="D1389" t="s">
        <v>1220</v>
      </c>
    </row>
    <row r="1390" spans="1:4" x14ac:dyDescent="0.25">
      <c r="A1390" t="s">
        <v>2387</v>
      </c>
      <c r="B1390" t="s">
        <v>5242</v>
      </c>
      <c r="C1390" t="s">
        <v>5243</v>
      </c>
      <c r="D1390" t="s">
        <v>1221</v>
      </c>
    </row>
    <row r="1391" spans="1:4" x14ac:dyDescent="0.25">
      <c r="A1391" t="s">
        <v>2387</v>
      </c>
      <c r="B1391" t="s">
        <v>5404</v>
      </c>
      <c r="C1391" t="s">
        <v>5405</v>
      </c>
      <c r="D1391" t="s">
        <v>1222</v>
      </c>
    </row>
    <row r="1392" spans="1:4" x14ac:dyDescent="0.25">
      <c r="A1392" t="s">
        <v>2387</v>
      </c>
      <c r="B1392" t="s">
        <v>5406</v>
      </c>
      <c r="C1392" t="s">
        <v>5407</v>
      </c>
      <c r="D1392" t="s">
        <v>1216</v>
      </c>
    </row>
    <row r="1393" spans="1:4" x14ac:dyDescent="0.25">
      <c r="A1393" t="s">
        <v>2387</v>
      </c>
      <c r="B1393" t="s">
        <v>5408</v>
      </c>
      <c r="C1393" t="s">
        <v>5409</v>
      </c>
      <c r="D1393" t="s">
        <v>1215</v>
      </c>
    </row>
    <row r="1394" spans="1:4" x14ac:dyDescent="0.25">
      <c r="A1394" t="s">
        <v>2387</v>
      </c>
      <c r="B1394" t="s">
        <v>5410</v>
      </c>
      <c r="C1394" t="s">
        <v>5411</v>
      </c>
      <c r="D1394" t="s">
        <v>1223</v>
      </c>
    </row>
    <row r="1395" spans="1:4" x14ac:dyDescent="0.25">
      <c r="A1395" t="s">
        <v>2387</v>
      </c>
      <c r="B1395" t="s">
        <v>5412</v>
      </c>
      <c r="C1395" t="s">
        <v>5413</v>
      </c>
      <c r="D1395" t="s">
        <v>1217</v>
      </c>
    </row>
    <row r="1396" spans="1:4" x14ac:dyDescent="0.25">
      <c r="A1396" t="s">
        <v>2387</v>
      </c>
      <c r="B1396" t="s">
        <v>5414</v>
      </c>
      <c r="C1396" t="s">
        <v>5415</v>
      </c>
      <c r="D1396" t="s">
        <v>1218</v>
      </c>
    </row>
    <row r="1397" spans="1:4" x14ac:dyDescent="0.25">
      <c r="A1397" t="s">
        <v>2387</v>
      </c>
      <c r="B1397" t="s">
        <v>5416</v>
      </c>
      <c r="C1397" t="s">
        <v>5417</v>
      </c>
      <c r="D1397" t="s">
        <v>1225</v>
      </c>
    </row>
    <row r="1398" spans="1:4" x14ac:dyDescent="0.25">
      <c r="A1398" t="s">
        <v>2387</v>
      </c>
      <c r="B1398" t="s">
        <v>5418</v>
      </c>
      <c r="C1398" t="s">
        <v>5419</v>
      </c>
      <c r="D1398" t="s">
        <v>1214</v>
      </c>
    </row>
    <row r="1399" spans="1:4" x14ac:dyDescent="0.25">
      <c r="A1399" t="s">
        <v>2387</v>
      </c>
      <c r="B1399" t="s">
        <v>5420</v>
      </c>
      <c r="C1399" t="s">
        <v>5421</v>
      </c>
      <c r="D1399" t="s">
        <v>5422</v>
      </c>
    </row>
    <row r="1400" spans="1:4" x14ac:dyDescent="0.25">
      <c r="A1400" t="s">
        <v>2387</v>
      </c>
      <c r="B1400" t="s">
        <v>5398</v>
      </c>
      <c r="C1400" t="s">
        <v>3075</v>
      </c>
      <c r="D1400" t="s">
        <v>1224</v>
      </c>
    </row>
    <row r="1401" spans="1:4" x14ac:dyDescent="0.25">
      <c r="A1401" t="s">
        <v>2387</v>
      </c>
      <c r="B1401" t="s">
        <v>4861</v>
      </c>
      <c r="C1401" t="s">
        <v>4906</v>
      </c>
      <c r="D1401" t="s">
        <v>357</v>
      </c>
    </row>
    <row r="1402" spans="1:4" x14ac:dyDescent="0.25">
      <c r="A1402" t="s">
        <v>2387</v>
      </c>
      <c r="B1402" t="s">
        <v>4907</v>
      </c>
      <c r="C1402" t="s">
        <v>4908</v>
      </c>
      <c r="D1402" t="s">
        <v>372</v>
      </c>
    </row>
    <row r="1403" spans="1:4" x14ac:dyDescent="0.25">
      <c r="A1403" t="s">
        <v>2387</v>
      </c>
      <c r="B1403" t="s">
        <v>3099</v>
      </c>
      <c r="C1403" t="s">
        <v>4865</v>
      </c>
      <c r="D1403" t="s">
        <v>280</v>
      </c>
    </row>
    <row r="1404" spans="1:4" x14ac:dyDescent="0.25">
      <c r="A1404" t="s">
        <v>2976</v>
      </c>
      <c r="B1404" t="s">
        <v>5423</v>
      </c>
      <c r="C1404" t="s">
        <v>5424</v>
      </c>
      <c r="D1404" t="s">
        <v>712</v>
      </c>
    </row>
    <row r="1405" spans="1:4" x14ac:dyDescent="0.25">
      <c r="A1405" t="s">
        <v>2976</v>
      </c>
      <c r="B1405" t="s">
        <v>5425</v>
      </c>
      <c r="C1405" t="s">
        <v>5426</v>
      </c>
      <c r="D1405" t="s">
        <v>713</v>
      </c>
    </row>
    <row r="1406" spans="1:4" x14ac:dyDescent="0.25">
      <c r="A1406" t="s">
        <v>2976</v>
      </c>
      <c r="B1406" t="s">
        <v>5427</v>
      </c>
      <c r="C1406" t="s">
        <v>5428</v>
      </c>
      <c r="D1406" t="s">
        <v>711</v>
      </c>
    </row>
    <row r="1407" spans="1:4" x14ac:dyDescent="0.25">
      <c r="A1407" t="s">
        <v>2976</v>
      </c>
      <c r="B1407" t="s">
        <v>5429</v>
      </c>
      <c r="C1407" t="s">
        <v>5430</v>
      </c>
      <c r="D1407" t="s">
        <v>710</v>
      </c>
    </row>
    <row r="1408" spans="1:4" x14ac:dyDescent="0.25">
      <c r="A1408" t="s">
        <v>2976</v>
      </c>
      <c r="B1408" t="s">
        <v>5431</v>
      </c>
      <c r="C1408" t="s">
        <v>5432</v>
      </c>
      <c r="D1408" t="s">
        <v>709</v>
      </c>
    </row>
    <row r="1409" spans="1:4" x14ac:dyDescent="0.25">
      <c r="A1409" t="s">
        <v>2976</v>
      </c>
      <c r="B1409" t="s">
        <v>5433</v>
      </c>
      <c r="C1409" t="s">
        <v>5434</v>
      </c>
      <c r="D1409" t="s">
        <v>708</v>
      </c>
    </row>
    <row r="1410" spans="1:4" x14ac:dyDescent="0.25">
      <c r="A1410" t="s">
        <v>2976</v>
      </c>
      <c r="B1410" t="s">
        <v>5435</v>
      </c>
      <c r="C1410" t="s">
        <v>5436</v>
      </c>
      <c r="D1410" t="s">
        <v>715</v>
      </c>
    </row>
    <row r="1411" spans="1:4" x14ac:dyDescent="0.25">
      <c r="A1411" t="s">
        <v>2976</v>
      </c>
      <c r="B1411" t="s">
        <v>5437</v>
      </c>
      <c r="C1411" t="s">
        <v>5438</v>
      </c>
      <c r="D1411" t="s">
        <v>714</v>
      </c>
    </row>
    <row r="1412" spans="1:4" x14ac:dyDescent="0.25">
      <c r="A1412" t="s">
        <v>2976</v>
      </c>
      <c r="B1412" t="s">
        <v>5439</v>
      </c>
      <c r="C1412" t="s">
        <v>5440</v>
      </c>
      <c r="D1412" t="s">
        <v>707</v>
      </c>
    </row>
    <row r="1413" spans="1:4" x14ac:dyDescent="0.25">
      <c r="A1413" t="s">
        <v>2976</v>
      </c>
      <c r="B1413" t="s">
        <v>4861</v>
      </c>
      <c r="C1413" t="s">
        <v>4906</v>
      </c>
      <c r="D1413" t="s">
        <v>357</v>
      </c>
    </row>
    <row r="1414" spans="1:4" x14ac:dyDescent="0.25">
      <c r="A1414" t="s">
        <v>2976</v>
      </c>
      <c r="B1414" t="s">
        <v>4907</v>
      </c>
      <c r="C1414" t="s">
        <v>4908</v>
      </c>
      <c r="D1414" t="s">
        <v>372</v>
      </c>
    </row>
    <row r="1415" spans="1:4" x14ac:dyDescent="0.25">
      <c r="A1415" t="s">
        <v>2976</v>
      </c>
      <c r="B1415" t="s">
        <v>3099</v>
      </c>
      <c r="C1415" t="s">
        <v>4865</v>
      </c>
      <c r="D1415" t="s">
        <v>280</v>
      </c>
    </row>
    <row r="1416" spans="1:4" x14ac:dyDescent="0.25">
      <c r="A1416" t="s">
        <v>2983</v>
      </c>
      <c r="B1416" t="s">
        <v>5441</v>
      </c>
      <c r="C1416" t="s">
        <v>5442</v>
      </c>
      <c r="D1416" t="s">
        <v>901</v>
      </c>
    </row>
    <row r="1417" spans="1:4" x14ac:dyDescent="0.25">
      <c r="A1417" t="s">
        <v>2983</v>
      </c>
      <c r="B1417" t="s">
        <v>5443</v>
      </c>
      <c r="C1417" t="s">
        <v>5444</v>
      </c>
      <c r="D1417" t="s">
        <v>894</v>
      </c>
    </row>
    <row r="1418" spans="1:4" x14ac:dyDescent="0.25">
      <c r="A1418" t="s">
        <v>2983</v>
      </c>
      <c r="B1418" t="s">
        <v>5445</v>
      </c>
      <c r="C1418" t="s">
        <v>5446</v>
      </c>
      <c r="D1418" t="s">
        <v>898</v>
      </c>
    </row>
    <row r="1419" spans="1:4" x14ac:dyDescent="0.25">
      <c r="A1419" t="s">
        <v>2983</v>
      </c>
      <c r="B1419" t="s">
        <v>5447</v>
      </c>
      <c r="C1419" t="s">
        <v>5448</v>
      </c>
      <c r="D1419" t="s">
        <v>900</v>
      </c>
    </row>
    <row r="1420" spans="1:4" x14ac:dyDescent="0.25">
      <c r="A1420" t="s">
        <v>2983</v>
      </c>
      <c r="B1420" t="s">
        <v>5449</v>
      </c>
      <c r="C1420" t="s">
        <v>5450</v>
      </c>
      <c r="D1420" t="s">
        <v>892</v>
      </c>
    </row>
    <row r="1421" spans="1:4" x14ac:dyDescent="0.25">
      <c r="A1421" t="s">
        <v>2983</v>
      </c>
      <c r="B1421" t="s">
        <v>5451</v>
      </c>
      <c r="C1421" t="s">
        <v>5452</v>
      </c>
      <c r="D1421" t="s">
        <v>889</v>
      </c>
    </row>
    <row r="1422" spans="1:4" x14ac:dyDescent="0.25">
      <c r="A1422" t="s">
        <v>2983</v>
      </c>
      <c r="B1422" t="s">
        <v>5453</v>
      </c>
      <c r="C1422" t="s">
        <v>5454</v>
      </c>
      <c r="D1422" t="s">
        <v>890</v>
      </c>
    </row>
    <row r="1423" spans="1:4" x14ac:dyDescent="0.25">
      <c r="A1423" t="s">
        <v>2983</v>
      </c>
      <c r="B1423" t="s">
        <v>5455</v>
      </c>
      <c r="C1423" t="s">
        <v>5456</v>
      </c>
      <c r="D1423" t="s">
        <v>895</v>
      </c>
    </row>
    <row r="1424" spans="1:4" x14ac:dyDescent="0.25">
      <c r="A1424" t="s">
        <v>2983</v>
      </c>
      <c r="B1424" t="s">
        <v>5457</v>
      </c>
      <c r="C1424" t="s">
        <v>5458</v>
      </c>
      <c r="D1424" t="s">
        <v>899</v>
      </c>
    </row>
    <row r="1425" spans="1:4" x14ac:dyDescent="0.25">
      <c r="A1425" t="s">
        <v>2983</v>
      </c>
      <c r="B1425" t="s">
        <v>5459</v>
      </c>
      <c r="C1425" t="s">
        <v>5460</v>
      </c>
      <c r="D1425" t="s">
        <v>893</v>
      </c>
    </row>
    <row r="1426" spans="1:4" x14ac:dyDescent="0.25">
      <c r="A1426" t="s">
        <v>2983</v>
      </c>
      <c r="B1426" t="s">
        <v>5461</v>
      </c>
      <c r="C1426" t="s">
        <v>5462</v>
      </c>
      <c r="D1426" t="s">
        <v>891</v>
      </c>
    </row>
    <row r="1427" spans="1:4" x14ac:dyDescent="0.25">
      <c r="A1427" t="s">
        <v>2983</v>
      </c>
      <c r="B1427" t="s">
        <v>5463</v>
      </c>
      <c r="C1427" t="s">
        <v>5464</v>
      </c>
      <c r="D1427" t="s">
        <v>897</v>
      </c>
    </row>
    <row r="1428" spans="1:4" x14ac:dyDescent="0.25">
      <c r="A1428" t="s">
        <v>2983</v>
      </c>
      <c r="B1428" t="s">
        <v>5465</v>
      </c>
      <c r="C1428" t="s">
        <v>5466</v>
      </c>
      <c r="D1428" t="s">
        <v>896</v>
      </c>
    </row>
    <row r="1429" spans="1:4" x14ac:dyDescent="0.25">
      <c r="A1429" t="s">
        <v>2983</v>
      </c>
      <c r="B1429" t="s">
        <v>4861</v>
      </c>
      <c r="C1429" t="s">
        <v>4906</v>
      </c>
      <c r="D1429" t="s">
        <v>357</v>
      </c>
    </row>
    <row r="1430" spans="1:4" x14ac:dyDescent="0.25">
      <c r="A1430" t="s">
        <v>2983</v>
      </c>
      <c r="B1430" t="s">
        <v>4907</v>
      </c>
      <c r="C1430" t="s">
        <v>4908</v>
      </c>
      <c r="D1430" t="s">
        <v>372</v>
      </c>
    </row>
    <row r="1431" spans="1:4" x14ac:dyDescent="0.25">
      <c r="A1431" t="s">
        <v>2983</v>
      </c>
      <c r="B1431" t="s">
        <v>3099</v>
      </c>
      <c r="C1431" t="s">
        <v>4865</v>
      </c>
      <c r="D1431" t="s">
        <v>280</v>
      </c>
    </row>
    <row r="1432" spans="1:4" x14ac:dyDescent="0.25">
      <c r="A1432" t="s">
        <v>2990</v>
      </c>
      <c r="B1432" t="s">
        <v>5467</v>
      </c>
      <c r="C1432" t="s">
        <v>5468</v>
      </c>
      <c r="D1432" t="s">
        <v>1502</v>
      </c>
    </row>
    <row r="1433" spans="1:4" x14ac:dyDescent="0.25">
      <c r="A1433" t="s">
        <v>2990</v>
      </c>
      <c r="B1433" t="s">
        <v>5469</v>
      </c>
      <c r="C1433" t="s">
        <v>5470</v>
      </c>
      <c r="D1433" t="s">
        <v>1505</v>
      </c>
    </row>
    <row r="1434" spans="1:4" x14ac:dyDescent="0.25">
      <c r="A1434" t="s">
        <v>2990</v>
      </c>
      <c r="B1434" t="s">
        <v>5471</v>
      </c>
      <c r="C1434" t="s">
        <v>5472</v>
      </c>
      <c r="D1434" t="s">
        <v>1503</v>
      </c>
    </row>
    <row r="1435" spans="1:4" x14ac:dyDescent="0.25">
      <c r="A1435" t="s">
        <v>2990</v>
      </c>
      <c r="B1435" t="s">
        <v>5473</v>
      </c>
      <c r="C1435" t="s">
        <v>5474</v>
      </c>
      <c r="D1435" t="s">
        <v>1508</v>
      </c>
    </row>
    <row r="1436" spans="1:4" x14ac:dyDescent="0.25">
      <c r="A1436" t="s">
        <v>2990</v>
      </c>
      <c r="B1436" t="s">
        <v>5475</v>
      </c>
      <c r="C1436" t="s">
        <v>5476</v>
      </c>
      <c r="D1436" t="s">
        <v>1507</v>
      </c>
    </row>
    <row r="1437" spans="1:4" x14ac:dyDescent="0.25">
      <c r="A1437" t="s">
        <v>2990</v>
      </c>
      <c r="B1437" t="s">
        <v>5477</v>
      </c>
      <c r="C1437" t="s">
        <v>5478</v>
      </c>
      <c r="D1437" t="s">
        <v>1504</v>
      </c>
    </row>
    <row r="1438" spans="1:4" x14ac:dyDescent="0.25">
      <c r="A1438" t="s">
        <v>2990</v>
      </c>
      <c r="B1438" t="s">
        <v>5479</v>
      </c>
      <c r="C1438" t="s">
        <v>5480</v>
      </c>
      <c r="D1438" t="s">
        <v>1501</v>
      </c>
    </row>
    <row r="1439" spans="1:4" x14ac:dyDescent="0.25">
      <c r="A1439" t="s">
        <v>2990</v>
      </c>
      <c r="B1439" t="s">
        <v>5481</v>
      </c>
      <c r="C1439" t="s">
        <v>5482</v>
      </c>
      <c r="D1439" t="s">
        <v>1506</v>
      </c>
    </row>
    <row r="1440" spans="1:4" x14ac:dyDescent="0.25">
      <c r="A1440" t="s">
        <v>2990</v>
      </c>
      <c r="B1440" t="s">
        <v>4861</v>
      </c>
      <c r="C1440" t="s">
        <v>4906</v>
      </c>
      <c r="D1440" t="s">
        <v>357</v>
      </c>
    </row>
    <row r="1441" spans="1:4" x14ac:dyDescent="0.25">
      <c r="A1441" t="s">
        <v>2990</v>
      </c>
      <c r="B1441" t="s">
        <v>4907</v>
      </c>
      <c r="C1441" t="s">
        <v>4908</v>
      </c>
      <c r="D1441" t="s">
        <v>372</v>
      </c>
    </row>
    <row r="1442" spans="1:4" x14ac:dyDescent="0.25">
      <c r="A1442" t="s">
        <v>2990</v>
      </c>
      <c r="B1442" t="s">
        <v>3099</v>
      </c>
      <c r="C1442" t="s">
        <v>4865</v>
      </c>
      <c r="D1442" t="s">
        <v>280</v>
      </c>
    </row>
    <row r="1443" spans="1:4" x14ac:dyDescent="0.25">
      <c r="A1443" t="s">
        <v>2997</v>
      </c>
      <c r="B1443" t="s">
        <v>5483</v>
      </c>
      <c r="C1443" t="s">
        <v>5484</v>
      </c>
      <c r="D1443" t="s">
        <v>1149</v>
      </c>
    </row>
    <row r="1444" spans="1:4" x14ac:dyDescent="0.25">
      <c r="A1444" t="s">
        <v>2997</v>
      </c>
      <c r="B1444" t="s">
        <v>5485</v>
      </c>
      <c r="C1444" t="s">
        <v>5486</v>
      </c>
      <c r="D1444" t="s">
        <v>1154</v>
      </c>
    </row>
    <row r="1445" spans="1:4" x14ac:dyDescent="0.25">
      <c r="A1445" t="s">
        <v>2997</v>
      </c>
      <c r="B1445" t="s">
        <v>5487</v>
      </c>
      <c r="C1445" t="s">
        <v>5488</v>
      </c>
      <c r="D1445" t="s">
        <v>1153</v>
      </c>
    </row>
    <row r="1446" spans="1:4" x14ac:dyDescent="0.25">
      <c r="A1446" t="s">
        <v>2997</v>
      </c>
      <c r="B1446" t="s">
        <v>5489</v>
      </c>
      <c r="C1446" t="s">
        <v>5490</v>
      </c>
      <c r="D1446" t="s">
        <v>1150</v>
      </c>
    </row>
    <row r="1447" spans="1:4" x14ac:dyDescent="0.25">
      <c r="A1447" t="s">
        <v>2997</v>
      </c>
      <c r="B1447" t="s">
        <v>5491</v>
      </c>
      <c r="C1447" t="s">
        <v>5492</v>
      </c>
      <c r="D1447" t="s">
        <v>1155</v>
      </c>
    </row>
    <row r="1448" spans="1:4" x14ac:dyDescent="0.25">
      <c r="A1448" t="s">
        <v>2997</v>
      </c>
      <c r="B1448" t="s">
        <v>5493</v>
      </c>
      <c r="C1448" t="s">
        <v>5494</v>
      </c>
      <c r="D1448" t="s">
        <v>1151</v>
      </c>
    </row>
    <row r="1449" spans="1:4" x14ac:dyDescent="0.25">
      <c r="A1449" t="s">
        <v>2997</v>
      </c>
      <c r="B1449" t="s">
        <v>5495</v>
      </c>
      <c r="C1449" t="s">
        <v>5496</v>
      </c>
      <c r="D1449" t="s">
        <v>5497</v>
      </c>
    </row>
    <row r="1450" spans="1:4" x14ac:dyDescent="0.25">
      <c r="A1450" t="s">
        <v>2997</v>
      </c>
      <c r="B1450" t="s">
        <v>5498</v>
      </c>
      <c r="C1450" t="s">
        <v>5499</v>
      </c>
      <c r="D1450" t="s">
        <v>1152</v>
      </c>
    </row>
    <row r="1451" spans="1:4" x14ac:dyDescent="0.25">
      <c r="A1451" t="s">
        <v>2997</v>
      </c>
      <c r="B1451" t="s">
        <v>5500</v>
      </c>
      <c r="C1451" t="s">
        <v>5501</v>
      </c>
      <c r="D1451" t="s">
        <v>5502</v>
      </c>
    </row>
    <row r="1452" spans="1:4" x14ac:dyDescent="0.25">
      <c r="A1452" t="s">
        <v>2997</v>
      </c>
      <c r="B1452" t="s">
        <v>5503</v>
      </c>
      <c r="C1452" t="s">
        <v>5504</v>
      </c>
      <c r="D1452" t="s">
        <v>1148</v>
      </c>
    </row>
    <row r="1453" spans="1:4" x14ac:dyDescent="0.25">
      <c r="A1453" t="s">
        <v>2997</v>
      </c>
      <c r="B1453" t="s">
        <v>4861</v>
      </c>
      <c r="C1453" t="s">
        <v>4906</v>
      </c>
      <c r="D1453" t="s">
        <v>279</v>
      </c>
    </row>
    <row r="1454" spans="1:4" x14ac:dyDescent="0.25">
      <c r="A1454" t="s">
        <v>2997</v>
      </c>
      <c r="B1454" t="s">
        <v>4907</v>
      </c>
      <c r="C1454" t="s">
        <v>4908</v>
      </c>
      <c r="D1454" t="s">
        <v>372</v>
      </c>
    </row>
    <row r="1455" spans="1:4" x14ac:dyDescent="0.25">
      <c r="A1455" t="s">
        <v>2997</v>
      </c>
      <c r="B1455" t="s">
        <v>3099</v>
      </c>
      <c r="C1455" t="s">
        <v>4865</v>
      </c>
      <c r="D1455" t="s">
        <v>280</v>
      </c>
    </row>
    <row r="1456" spans="1:4" x14ac:dyDescent="0.25">
      <c r="A1456" t="s">
        <v>3003</v>
      </c>
      <c r="B1456" t="s">
        <v>5505</v>
      </c>
      <c r="C1456" t="s">
        <v>5506</v>
      </c>
      <c r="D1456" t="s">
        <v>281</v>
      </c>
    </row>
    <row r="1457" spans="1:5" x14ac:dyDescent="0.25">
      <c r="A1457" t="s">
        <v>3003</v>
      </c>
      <c r="B1457" t="s">
        <v>5507</v>
      </c>
      <c r="C1457" t="s">
        <v>5508</v>
      </c>
      <c r="D1457" t="s">
        <v>276</v>
      </c>
    </row>
    <row r="1458" spans="1:5" x14ac:dyDescent="0.25">
      <c r="A1458" t="s">
        <v>3003</v>
      </c>
      <c r="B1458" t="s">
        <v>5509</v>
      </c>
      <c r="C1458" t="s">
        <v>5510</v>
      </c>
      <c r="D1458" t="s">
        <v>277</v>
      </c>
    </row>
    <row r="1459" spans="1:5" x14ac:dyDescent="0.25">
      <c r="A1459" t="s">
        <v>3003</v>
      </c>
      <c r="B1459" t="s">
        <v>5511</v>
      </c>
      <c r="C1459" t="s">
        <v>5512</v>
      </c>
      <c r="D1459" t="s">
        <v>275</v>
      </c>
    </row>
    <row r="1460" spans="1:5" x14ac:dyDescent="0.25">
      <c r="A1460" t="s">
        <v>3003</v>
      </c>
      <c r="B1460" t="s">
        <v>5513</v>
      </c>
      <c r="C1460" t="s">
        <v>5514</v>
      </c>
      <c r="D1460" t="s">
        <v>274</v>
      </c>
    </row>
    <row r="1461" spans="1:5" x14ac:dyDescent="0.25">
      <c r="A1461" t="s">
        <v>3003</v>
      </c>
      <c r="B1461" t="s">
        <v>4861</v>
      </c>
      <c r="C1461" t="s">
        <v>5515</v>
      </c>
      <c r="D1461" t="s">
        <v>279</v>
      </c>
    </row>
    <row r="1462" spans="1:5" x14ac:dyDescent="0.25">
      <c r="A1462" t="s">
        <v>3003</v>
      </c>
      <c r="B1462" t="s">
        <v>3074</v>
      </c>
      <c r="C1462" t="s">
        <v>3075</v>
      </c>
      <c r="D1462" t="s">
        <v>278</v>
      </c>
    </row>
    <row r="1463" spans="1:5" x14ac:dyDescent="0.25">
      <c r="A1463" t="s">
        <v>3003</v>
      </c>
      <c r="B1463" t="s">
        <v>3099</v>
      </c>
      <c r="C1463" t="s">
        <v>4865</v>
      </c>
      <c r="D1463" t="s">
        <v>280</v>
      </c>
    </row>
    <row r="1464" spans="1:5" x14ac:dyDescent="0.25">
      <c r="A1464" t="s">
        <v>3021</v>
      </c>
      <c r="B1464" t="s">
        <v>5516</v>
      </c>
      <c r="C1464" t="s">
        <v>5517</v>
      </c>
      <c r="D1464" t="s">
        <v>1632</v>
      </c>
    </row>
    <row r="1465" spans="1:5" x14ac:dyDescent="0.25">
      <c r="A1465" t="s">
        <v>3021</v>
      </c>
      <c r="B1465" t="s">
        <v>5451</v>
      </c>
      <c r="C1465" t="s">
        <v>5452</v>
      </c>
      <c r="D1465" t="s">
        <v>889</v>
      </c>
    </row>
    <row r="1466" spans="1:5" x14ac:dyDescent="0.25">
      <c r="A1466" t="s">
        <v>3021</v>
      </c>
      <c r="B1466" t="s">
        <v>5518</v>
      </c>
      <c r="C1466" t="s">
        <v>5519</v>
      </c>
      <c r="D1466" t="s">
        <v>1630</v>
      </c>
    </row>
    <row r="1467" spans="1:5" x14ac:dyDescent="0.25">
      <c r="A1467" t="s">
        <v>3021</v>
      </c>
      <c r="B1467" t="s">
        <v>5520</v>
      </c>
      <c r="C1467" t="s">
        <v>5521</v>
      </c>
      <c r="D1467" t="s">
        <v>1629</v>
      </c>
    </row>
    <row r="1468" spans="1:5" x14ac:dyDescent="0.25">
      <c r="A1468" t="s">
        <v>3021</v>
      </c>
      <c r="B1468" t="s">
        <v>5522</v>
      </c>
      <c r="C1468" t="s">
        <v>5523</v>
      </c>
      <c r="D1468" t="s">
        <v>1631</v>
      </c>
    </row>
    <row r="1469" spans="1:5" x14ac:dyDescent="0.25">
      <c r="A1469" t="s">
        <v>3021</v>
      </c>
      <c r="B1469" t="s">
        <v>5453</v>
      </c>
      <c r="C1469" t="s">
        <v>5454</v>
      </c>
      <c r="D1469" t="s">
        <v>890</v>
      </c>
    </row>
    <row r="1470" spans="1:5" x14ac:dyDescent="0.25">
      <c r="A1470" t="s">
        <v>3021</v>
      </c>
      <c r="B1470" t="s">
        <v>5524</v>
      </c>
      <c r="C1470" t="s">
        <v>5525</v>
      </c>
      <c r="D1470" t="s">
        <v>1633</v>
      </c>
    </row>
    <row r="1471" spans="1:5" x14ac:dyDescent="0.25">
      <c r="A1471" s="32" t="s">
        <v>3021</v>
      </c>
      <c r="B1471" s="32" t="s">
        <v>5526</v>
      </c>
      <c r="C1471" s="32" t="s">
        <v>5450</v>
      </c>
      <c r="D1471" s="32" t="s">
        <v>892</v>
      </c>
      <c r="E1471" s="32"/>
    </row>
    <row r="1472" spans="1:5" x14ac:dyDescent="0.25">
      <c r="A1472" t="s">
        <v>3021</v>
      </c>
      <c r="B1472" t="s">
        <v>4861</v>
      </c>
      <c r="C1472" t="s">
        <v>4906</v>
      </c>
      <c r="D1472" t="s">
        <v>357</v>
      </c>
    </row>
    <row r="1473" spans="1:4" x14ac:dyDescent="0.25">
      <c r="A1473" t="s">
        <v>3021</v>
      </c>
      <c r="B1473" t="s">
        <v>4907</v>
      </c>
      <c r="C1473" t="s">
        <v>4908</v>
      </c>
      <c r="D1473" t="s">
        <v>372</v>
      </c>
    </row>
    <row r="1474" spans="1:4" x14ac:dyDescent="0.25">
      <c r="A1474" t="s">
        <v>3021</v>
      </c>
      <c r="B1474" t="s">
        <v>3099</v>
      </c>
      <c r="C1474" t="s">
        <v>4865</v>
      </c>
      <c r="D1474" t="s">
        <v>280</v>
      </c>
    </row>
    <row r="1475" spans="1:4" x14ac:dyDescent="0.25">
      <c r="A1475" t="s">
        <v>2380</v>
      </c>
      <c r="B1475" t="s">
        <v>5527</v>
      </c>
      <c r="C1475" t="s">
        <v>5528</v>
      </c>
      <c r="D1475" t="s">
        <v>1608</v>
      </c>
    </row>
    <row r="1476" spans="1:4" x14ac:dyDescent="0.25">
      <c r="A1476" t="s">
        <v>2380</v>
      </c>
      <c r="B1476" t="s">
        <v>5529</v>
      </c>
      <c r="C1476" t="s">
        <v>5530</v>
      </c>
      <c r="D1476" t="s">
        <v>1609</v>
      </c>
    </row>
    <row r="1477" spans="1:4" x14ac:dyDescent="0.25">
      <c r="A1477" t="s">
        <v>2380</v>
      </c>
      <c r="B1477" t="s">
        <v>5531</v>
      </c>
      <c r="C1477" t="s">
        <v>5532</v>
      </c>
      <c r="D1477" t="s">
        <v>1612</v>
      </c>
    </row>
    <row r="1478" spans="1:4" x14ac:dyDescent="0.25">
      <c r="A1478" t="s">
        <v>2380</v>
      </c>
      <c r="B1478" t="s">
        <v>5533</v>
      </c>
      <c r="C1478" t="s">
        <v>5534</v>
      </c>
      <c r="D1478" t="s">
        <v>1610</v>
      </c>
    </row>
    <row r="1479" spans="1:4" x14ac:dyDescent="0.25">
      <c r="A1479" t="s">
        <v>2380</v>
      </c>
      <c r="B1479" t="s">
        <v>4861</v>
      </c>
      <c r="C1479" t="s">
        <v>5535</v>
      </c>
      <c r="D1479" t="s">
        <v>1611</v>
      </c>
    </row>
    <row r="1480" spans="1:4" x14ac:dyDescent="0.25">
      <c r="A1480" t="s">
        <v>2380</v>
      </c>
      <c r="B1480" t="s">
        <v>3074</v>
      </c>
      <c r="C1480" t="s">
        <v>3075</v>
      </c>
      <c r="D1480" t="s">
        <v>278</v>
      </c>
    </row>
    <row r="1481" spans="1:4" x14ac:dyDescent="0.25">
      <c r="A1481" t="s">
        <v>2380</v>
      </c>
      <c r="B1481" t="s">
        <v>4907</v>
      </c>
      <c r="C1481" t="s">
        <v>4908</v>
      </c>
      <c r="D1481" t="s">
        <v>372</v>
      </c>
    </row>
    <row r="1482" spans="1:4" x14ac:dyDescent="0.25">
      <c r="A1482" t="s">
        <v>2380</v>
      </c>
      <c r="B1482" t="s">
        <v>3099</v>
      </c>
      <c r="C1482" t="s">
        <v>4865</v>
      </c>
      <c r="D1482" t="s">
        <v>280</v>
      </c>
    </row>
    <row r="1483" spans="1:4" x14ac:dyDescent="0.25">
      <c r="A1483" t="s">
        <v>2604</v>
      </c>
      <c r="B1483" t="s">
        <v>5536</v>
      </c>
      <c r="C1483" t="s">
        <v>5468</v>
      </c>
      <c r="D1483" t="s">
        <v>1502</v>
      </c>
    </row>
    <row r="1484" spans="1:4" x14ac:dyDescent="0.25">
      <c r="A1484" t="s">
        <v>2604</v>
      </c>
      <c r="B1484" t="s">
        <v>5469</v>
      </c>
      <c r="C1484" t="s">
        <v>5470</v>
      </c>
      <c r="D1484" t="s">
        <v>1505</v>
      </c>
    </row>
    <row r="1485" spans="1:4" x14ac:dyDescent="0.25">
      <c r="A1485" t="s">
        <v>2604</v>
      </c>
      <c r="B1485" t="s">
        <v>5471</v>
      </c>
      <c r="C1485" t="s">
        <v>5472</v>
      </c>
      <c r="D1485" t="s">
        <v>1503</v>
      </c>
    </row>
    <row r="1486" spans="1:4" x14ac:dyDescent="0.25">
      <c r="A1486" t="s">
        <v>2604</v>
      </c>
      <c r="B1486" t="s">
        <v>5473</v>
      </c>
      <c r="C1486" t="s">
        <v>5474</v>
      </c>
      <c r="D1486" t="s">
        <v>1508</v>
      </c>
    </row>
    <row r="1487" spans="1:4" x14ac:dyDescent="0.25">
      <c r="A1487" t="s">
        <v>2604</v>
      </c>
      <c r="B1487" t="s">
        <v>5475</v>
      </c>
      <c r="C1487" t="s">
        <v>5476</v>
      </c>
      <c r="D1487" t="s">
        <v>1507</v>
      </c>
    </row>
    <row r="1488" spans="1:4" x14ac:dyDescent="0.25">
      <c r="A1488" t="s">
        <v>2604</v>
      </c>
      <c r="B1488" t="s">
        <v>5537</v>
      </c>
      <c r="C1488" t="s">
        <v>5538</v>
      </c>
      <c r="D1488" t="s">
        <v>1586</v>
      </c>
    </row>
    <row r="1489" spans="1:4" x14ac:dyDescent="0.25">
      <c r="A1489" t="s">
        <v>2604</v>
      </c>
      <c r="B1489" t="s">
        <v>4861</v>
      </c>
      <c r="C1489" t="s">
        <v>4906</v>
      </c>
      <c r="D1489" t="s">
        <v>357</v>
      </c>
    </row>
    <row r="1490" spans="1:4" x14ac:dyDescent="0.25">
      <c r="A1490" t="s">
        <v>2604</v>
      </c>
      <c r="B1490" t="s">
        <v>4907</v>
      </c>
      <c r="C1490" t="s">
        <v>4908</v>
      </c>
      <c r="D1490" t="s">
        <v>372</v>
      </c>
    </row>
    <row r="1491" spans="1:4" x14ac:dyDescent="0.25">
      <c r="A1491" t="s">
        <v>2604</v>
      </c>
      <c r="B1491" t="s">
        <v>3099</v>
      </c>
      <c r="C1491" t="s">
        <v>4865</v>
      </c>
      <c r="D1491" t="s">
        <v>280</v>
      </c>
    </row>
    <row r="1492" spans="1:4" x14ac:dyDescent="0.25">
      <c r="A1492" t="s">
        <v>2728</v>
      </c>
      <c r="B1492" t="s">
        <v>5070</v>
      </c>
      <c r="C1492" t="s">
        <v>5071</v>
      </c>
      <c r="D1492" t="s">
        <v>865</v>
      </c>
    </row>
    <row r="1493" spans="1:4" x14ac:dyDescent="0.25">
      <c r="A1493" t="s">
        <v>2728</v>
      </c>
      <c r="B1493" t="s">
        <v>5072</v>
      </c>
      <c r="C1493" t="s">
        <v>5073</v>
      </c>
      <c r="D1493" t="s">
        <v>866</v>
      </c>
    </row>
    <row r="1494" spans="1:4" x14ac:dyDescent="0.25">
      <c r="A1494" t="s">
        <v>2728</v>
      </c>
      <c r="B1494" t="s">
        <v>5074</v>
      </c>
      <c r="C1494" t="s">
        <v>5075</v>
      </c>
      <c r="D1494" t="s">
        <v>864</v>
      </c>
    </row>
    <row r="1495" spans="1:4" x14ac:dyDescent="0.25">
      <c r="A1495" t="s">
        <v>2728</v>
      </c>
      <c r="B1495" t="s">
        <v>5076</v>
      </c>
      <c r="C1495" t="s">
        <v>5077</v>
      </c>
      <c r="D1495" t="s">
        <v>863</v>
      </c>
    </row>
    <row r="1496" spans="1:4" x14ac:dyDescent="0.25">
      <c r="A1496" t="s">
        <v>2728</v>
      </c>
      <c r="B1496" t="s">
        <v>5078</v>
      </c>
      <c r="C1496" t="s">
        <v>5079</v>
      </c>
      <c r="D1496" t="s">
        <v>862</v>
      </c>
    </row>
    <row r="1497" spans="1:4" x14ac:dyDescent="0.25">
      <c r="A1497" t="s">
        <v>2728</v>
      </c>
      <c r="B1497" t="s">
        <v>4907</v>
      </c>
      <c r="C1497" t="s">
        <v>4908</v>
      </c>
      <c r="D1497" t="s">
        <v>372</v>
      </c>
    </row>
    <row r="1498" spans="1:4" x14ac:dyDescent="0.25">
      <c r="A1498" t="s">
        <v>2728</v>
      </c>
      <c r="B1498" t="s">
        <v>4864</v>
      </c>
      <c r="C1498" t="s">
        <v>4865</v>
      </c>
      <c r="D1498" t="s">
        <v>280</v>
      </c>
    </row>
    <row r="1499" spans="1:4" x14ac:dyDescent="0.25">
      <c r="A1499" t="s">
        <v>2757</v>
      </c>
      <c r="B1499" t="s">
        <v>4949</v>
      </c>
      <c r="C1499" t="s">
        <v>4950</v>
      </c>
      <c r="D1499" t="s">
        <v>428</v>
      </c>
    </row>
    <row r="1500" spans="1:4" x14ac:dyDescent="0.25">
      <c r="A1500" t="s">
        <v>2757</v>
      </c>
      <c r="B1500" t="s">
        <v>4951</v>
      </c>
      <c r="C1500" t="s">
        <v>4952</v>
      </c>
      <c r="D1500" t="s">
        <v>437</v>
      </c>
    </row>
    <row r="1501" spans="1:4" x14ac:dyDescent="0.25">
      <c r="A1501" t="s">
        <v>2757</v>
      </c>
      <c r="B1501" t="s">
        <v>4953</v>
      </c>
      <c r="C1501" t="s">
        <v>4954</v>
      </c>
      <c r="D1501" t="s">
        <v>427</v>
      </c>
    </row>
    <row r="1502" spans="1:4" x14ac:dyDescent="0.25">
      <c r="A1502" t="s">
        <v>2757</v>
      </c>
      <c r="B1502" t="s">
        <v>5539</v>
      </c>
      <c r="C1502" t="s">
        <v>4956</v>
      </c>
      <c r="D1502" t="s">
        <v>433</v>
      </c>
    </row>
    <row r="1503" spans="1:4" x14ac:dyDescent="0.25">
      <c r="A1503" t="s">
        <v>2757</v>
      </c>
      <c r="B1503" t="s">
        <v>4957</v>
      </c>
      <c r="C1503" t="s">
        <v>4958</v>
      </c>
      <c r="D1503" t="s">
        <v>431</v>
      </c>
    </row>
    <row r="1504" spans="1:4" x14ac:dyDescent="0.25">
      <c r="A1504" t="s">
        <v>2757</v>
      </c>
      <c r="B1504" t="s">
        <v>5540</v>
      </c>
      <c r="C1504" t="s">
        <v>4960</v>
      </c>
      <c r="D1504" t="s">
        <v>436</v>
      </c>
    </row>
    <row r="1505" spans="1:5" x14ac:dyDescent="0.25">
      <c r="A1505" t="s">
        <v>2757</v>
      </c>
      <c r="B1505" t="s">
        <v>4961</v>
      </c>
      <c r="C1505" t="s">
        <v>4962</v>
      </c>
      <c r="D1505" t="s">
        <v>432</v>
      </c>
    </row>
    <row r="1506" spans="1:5" x14ac:dyDescent="0.25">
      <c r="A1506" t="s">
        <v>2757</v>
      </c>
      <c r="B1506" t="s">
        <v>5541</v>
      </c>
      <c r="C1506" t="s">
        <v>4964</v>
      </c>
      <c r="D1506" t="s">
        <v>435</v>
      </c>
    </row>
    <row r="1507" spans="1:5" x14ac:dyDescent="0.25">
      <c r="A1507" t="s">
        <v>2757</v>
      </c>
      <c r="B1507" t="s">
        <v>5542</v>
      </c>
      <c r="C1507" t="s">
        <v>4966</v>
      </c>
      <c r="D1507" t="s">
        <v>429</v>
      </c>
    </row>
    <row r="1508" spans="1:5" x14ac:dyDescent="0.25">
      <c r="A1508" t="s">
        <v>2757</v>
      </c>
      <c r="B1508" t="s">
        <v>4967</v>
      </c>
      <c r="C1508" t="s">
        <v>4968</v>
      </c>
      <c r="D1508" t="s">
        <v>430</v>
      </c>
    </row>
    <row r="1509" spans="1:5" x14ac:dyDescent="0.25">
      <c r="A1509" t="s">
        <v>2757</v>
      </c>
      <c r="B1509" t="s">
        <v>5543</v>
      </c>
      <c r="C1509" t="s">
        <v>4970</v>
      </c>
      <c r="D1509" t="s">
        <v>434</v>
      </c>
    </row>
    <row r="1510" spans="1:5" x14ac:dyDescent="0.25">
      <c r="A1510" s="32" t="s">
        <v>2757</v>
      </c>
      <c r="B1510" s="32" t="s">
        <v>5396</v>
      </c>
      <c r="C1510" s="32" t="s">
        <v>5397</v>
      </c>
      <c r="D1510" s="32" t="s">
        <v>1346</v>
      </c>
      <c r="E1510" s="32"/>
    </row>
    <row r="1511" spans="1:5" x14ac:dyDescent="0.25">
      <c r="A1511" t="s">
        <v>2757</v>
      </c>
      <c r="B1511" t="s">
        <v>5544</v>
      </c>
      <c r="C1511" t="s">
        <v>5545</v>
      </c>
      <c r="D1511" t="s">
        <v>1347</v>
      </c>
    </row>
    <row r="1512" spans="1:5" x14ac:dyDescent="0.25">
      <c r="A1512" t="s">
        <v>2757</v>
      </c>
      <c r="B1512" t="s">
        <v>4861</v>
      </c>
      <c r="C1512" t="s">
        <v>4906</v>
      </c>
      <c r="D1512" t="s">
        <v>357</v>
      </c>
    </row>
    <row r="1513" spans="1:5" x14ac:dyDescent="0.25">
      <c r="A1513" t="s">
        <v>2757</v>
      </c>
      <c r="B1513" t="s">
        <v>4907</v>
      </c>
      <c r="C1513" t="s">
        <v>4972</v>
      </c>
      <c r="D1513" t="s">
        <v>372</v>
      </c>
    </row>
    <row r="1514" spans="1:5" x14ac:dyDescent="0.25">
      <c r="A1514" t="s">
        <v>2757</v>
      </c>
      <c r="B1514" t="s">
        <v>3099</v>
      </c>
      <c r="C1514" t="s">
        <v>4865</v>
      </c>
      <c r="D1514" t="s">
        <v>280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BD5F-6904-4B0B-A067-B3F9770330DD}">
  <dimension ref="A1:D3"/>
  <sheetViews>
    <sheetView workbookViewId="0">
      <pane ySplit="1" topLeftCell="A2" activePane="bottomLeft" state="frozen"/>
      <selection pane="bottomLeft"/>
    </sheetView>
  </sheetViews>
  <sheetFormatPr defaultColWidth="8.85546875" defaultRowHeight="15" x14ac:dyDescent="0.25"/>
  <cols>
    <col min="1" max="4" width="14.7109375" style="10" customWidth="1"/>
    <col min="5" max="16384" width="8.85546875" style="10"/>
  </cols>
  <sheetData>
    <row r="1" spans="1:4" s="21" customFormat="1" ht="31.5" x14ac:dyDescent="0.25">
      <c r="A1" s="18" t="s">
        <v>5546</v>
      </c>
      <c r="B1" s="18" t="s">
        <v>5547</v>
      </c>
      <c r="C1" s="18" t="s">
        <v>5548</v>
      </c>
      <c r="D1" s="18" t="s">
        <v>5549</v>
      </c>
    </row>
    <row r="2" spans="1:4" x14ac:dyDescent="0.25">
      <c r="A2" t="s">
        <v>5550</v>
      </c>
      <c r="B2">
        <v>17314</v>
      </c>
      <c r="C2">
        <v>153</v>
      </c>
      <c r="D2">
        <v>157</v>
      </c>
    </row>
    <row r="3" spans="1:4" x14ac:dyDescent="0.25">
      <c r="A3" t="s">
        <v>5551</v>
      </c>
      <c r="B3" s="25">
        <v>9863</v>
      </c>
      <c r="C3">
        <v>152</v>
      </c>
      <c r="D3">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CF50-371D-4AC3-AEFA-B009DCEF1B54}">
  <dimension ref="A1:VB322"/>
  <sheetViews>
    <sheetView workbookViewId="0">
      <pane ySplit="1" topLeftCell="A2" activePane="bottomLeft" state="frozen"/>
      <selection pane="bottomLeft"/>
    </sheetView>
  </sheetViews>
  <sheetFormatPr defaultColWidth="11.42578125" defaultRowHeight="15" x14ac:dyDescent="0.25"/>
  <cols>
    <col min="559" max="559" width="122.42578125" customWidth="1"/>
  </cols>
  <sheetData>
    <row r="1" spans="1:574" s="39" customFormat="1" ht="15.75" x14ac:dyDescent="0.25">
      <c r="A1" s="39" t="s">
        <v>5552</v>
      </c>
      <c r="B1" s="39" t="s">
        <v>2435</v>
      </c>
      <c r="C1" s="39" t="s">
        <v>2443</v>
      </c>
      <c r="D1" s="39" t="s">
        <v>2450</v>
      </c>
      <c r="E1" s="39" t="s">
        <v>2454</v>
      </c>
      <c r="F1" s="39" t="s">
        <v>2458</v>
      </c>
      <c r="G1" s="39" t="s">
        <v>2483</v>
      </c>
      <c r="H1" s="39" t="s">
        <v>2372</v>
      </c>
      <c r="I1" s="39" t="s">
        <v>2368</v>
      </c>
      <c r="J1" s="39" t="s">
        <v>2366</v>
      </c>
      <c r="K1" s="39" t="s">
        <v>2532</v>
      </c>
      <c r="L1" s="39" t="s">
        <v>2536</v>
      </c>
      <c r="M1" s="39" t="s">
        <v>2539</v>
      </c>
      <c r="N1" s="39" t="s">
        <v>927</v>
      </c>
      <c r="O1" s="39" t="s">
        <v>2544</v>
      </c>
      <c r="P1" s="39" t="s">
        <v>2388</v>
      </c>
      <c r="Q1" s="39" t="s">
        <v>2551</v>
      </c>
      <c r="R1" s="39" t="s">
        <v>2380</v>
      </c>
      <c r="S1" s="39" t="s">
        <v>5553</v>
      </c>
      <c r="T1" s="39" t="s">
        <v>5554</v>
      </c>
      <c r="U1" s="39" t="s">
        <v>5555</v>
      </c>
      <c r="V1" s="39" t="s">
        <v>5556</v>
      </c>
      <c r="W1" s="39" t="s">
        <v>5557</v>
      </c>
      <c r="X1" s="39" t="s">
        <v>5558</v>
      </c>
      <c r="Y1" s="39" t="s">
        <v>5559</v>
      </c>
      <c r="Z1" s="39" t="s">
        <v>5560</v>
      </c>
      <c r="AA1" s="39" t="s">
        <v>2557</v>
      </c>
      <c r="AB1" s="39" t="s">
        <v>2566</v>
      </c>
      <c r="AC1" s="39" t="s">
        <v>2571</v>
      </c>
      <c r="AD1" s="39" t="s">
        <v>2574</v>
      </c>
      <c r="AE1" s="39" t="s">
        <v>2577</v>
      </c>
      <c r="AF1" s="39" t="s">
        <v>2580</v>
      </c>
      <c r="AG1" s="39" t="s">
        <v>2583</v>
      </c>
      <c r="AH1" s="39" t="s">
        <v>2590</v>
      </c>
      <c r="AI1" s="39" t="s">
        <v>5561</v>
      </c>
      <c r="AJ1" s="39" t="s">
        <v>5562</v>
      </c>
      <c r="AK1" s="39" t="s">
        <v>5563</v>
      </c>
      <c r="AL1" s="39" t="s">
        <v>5564</v>
      </c>
      <c r="AM1" s="39" t="s">
        <v>5565</v>
      </c>
      <c r="AN1" s="39" t="s">
        <v>5566</v>
      </c>
      <c r="AO1" s="39" t="s">
        <v>5567</v>
      </c>
      <c r="AP1" s="39" t="s">
        <v>5568</v>
      </c>
      <c r="AQ1" s="39" t="s">
        <v>5569</v>
      </c>
      <c r="AR1" s="39" t="s">
        <v>5570</v>
      </c>
      <c r="AS1" s="39" t="s">
        <v>5571</v>
      </c>
      <c r="AT1" s="39" t="s">
        <v>5572</v>
      </c>
      <c r="AU1" s="39" t="s">
        <v>5573</v>
      </c>
      <c r="AV1" s="39" t="s">
        <v>5574</v>
      </c>
      <c r="AW1" s="39" t="s">
        <v>2596</v>
      </c>
      <c r="AX1" s="39" t="s">
        <v>2385</v>
      </c>
      <c r="AY1" s="39" t="s">
        <v>5575</v>
      </c>
      <c r="AZ1" s="39" t="s">
        <v>5576</v>
      </c>
      <c r="BA1" s="39" t="s">
        <v>5577</v>
      </c>
      <c r="BB1" s="39" t="s">
        <v>5578</v>
      </c>
      <c r="BC1" s="39" t="s">
        <v>5579</v>
      </c>
      <c r="BD1" s="39" t="s">
        <v>5580</v>
      </c>
      <c r="BE1" s="39" t="s">
        <v>5581</v>
      </c>
      <c r="BF1" s="39" t="s">
        <v>5582</v>
      </c>
      <c r="BG1" s="39" t="s">
        <v>5583</v>
      </c>
      <c r="BH1" s="39" t="s">
        <v>5584</v>
      </c>
      <c r="BI1" s="39" t="s">
        <v>5585</v>
      </c>
      <c r="BJ1" s="39" t="s">
        <v>5586</v>
      </c>
      <c r="BK1" s="39" t="s">
        <v>5587</v>
      </c>
      <c r="BL1" s="39" t="s">
        <v>2601</v>
      </c>
      <c r="BM1" s="39" t="s">
        <v>2604</v>
      </c>
      <c r="BN1" s="39" t="s">
        <v>5588</v>
      </c>
      <c r="BO1" s="39" t="s">
        <v>5589</v>
      </c>
      <c r="BP1" s="39" t="s">
        <v>5590</v>
      </c>
      <c r="BQ1" s="39" t="s">
        <v>5591</v>
      </c>
      <c r="BR1" s="39" t="s">
        <v>5592</v>
      </c>
      <c r="BS1" s="39" t="s">
        <v>5593</v>
      </c>
      <c r="BT1" s="39" t="s">
        <v>5594</v>
      </c>
      <c r="BU1" s="39" t="s">
        <v>5595</v>
      </c>
      <c r="BV1" s="39" t="s">
        <v>5596</v>
      </c>
      <c r="BW1" s="39" t="s">
        <v>2609</v>
      </c>
      <c r="BX1" s="39" t="s">
        <v>2615</v>
      </c>
      <c r="BY1" s="39" t="s">
        <v>2621</v>
      </c>
      <c r="BZ1" s="39" t="s">
        <v>5597</v>
      </c>
      <c r="CA1" s="39" t="s">
        <v>5598</v>
      </c>
      <c r="CB1" s="39" t="s">
        <v>5599</v>
      </c>
      <c r="CC1" s="39" t="s">
        <v>5600</v>
      </c>
      <c r="CD1" s="39" t="s">
        <v>5601</v>
      </c>
      <c r="CE1" s="39" t="s">
        <v>5602</v>
      </c>
      <c r="CF1" s="39" t="s">
        <v>5603</v>
      </c>
      <c r="CG1" s="39" t="s">
        <v>5604</v>
      </c>
      <c r="CH1" s="39" t="s">
        <v>5605</v>
      </c>
      <c r="CI1" s="39" t="s">
        <v>5606</v>
      </c>
      <c r="CJ1" s="39" t="s">
        <v>5607</v>
      </c>
      <c r="CK1" s="39" t="s">
        <v>5608</v>
      </c>
      <c r="CL1" s="39" t="s">
        <v>5609</v>
      </c>
      <c r="CM1" s="39" t="s">
        <v>2627</v>
      </c>
      <c r="CN1" s="39" t="s">
        <v>2645</v>
      </c>
      <c r="CO1" s="39" t="s">
        <v>2650</v>
      </c>
      <c r="CP1" s="39" t="s">
        <v>5610</v>
      </c>
      <c r="CQ1" s="39" t="s">
        <v>5611</v>
      </c>
      <c r="CR1" s="39" t="s">
        <v>5612</v>
      </c>
      <c r="CS1" s="39" t="s">
        <v>5613</v>
      </c>
      <c r="CT1" s="39" t="s">
        <v>5614</v>
      </c>
      <c r="CU1" s="39" t="s">
        <v>5615</v>
      </c>
      <c r="CV1" s="39" t="s">
        <v>5616</v>
      </c>
      <c r="CW1" s="39" t="s">
        <v>5617</v>
      </c>
      <c r="CX1" s="39" t="s">
        <v>5618</v>
      </c>
      <c r="CY1" s="39" t="s">
        <v>5619</v>
      </c>
      <c r="CZ1" s="39" t="s">
        <v>5620</v>
      </c>
      <c r="DA1" s="39" t="s">
        <v>5621</v>
      </c>
      <c r="DB1" s="39" t="s">
        <v>5622</v>
      </c>
      <c r="DC1" s="39" t="s">
        <v>2654</v>
      </c>
      <c r="DD1" s="39" t="s">
        <v>2668</v>
      </c>
      <c r="DE1" s="39" t="s">
        <v>2676</v>
      </c>
      <c r="DF1" s="39" t="s">
        <v>2680</v>
      </c>
      <c r="DG1" s="39" t="s">
        <v>5623</v>
      </c>
      <c r="DH1" s="39" t="s">
        <v>5624</v>
      </c>
      <c r="DI1" s="39" t="s">
        <v>5625</v>
      </c>
      <c r="DJ1" s="39" t="s">
        <v>5626</v>
      </c>
      <c r="DK1" s="39" t="s">
        <v>5627</v>
      </c>
      <c r="DL1" s="39" t="s">
        <v>5628</v>
      </c>
      <c r="DM1" s="39" t="s">
        <v>2685</v>
      </c>
      <c r="DN1" s="39" t="s">
        <v>2688</v>
      </c>
      <c r="DO1" s="39" t="s">
        <v>5629</v>
      </c>
      <c r="DP1" s="39" t="s">
        <v>5630</v>
      </c>
      <c r="DQ1" s="39" t="s">
        <v>5631</v>
      </c>
      <c r="DR1" s="39" t="s">
        <v>5632</v>
      </c>
      <c r="DS1" s="39" t="s">
        <v>5633</v>
      </c>
      <c r="DT1" s="39" t="s">
        <v>5634</v>
      </c>
      <c r="DU1" s="39" t="s">
        <v>5635</v>
      </c>
      <c r="DV1" s="39" t="s">
        <v>5636</v>
      </c>
      <c r="DW1" s="39" t="s">
        <v>5637</v>
      </c>
      <c r="DX1" s="39" t="s">
        <v>2693</v>
      </c>
      <c r="DY1" s="39" t="s">
        <v>2696</v>
      </c>
      <c r="DZ1" s="39" t="s">
        <v>5638</v>
      </c>
      <c r="EA1" s="39" t="s">
        <v>5639</v>
      </c>
      <c r="EB1" s="39" t="s">
        <v>5640</v>
      </c>
      <c r="EC1" s="39" t="s">
        <v>5641</v>
      </c>
      <c r="ED1" s="39" t="s">
        <v>5642</v>
      </c>
      <c r="EE1" s="39" t="s">
        <v>5643</v>
      </c>
      <c r="EF1" s="39" t="s">
        <v>5644</v>
      </c>
      <c r="EG1" s="39" t="s">
        <v>5645</v>
      </c>
      <c r="EH1" s="39" t="s">
        <v>5646</v>
      </c>
      <c r="EI1" s="39" t="s">
        <v>2701</v>
      </c>
      <c r="EJ1" s="39" t="s">
        <v>2706</v>
      </c>
      <c r="EK1" s="39" t="s">
        <v>2710</v>
      </c>
      <c r="EL1" s="39" t="s">
        <v>2714</v>
      </c>
      <c r="EM1" s="39" t="s">
        <v>5647</v>
      </c>
      <c r="EN1" s="39" t="s">
        <v>5648</v>
      </c>
      <c r="EO1" s="39" t="s">
        <v>5649</v>
      </c>
      <c r="EP1" s="39" t="s">
        <v>5650</v>
      </c>
      <c r="EQ1" s="39" t="s">
        <v>5651</v>
      </c>
      <c r="ER1" s="39" t="s">
        <v>5652</v>
      </c>
      <c r="ES1" s="39" t="s">
        <v>5653</v>
      </c>
      <c r="ET1" s="39" t="s">
        <v>5654</v>
      </c>
      <c r="EU1" s="39" t="s">
        <v>5655</v>
      </c>
      <c r="EV1" s="39" t="s">
        <v>2719</v>
      </c>
      <c r="EW1" s="39" t="s">
        <v>2722</v>
      </c>
      <c r="EX1" s="39" t="s">
        <v>5656</v>
      </c>
      <c r="EY1" s="39" t="s">
        <v>5657</v>
      </c>
      <c r="EZ1" s="39" t="s">
        <v>5658</v>
      </c>
      <c r="FA1" s="39" t="s">
        <v>5659</v>
      </c>
      <c r="FB1" s="39" t="s">
        <v>5660</v>
      </c>
      <c r="FC1" s="39" t="s">
        <v>5661</v>
      </c>
      <c r="FD1" s="39" t="s">
        <v>5662</v>
      </c>
      <c r="FE1" s="39" t="s">
        <v>5663</v>
      </c>
      <c r="FF1" s="39" t="s">
        <v>5664</v>
      </c>
      <c r="FG1" s="39" t="s">
        <v>5665</v>
      </c>
      <c r="FH1" s="39" t="s">
        <v>5666</v>
      </c>
      <c r="FI1" s="39" t="s">
        <v>2725</v>
      </c>
      <c r="FJ1" s="39" t="s">
        <v>2728</v>
      </c>
      <c r="FK1" s="39" t="s">
        <v>2734</v>
      </c>
      <c r="FL1" s="39" t="s">
        <v>2740</v>
      </c>
      <c r="FM1" s="39" t="s">
        <v>5667</v>
      </c>
      <c r="FN1" s="39" t="s">
        <v>5668</v>
      </c>
      <c r="FO1" s="39" t="s">
        <v>5669</v>
      </c>
      <c r="FP1" s="39" t="s">
        <v>5670</v>
      </c>
      <c r="FQ1" s="39" t="s">
        <v>5671</v>
      </c>
      <c r="FR1" s="39" t="s">
        <v>5672</v>
      </c>
      <c r="FS1" s="39" t="s">
        <v>5673</v>
      </c>
      <c r="FT1" s="39" t="s">
        <v>5674</v>
      </c>
      <c r="FU1" s="39" t="s">
        <v>2744</v>
      </c>
      <c r="FV1" s="39" t="s">
        <v>2746</v>
      </c>
      <c r="FW1" s="39" t="s">
        <v>2750</v>
      </c>
      <c r="FX1" s="39" t="s">
        <v>5675</v>
      </c>
      <c r="FY1" s="39" t="s">
        <v>5676</v>
      </c>
      <c r="FZ1" s="39" t="s">
        <v>5677</v>
      </c>
      <c r="GA1" s="39" t="s">
        <v>5678</v>
      </c>
      <c r="GB1" s="39" t="s">
        <v>5679</v>
      </c>
      <c r="GC1" s="39" t="s">
        <v>5680</v>
      </c>
      <c r="GD1" s="39" t="s">
        <v>5681</v>
      </c>
      <c r="GE1" s="39" t="s">
        <v>5682</v>
      </c>
      <c r="GF1" s="39" t="s">
        <v>2754</v>
      </c>
      <c r="GG1" s="39" t="s">
        <v>2757</v>
      </c>
      <c r="GH1" s="39" t="s">
        <v>2762</v>
      </c>
      <c r="GI1" s="39" t="s">
        <v>2768</v>
      </c>
      <c r="GJ1" s="39" t="s">
        <v>2774</v>
      </c>
      <c r="GK1" s="39" t="s">
        <v>5683</v>
      </c>
      <c r="GL1" s="39" t="s">
        <v>5684</v>
      </c>
      <c r="GM1" s="39" t="s">
        <v>5685</v>
      </c>
      <c r="GN1" s="39" t="s">
        <v>5686</v>
      </c>
      <c r="GO1" s="39" t="s">
        <v>5687</v>
      </c>
      <c r="GP1" s="39" t="s">
        <v>5688</v>
      </c>
      <c r="GQ1" s="39" t="s">
        <v>2778</v>
      </c>
      <c r="GR1" s="39" t="s">
        <v>2781</v>
      </c>
      <c r="GS1" s="39" t="s">
        <v>5689</v>
      </c>
      <c r="GT1" s="39" t="s">
        <v>5690</v>
      </c>
      <c r="GU1" s="39" t="s">
        <v>5691</v>
      </c>
      <c r="GV1" s="39" t="s">
        <v>5692</v>
      </c>
      <c r="GW1" s="39" t="s">
        <v>5693</v>
      </c>
      <c r="GX1" s="39" t="s">
        <v>5694</v>
      </c>
      <c r="GY1" s="39" t="s">
        <v>5695</v>
      </c>
      <c r="GZ1" s="39" t="s">
        <v>5696</v>
      </c>
      <c r="HA1" s="39" t="s">
        <v>2784</v>
      </c>
      <c r="HB1" s="39" t="s">
        <v>2787</v>
      </c>
      <c r="HC1" s="39" t="s">
        <v>2791</v>
      </c>
      <c r="HD1" s="39" t="s">
        <v>5697</v>
      </c>
      <c r="HE1" s="39" t="s">
        <v>5698</v>
      </c>
      <c r="HF1" s="39" t="s">
        <v>5699</v>
      </c>
      <c r="HG1" s="39" t="s">
        <v>5700</v>
      </c>
      <c r="HH1" s="39" t="s">
        <v>5701</v>
      </c>
      <c r="HI1" s="39" t="s">
        <v>5702</v>
      </c>
      <c r="HJ1" s="39" t="s">
        <v>5703</v>
      </c>
      <c r="HK1" s="39" t="s">
        <v>5704</v>
      </c>
      <c r="HL1" s="39" t="s">
        <v>5705</v>
      </c>
      <c r="HM1" s="39" t="s">
        <v>2796</v>
      </c>
      <c r="HN1" s="39" t="s">
        <v>2799</v>
      </c>
      <c r="HO1" s="39" t="s">
        <v>5706</v>
      </c>
      <c r="HP1" s="39" t="s">
        <v>5707</v>
      </c>
      <c r="HQ1" s="39" t="s">
        <v>5708</v>
      </c>
      <c r="HR1" s="39" t="s">
        <v>5709</v>
      </c>
      <c r="HS1" s="39" t="s">
        <v>5710</v>
      </c>
      <c r="HT1" s="39" t="s">
        <v>5711</v>
      </c>
      <c r="HU1" s="39" t="s">
        <v>5712</v>
      </c>
      <c r="HV1" s="39" t="s">
        <v>5713</v>
      </c>
      <c r="HW1" s="39" t="s">
        <v>5714</v>
      </c>
      <c r="HX1" s="39" t="s">
        <v>2805</v>
      </c>
      <c r="HY1" s="39" t="s">
        <v>2808</v>
      </c>
      <c r="HZ1" s="39" t="s">
        <v>5715</v>
      </c>
      <c r="IA1" s="39" t="s">
        <v>5716</v>
      </c>
      <c r="IB1" s="39" t="s">
        <v>5717</v>
      </c>
      <c r="IC1" s="39" t="s">
        <v>5718</v>
      </c>
      <c r="ID1" s="39" t="s">
        <v>5719</v>
      </c>
      <c r="IE1" s="39" t="s">
        <v>5720</v>
      </c>
      <c r="IF1" s="39" t="s">
        <v>2812</v>
      </c>
      <c r="IG1" s="39" t="s">
        <v>2815</v>
      </c>
      <c r="IH1" s="39" t="s">
        <v>2819</v>
      </c>
      <c r="II1" s="39" t="s">
        <v>5721</v>
      </c>
      <c r="IJ1" s="39" t="s">
        <v>5722</v>
      </c>
      <c r="IK1" s="39" t="s">
        <v>5723</v>
      </c>
      <c r="IL1" s="39" t="s">
        <v>5724</v>
      </c>
      <c r="IM1" s="39" t="s">
        <v>5725</v>
      </c>
      <c r="IN1" s="39" t="s">
        <v>5726</v>
      </c>
      <c r="IO1" s="39" t="s">
        <v>2824</v>
      </c>
      <c r="IP1" s="39" t="s">
        <v>2827</v>
      </c>
      <c r="IQ1" s="39" t="s">
        <v>2831</v>
      </c>
      <c r="IR1" s="39" t="s">
        <v>5727</v>
      </c>
      <c r="IS1" s="39" t="s">
        <v>5728</v>
      </c>
      <c r="IT1" s="39" t="s">
        <v>5729</v>
      </c>
      <c r="IU1" s="39" t="s">
        <v>5730</v>
      </c>
      <c r="IV1" s="39" t="s">
        <v>5731</v>
      </c>
      <c r="IW1" s="39" t="s">
        <v>5732</v>
      </c>
      <c r="IX1" s="39" t="s">
        <v>5733</v>
      </c>
      <c r="IY1" s="39" t="s">
        <v>5734</v>
      </c>
      <c r="IZ1" s="39" t="s">
        <v>5735</v>
      </c>
      <c r="JA1" s="39" t="s">
        <v>5736</v>
      </c>
      <c r="JB1" s="39" t="s">
        <v>2835</v>
      </c>
      <c r="JC1" s="39" t="s">
        <v>2838</v>
      </c>
      <c r="JD1" s="39" t="s">
        <v>5737</v>
      </c>
      <c r="JE1" s="39" t="s">
        <v>5738</v>
      </c>
      <c r="JF1" s="39" t="s">
        <v>5739</v>
      </c>
      <c r="JG1" s="39" t="s">
        <v>5740</v>
      </c>
      <c r="JH1" s="39" t="s">
        <v>5741</v>
      </c>
      <c r="JI1" s="39" t="s">
        <v>5742</v>
      </c>
      <c r="JJ1" s="39" t="s">
        <v>5743</v>
      </c>
      <c r="JK1" s="39" t="s">
        <v>2842</v>
      </c>
      <c r="JL1" s="39" t="s">
        <v>2845</v>
      </c>
      <c r="JM1" s="39" t="s">
        <v>2849</v>
      </c>
      <c r="JN1" s="39" t="s">
        <v>5744</v>
      </c>
      <c r="JO1" s="39" t="s">
        <v>5745</v>
      </c>
      <c r="JP1" s="39" t="s">
        <v>5746</v>
      </c>
      <c r="JQ1" s="39" t="s">
        <v>5747</v>
      </c>
      <c r="JR1" s="39" t="s">
        <v>5748</v>
      </c>
      <c r="JS1" s="39" t="s">
        <v>5749</v>
      </c>
      <c r="JT1" s="39" t="s">
        <v>5750</v>
      </c>
      <c r="JU1" s="39" t="s">
        <v>5751</v>
      </c>
      <c r="JV1" s="39" t="s">
        <v>5752</v>
      </c>
      <c r="JW1" s="39" t="s">
        <v>2853</v>
      </c>
      <c r="JX1" s="39" t="s">
        <v>2856</v>
      </c>
      <c r="JY1" s="39" t="s">
        <v>5753</v>
      </c>
      <c r="JZ1" s="39" t="s">
        <v>5754</v>
      </c>
      <c r="KA1" s="39" t="s">
        <v>5755</v>
      </c>
      <c r="KB1" s="39" t="s">
        <v>5756</v>
      </c>
      <c r="KC1" s="39" t="s">
        <v>5757</v>
      </c>
      <c r="KD1" s="39" t="s">
        <v>5758</v>
      </c>
      <c r="KE1" s="39" t="s">
        <v>5759</v>
      </c>
      <c r="KF1" s="39" t="s">
        <v>5760</v>
      </c>
      <c r="KG1" s="39" t="s">
        <v>5761</v>
      </c>
      <c r="KH1" s="39" t="s">
        <v>2860</v>
      </c>
      <c r="KI1" s="39" t="s">
        <v>2866</v>
      </c>
      <c r="KJ1" s="39" t="s">
        <v>2870</v>
      </c>
      <c r="KK1" s="39" t="s">
        <v>5762</v>
      </c>
      <c r="KL1" s="39" t="s">
        <v>5763</v>
      </c>
      <c r="KM1" s="39" t="s">
        <v>5764</v>
      </c>
      <c r="KN1" s="39" t="s">
        <v>5765</v>
      </c>
      <c r="KO1" s="39" t="s">
        <v>5766</v>
      </c>
      <c r="KP1" s="39" t="s">
        <v>5767</v>
      </c>
      <c r="KQ1" s="39" t="s">
        <v>5768</v>
      </c>
      <c r="KR1" s="39" t="s">
        <v>5769</v>
      </c>
      <c r="KS1" s="39" t="s">
        <v>5770</v>
      </c>
      <c r="KT1" s="39" t="s">
        <v>5771</v>
      </c>
      <c r="KU1" s="39" t="s">
        <v>5772</v>
      </c>
      <c r="KV1" s="39" t="s">
        <v>2874</v>
      </c>
      <c r="KW1" s="39" t="s">
        <v>2876</v>
      </c>
      <c r="KX1" s="39" t="s">
        <v>5773</v>
      </c>
      <c r="KY1" s="39" t="s">
        <v>5774</v>
      </c>
      <c r="KZ1" s="39" t="s">
        <v>5775</v>
      </c>
      <c r="LA1" s="39" t="s">
        <v>5776</v>
      </c>
      <c r="LB1" s="39" t="s">
        <v>5777</v>
      </c>
      <c r="LC1" s="39" t="s">
        <v>5778</v>
      </c>
      <c r="LD1" s="39" t="s">
        <v>5779</v>
      </c>
      <c r="LE1" s="39" t="s">
        <v>5780</v>
      </c>
      <c r="LF1" s="39" t="s">
        <v>5781</v>
      </c>
      <c r="LG1" s="39" t="s">
        <v>5782</v>
      </c>
      <c r="LH1" s="39" t="s">
        <v>5783</v>
      </c>
      <c r="LI1" s="39" t="s">
        <v>2880</v>
      </c>
      <c r="LJ1" s="39" t="s">
        <v>2883</v>
      </c>
      <c r="LK1" s="39" t="s">
        <v>5784</v>
      </c>
      <c r="LL1" s="39" t="s">
        <v>5785</v>
      </c>
      <c r="LM1" s="39" t="s">
        <v>5786</v>
      </c>
      <c r="LN1" s="39" t="s">
        <v>5787</v>
      </c>
      <c r="LO1" s="39" t="s">
        <v>5788</v>
      </c>
      <c r="LP1" s="39" t="s">
        <v>5789</v>
      </c>
      <c r="LQ1" s="39" t="s">
        <v>5790</v>
      </c>
      <c r="LR1" s="39" t="s">
        <v>2887</v>
      </c>
      <c r="LS1" s="39" t="s">
        <v>2889</v>
      </c>
      <c r="LT1" s="39" t="s">
        <v>2893</v>
      </c>
      <c r="LU1" s="39" t="s">
        <v>2897</v>
      </c>
      <c r="LV1" s="39" t="s">
        <v>2901</v>
      </c>
      <c r="LW1" s="39" t="s">
        <v>2904</v>
      </c>
      <c r="LX1" s="39" t="s">
        <v>2908</v>
      </c>
      <c r="LY1" s="39" t="s">
        <v>5791</v>
      </c>
      <c r="LZ1" s="39" t="s">
        <v>5792</v>
      </c>
      <c r="MA1" s="39" t="s">
        <v>5793</v>
      </c>
      <c r="MB1" s="39" t="s">
        <v>5794</v>
      </c>
      <c r="MC1" s="39" t="s">
        <v>5795</v>
      </c>
      <c r="MD1" s="39" t="s">
        <v>5796</v>
      </c>
      <c r="ME1" s="39" t="s">
        <v>2912</v>
      </c>
      <c r="MF1" s="39" t="s">
        <v>2915</v>
      </c>
      <c r="MG1" s="39" t="s">
        <v>5797</v>
      </c>
      <c r="MH1" s="39" t="s">
        <v>5798</v>
      </c>
      <c r="MI1" s="39" t="s">
        <v>5799</v>
      </c>
      <c r="MJ1" s="39" t="s">
        <v>5800</v>
      </c>
      <c r="MK1" s="39" t="s">
        <v>5801</v>
      </c>
      <c r="ML1" s="39" t="s">
        <v>5802</v>
      </c>
      <c r="MM1" s="39" t="s">
        <v>5803</v>
      </c>
      <c r="MN1" s="39" t="s">
        <v>5804</v>
      </c>
      <c r="MO1" s="39" t="s">
        <v>5805</v>
      </c>
      <c r="MP1" s="39" t="s">
        <v>5806</v>
      </c>
      <c r="MQ1" s="39" t="s">
        <v>2919</v>
      </c>
      <c r="MR1" s="39" t="s">
        <v>2922</v>
      </c>
      <c r="MS1" s="39" t="s">
        <v>5807</v>
      </c>
      <c r="MT1" s="39" t="s">
        <v>5808</v>
      </c>
      <c r="MU1" s="39" t="s">
        <v>5809</v>
      </c>
      <c r="MV1" s="39" t="s">
        <v>5810</v>
      </c>
      <c r="MW1" s="39" t="s">
        <v>5811</v>
      </c>
      <c r="MX1" s="39" t="s">
        <v>5812</v>
      </c>
      <c r="MY1" s="39" t="s">
        <v>5813</v>
      </c>
      <c r="MZ1" s="39" t="s">
        <v>5814</v>
      </c>
      <c r="NA1" s="39" t="s">
        <v>5815</v>
      </c>
      <c r="NB1" s="39" t="s">
        <v>5816</v>
      </c>
      <c r="NC1" s="39" t="s">
        <v>5817</v>
      </c>
      <c r="ND1" s="39" t="s">
        <v>2927</v>
      </c>
      <c r="NE1" s="39" t="s">
        <v>2930</v>
      </c>
      <c r="NF1" s="39" t="s">
        <v>5818</v>
      </c>
      <c r="NG1" s="39" t="s">
        <v>5819</v>
      </c>
      <c r="NH1" s="39" t="s">
        <v>5820</v>
      </c>
      <c r="NI1" s="39" t="s">
        <v>5821</v>
      </c>
      <c r="NJ1" s="39" t="s">
        <v>5822</v>
      </c>
      <c r="NK1" s="39" t="s">
        <v>5823</v>
      </c>
      <c r="NL1" s="39" t="s">
        <v>5824</v>
      </c>
      <c r="NM1" s="39" t="s">
        <v>5825</v>
      </c>
      <c r="NN1" s="39" t="s">
        <v>5826</v>
      </c>
      <c r="NO1" s="39" t="s">
        <v>5827</v>
      </c>
      <c r="NP1" s="39" t="s">
        <v>5828</v>
      </c>
      <c r="NQ1" s="39" t="s">
        <v>5829</v>
      </c>
      <c r="NR1" s="39" t="s">
        <v>5830</v>
      </c>
      <c r="NS1" s="39" t="s">
        <v>5831</v>
      </c>
      <c r="NT1" s="39" t="s">
        <v>2934</v>
      </c>
      <c r="NU1" s="39" t="s">
        <v>2937</v>
      </c>
      <c r="NV1" s="39" t="s">
        <v>5832</v>
      </c>
      <c r="NW1" s="39" t="s">
        <v>5833</v>
      </c>
      <c r="NX1" s="39" t="s">
        <v>5834</v>
      </c>
      <c r="NY1" s="39" t="s">
        <v>5835</v>
      </c>
      <c r="NZ1" s="39" t="s">
        <v>5836</v>
      </c>
      <c r="OA1" s="39" t="s">
        <v>5837</v>
      </c>
      <c r="OB1" s="39" t="s">
        <v>5838</v>
      </c>
      <c r="OC1" s="39" t="s">
        <v>5839</v>
      </c>
      <c r="OD1" s="39" t="s">
        <v>5840</v>
      </c>
      <c r="OE1" s="39" t="s">
        <v>5841</v>
      </c>
      <c r="OF1" s="39" t="s">
        <v>5842</v>
      </c>
      <c r="OG1" s="39" t="s">
        <v>5843</v>
      </c>
      <c r="OH1" s="39" t="s">
        <v>2940</v>
      </c>
      <c r="OI1" s="39" t="s">
        <v>2943</v>
      </c>
      <c r="OJ1" s="39" t="s">
        <v>5844</v>
      </c>
      <c r="OK1" s="39" t="s">
        <v>5845</v>
      </c>
      <c r="OL1" s="39" t="s">
        <v>5846</v>
      </c>
      <c r="OM1" s="39" t="s">
        <v>5847</v>
      </c>
      <c r="ON1" s="39" t="s">
        <v>5848</v>
      </c>
      <c r="OO1" s="39" t="s">
        <v>5849</v>
      </c>
      <c r="OP1" s="39" t="s">
        <v>5850</v>
      </c>
      <c r="OQ1" s="39" t="s">
        <v>5851</v>
      </c>
      <c r="OR1" s="39" t="s">
        <v>5852</v>
      </c>
      <c r="OS1" s="39" t="s">
        <v>5853</v>
      </c>
      <c r="OT1" s="39" t="s">
        <v>2946</v>
      </c>
      <c r="OU1" s="39" t="s">
        <v>2949</v>
      </c>
      <c r="OV1" s="39" t="s">
        <v>2953</v>
      </c>
      <c r="OW1" s="39" t="s">
        <v>5854</v>
      </c>
      <c r="OX1" s="39" t="s">
        <v>5855</v>
      </c>
      <c r="OY1" s="39" t="s">
        <v>5856</v>
      </c>
      <c r="OZ1" s="39" t="s">
        <v>5857</v>
      </c>
      <c r="PA1" s="39" t="s">
        <v>5858</v>
      </c>
      <c r="PB1" s="39" t="s">
        <v>5859</v>
      </c>
      <c r="PC1" s="39" t="s">
        <v>5860</v>
      </c>
      <c r="PD1" s="39" t="s">
        <v>5861</v>
      </c>
      <c r="PE1" s="39" t="s">
        <v>2957</v>
      </c>
      <c r="PF1" s="39" t="s">
        <v>2963</v>
      </c>
      <c r="PG1" s="39" t="s">
        <v>5862</v>
      </c>
      <c r="PH1" s="39" t="s">
        <v>5863</v>
      </c>
      <c r="PI1" s="39" t="s">
        <v>5864</v>
      </c>
      <c r="PJ1" s="39" t="s">
        <v>5865</v>
      </c>
      <c r="PK1" s="39" t="s">
        <v>5866</v>
      </c>
      <c r="PL1" s="39" t="s">
        <v>5867</v>
      </c>
      <c r="PM1" s="39" t="s">
        <v>5868</v>
      </c>
      <c r="PN1" s="39" t="s">
        <v>5869</v>
      </c>
      <c r="PO1" s="39" t="s">
        <v>5870</v>
      </c>
      <c r="PP1" s="39" t="s">
        <v>5871</v>
      </c>
      <c r="PQ1" s="39" t="s">
        <v>5872</v>
      </c>
      <c r="PR1" s="39" t="s">
        <v>5873</v>
      </c>
      <c r="PS1" s="39" t="s">
        <v>5874</v>
      </c>
      <c r="PT1" s="39" t="s">
        <v>5875</v>
      </c>
      <c r="PU1" s="39" t="s">
        <v>5876</v>
      </c>
      <c r="PV1" s="39" t="s">
        <v>5877</v>
      </c>
      <c r="PW1" s="39" t="s">
        <v>5878</v>
      </c>
      <c r="PX1" s="39" t="s">
        <v>5879</v>
      </c>
      <c r="PY1" s="39" t="s">
        <v>2967</v>
      </c>
      <c r="PZ1" s="39" t="s">
        <v>2387</v>
      </c>
      <c r="QA1" s="39" t="s">
        <v>5880</v>
      </c>
      <c r="QB1" s="39" t="s">
        <v>5881</v>
      </c>
      <c r="QC1" s="39" t="s">
        <v>5882</v>
      </c>
      <c r="QD1" s="39" t="s">
        <v>5883</v>
      </c>
      <c r="QE1" s="39" t="s">
        <v>5884</v>
      </c>
      <c r="QF1" s="39" t="s">
        <v>5885</v>
      </c>
      <c r="QG1" s="39" t="s">
        <v>5886</v>
      </c>
      <c r="QH1" s="39" t="s">
        <v>5887</v>
      </c>
      <c r="QI1" s="39" t="s">
        <v>5888</v>
      </c>
      <c r="QJ1" s="39" t="s">
        <v>5889</v>
      </c>
      <c r="QK1" s="39" t="s">
        <v>5890</v>
      </c>
      <c r="QL1" s="39" t="s">
        <v>5891</v>
      </c>
      <c r="QM1" s="39" t="s">
        <v>5892</v>
      </c>
      <c r="QN1" s="39" t="s">
        <v>5893</v>
      </c>
      <c r="QO1" s="39" t="s">
        <v>5894</v>
      </c>
      <c r="QP1" s="39" t="s">
        <v>5895</v>
      </c>
      <c r="QQ1" s="39" t="s">
        <v>2973</v>
      </c>
      <c r="QR1" s="39" t="s">
        <v>2976</v>
      </c>
      <c r="QS1" s="39" t="s">
        <v>5896</v>
      </c>
      <c r="QT1" s="39" t="s">
        <v>5897</v>
      </c>
      <c r="QU1" s="39" t="s">
        <v>5898</v>
      </c>
      <c r="QV1" s="39" t="s">
        <v>5899</v>
      </c>
      <c r="QW1" s="39" t="s">
        <v>5900</v>
      </c>
      <c r="QX1" s="39" t="s">
        <v>5901</v>
      </c>
      <c r="QY1" s="39" t="s">
        <v>5902</v>
      </c>
      <c r="QZ1" s="39" t="s">
        <v>5903</v>
      </c>
      <c r="RA1" s="39" t="s">
        <v>5904</v>
      </c>
      <c r="RB1" s="39" t="s">
        <v>5905</v>
      </c>
      <c r="RC1" s="39" t="s">
        <v>5906</v>
      </c>
      <c r="RD1" s="39" t="s">
        <v>5907</v>
      </c>
      <c r="RE1" s="39" t="s">
        <v>2980</v>
      </c>
      <c r="RF1" s="39" t="s">
        <v>2983</v>
      </c>
      <c r="RG1" s="39" t="s">
        <v>5908</v>
      </c>
      <c r="RH1" s="39" t="s">
        <v>5909</v>
      </c>
      <c r="RI1" s="39" t="s">
        <v>5910</v>
      </c>
      <c r="RJ1" s="39" t="s">
        <v>5911</v>
      </c>
      <c r="RK1" s="39" t="s">
        <v>5912</v>
      </c>
      <c r="RL1" s="39" t="s">
        <v>5913</v>
      </c>
      <c r="RM1" s="39" t="s">
        <v>5914</v>
      </c>
      <c r="RN1" s="39" t="s">
        <v>5915</v>
      </c>
      <c r="RO1" s="39" t="s">
        <v>5916</v>
      </c>
      <c r="RP1" s="39" t="s">
        <v>5917</v>
      </c>
      <c r="RQ1" s="39" t="s">
        <v>5918</v>
      </c>
      <c r="RR1" s="39" t="s">
        <v>5919</v>
      </c>
      <c r="RS1" s="39" t="s">
        <v>5920</v>
      </c>
      <c r="RT1" s="39" t="s">
        <v>5921</v>
      </c>
      <c r="RU1" s="39" t="s">
        <v>5922</v>
      </c>
      <c r="RV1" s="39" t="s">
        <v>5923</v>
      </c>
      <c r="RW1" s="39" t="s">
        <v>2987</v>
      </c>
      <c r="RX1" s="39" t="s">
        <v>2990</v>
      </c>
      <c r="RY1" s="39" t="s">
        <v>5924</v>
      </c>
      <c r="RZ1" s="39" t="s">
        <v>5925</v>
      </c>
      <c r="SA1" s="39" t="s">
        <v>5926</v>
      </c>
      <c r="SB1" s="39" t="s">
        <v>5927</v>
      </c>
      <c r="SC1" s="39" t="s">
        <v>5928</v>
      </c>
      <c r="SD1" s="39" t="s">
        <v>5929</v>
      </c>
      <c r="SE1" s="39" t="s">
        <v>5930</v>
      </c>
      <c r="SF1" s="39" t="s">
        <v>5931</v>
      </c>
      <c r="SG1" s="39" t="s">
        <v>5932</v>
      </c>
      <c r="SH1" s="39" t="s">
        <v>5933</v>
      </c>
      <c r="SI1" s="39" t="s">
        <v>5934</v>
      </c>
      <c r="SJ1" s="39" t="s">
        <v>2994</v>
      </c>
      <c r="SK1" s="39" t="s">
        <v>2997</v>
      </c>
      <c r="SL1" s="39" t="s">
        <v>5935</v>
      </c>
      <c r="SM1" s="39" t="s">
        <v>5936</v>
      </c>
      <c r="SN1" s="39" t="s">
        <v>5937</v>
      </c>
      <c r="SO1" s="39" t="s">
        <v>5938</v>
      </c>
      <c r="SP1" s="39" t="s">
        <v>5939</v>
      </c>
      <c r="SQ1" s="39" t="s">
        <v>5940</v>
      </c>
      <c r="SR1" s="39" t="s">
        <v>5941</v>
      </c>
      <c r="SS1" s="39" t="s">
        <v>5942</v>
      </c>
      <c r="ST1" s="39" t="s">
        <v>5943</v>
      </c>
      <c r="SU1" s="39" t="s">
        <v>5944</v>
      </c>
      <c r="SV1" s="39" t="s">
        <v>5945</v>
      </c>
      <c r="SW1" s="39" t="s">
        <v>5946</v>
      </c>
      <c r="SX1" s="39" t="s">
        <v>5947</v>
      </c>
      <c r="SY1" s="39" t="s">
        <v>3000</v>
      </c>
      <c r="SZ1" s="39" t="s">
        <v>3003</v>
      </c>
      <c r="TA1" s="39" t="s">
        <v>5948</v>
      </c>
      <c r="TB1" s="39" t="s">
        <v>5949</v>
      </c>
      <c r="TC1" s="39" t="s">
        <v>5950</v>
      </c>
      <c r="TD1" s="39" t="s">
        <v>5951</v>
      </c>
      <c r="TE1" s="39" t="s">
        <v>5952</v>
      </c>
      <c r="TF1" s="39" t="s">
        <v>5953</v>
      </c>
      <c r="TG1" s="39" t="s">
        <v>5954</v>
      </c>
      <c r="TH1" s="39" t="s">
        <v>5955</v>
      </c>
      <c r="TI1" s="39" t="s">
        <v>3007</v>
      </c>
      <c r="TJ1" s="39" t="s">
        <v>3009</v>
      </c>
      <c r="TK1" s="39" t="s">
        <v>5956</v>
      </c>
      <c r="TL1" s="39" t="s">
        <v>5957</v>
      </c>
      <c r="TM1" s="39" t="s">
        <v>5958</v>
      </c>
      <c r="TN1" s="39" t="s">
        <v>5959</v>
      </c>
      <c r="TO1" s="39" t="s">
        <v>5960</v>
      </c>
      <c r="TP1" s="39" t="s">
        <v>5961</v>
      </c>
      <c r="TQ1" s="39" t="s">
        <v>5962</v>
      </c>
      <c r="TR1" s="39" t="s">
        <v>5963</v>
      </c>
      <c r="TS1" s="39" t="s">
        <v>5964</v>
      </c>
      <c r="TT1" s="39" t="s">
        <v>5965</v>
      </c>
      <c r="TU1" s="39" t="s">
        <v>5966</v>
      </c>
      <c r="TV1" s="39" t="s">
        <v>5967</v>
      </c>
      <c r="TW1" s="39" t="s">
        <v>5968</v>
      </c>
      <c r="TX1" s="39" t="s">
        <v>3013</v>
      </c>
      <c r="TY1" s="39" t="s">
        <v>3015</v>
      </c>
      <c r="TZ1" s="39" t="s">
        <v>3021</v>
      </c>
      <c r="UA1" s="39" t="s">
        <v>5969</v>
      </c>
      <c r="UB1" s="39" t="s">
        <v>5970</v>
      </c>
      <c r="UC1" s="39" t="s">
        <v>5971</v>
      </c>
      <c r="UD1" s="39" t="s">
        <v>5972</v>
      </c>
      <c r="UE1" s="39" t="s">
        <v>5973</v>
      </c>
      <c r="UF1" s="39" t="s">
        <v>5974</v>
      </c>
      <c r="UG1" s="39" t="s">
        <v>5975</v>
      </c>
      <c r="UH1" s="39" t="s">
        <v>5976</v>
      </c>
      <c r="UI1" s="39" t="s">
        <v>5977</v>
      </c>
      <c r="UJ1" s="39" t="s">
        <v>5978</v>
      </c>
      <c r="UK1" s="39" t="s">
        <v>5979</v>
      </c>
      <c r="UL1" s="39" t="s">
        <v>3025</v>
      </c>
      <c r="UM1" s="39" t="s">
        <v>3027</v>
      </c>
      <c r="UN1" s="39" t="s">
        <v>3030</v>
      </c>
      <c r="UO1" s="39" t="s">
        <v>3033</v>
      </c>
      <c r="UP1" s="39" t="s">
        <v>3036</v>
      </c>
      <c r="UQ1" s="39" t="s">
        <v>5980</v>
      </c>
      <c r="UR1" s="39" t="s">
        <v>304</v>
      </c>
      <c r="US1" s="39" t="s">
        <v>313</v>
      </c>
      <c r="UT1" s="39" t="s">
        <v>272</v>
      </c>
      <c r="UU1" s="39" t="s">
        <v>2371</v>
      </c>
      <c r="UV1" s="39" t="s">
        <v>524</v>
      </c>
      <c r="UW1" s="39" t="s">
        <v>2377</v>
      </c>
      <c r="UX1" s="39" t="s">
        <v>736</v>
      </c>
      <c r="UY1" s="39" t="s">
        <v>401</v>
      </c>
      <c r="UZ1" s="39" t="s">
        <v>2384</v>
      </c>
      <c r="VA1" s="39" t="s">
        <v>2386</v>
      </c>
      <c r="VB1" s="39" t="s">
        <v>371</v>
      </c>
    </row>
    <row r="2" spans="1:574" x14ac:dyDescent="0.25">
      <c r="A2" t="s">
        <v>5981</v>
      </c>
      <c r="B2" s="38">
        <v>45894</v>
      </c>
      <c r="C2" t="s">
        <v>3058</v>
      </c>
      <c r="D2" t="s">
        <v>3059</v>
      </c>
      <c r="E2" t="s">
        <v>3065</v>
      </c>
      <c r="F2">
        <v>2729254</v>
      </c>
      <c r="G2" t="s">
        <v>3072</v>
      </c>
      <c r="H2" s="38">
        <v>45515</v>
      </c>
      <c r="I2">
        <v>36</v>
      </c>
      <c r="J2" t="s">
        <v>1471</v>
      </c>
      <c r="K2" t="s">
        <v>4866</v>
      </c>
      <c r="L2" t="s">
        <v>4875</v>
      </c>
      <c r="N2" t="s">
        <v>4911</v>
      </c>
      <c r="P2" t="s">
        <v>4931</v>
      </c>
      <c r="R2" t="s">
        <v>5982</v>
      </c>
      <c r="S2" t="s">
        <v>360</v>
      </c>
      <c r="T2" t="s">
        <v>362</v>
      </c>
      <c r="U2" t="s">
        <v>360</v>
      </c>
      <c r="V2" t="s">
        <v>360</v>
      </c>
      <c r="W2" t="s">
        <v>362</v>
      </c>
      <c r="X2" t="s">
        <v>362</v>
      </c>
      <c r="Y2" t="s">
        <v>362</v>
      </c>
      <c r="Z2" t="s">
        <v>362</v>
      </c>
      <c r="AB2" t="s">
        <v>4940</v>
      </c>
      <c r="AC2" t="s">
        <v>4940</v>
      </c>
      <c r="AD2" t="s">
        <v>4940</v>
      </c>
      <c r="AE2" t="s">
        <v>4940</v>
      </c>
      <c r="AF2" t="s">
        <v>4940</v>
      </c>
      <c r="AG2" t="s">
        <v>4940</v>
      </c>
      <c r="AH2" t="s">
        <v>5983</v>
      </c>
      <c r="AI2" t="s">
        <v>360</v>
      </c>
      <c r="AJ2" t="s">
        <v>360</v>
      </c>
      <c r="AK2" t="s">
        <v>362</v>
      </c>
      <c r="AL2" t="s">
        <v>362</v>
      </c>
      <c r="AM2" t="s">
        <v>362</v>
      </c>
      <c r="AN2" t="s">
        <v>362</v>
      </c>
      <c r="AO2" t="s">
        <v>360</v>
      </c>
      <c r="AP2" t="s">
        <v>362</v>
      </c>
      <c r="AQ2" t="s">
        <v>362</v>
      </c>
      <c r="AR2" t="s">
        <v>362</v>
      </c>
      <c r="AS2" t="s">
        <v>362</v>
      </c>
      <c r="AT2" t="s">
        <v>362</v>
      </c>
      <c r="AU2" t="s">
        <v>362</v>
      </c>
      <c r="AV2" t="s">
        <v>362</v>
      </c>
      <c r="AX2" t="s">
        <v>5984</v>
      </c>
      <c r="AY2" t="s">
        <v>360</v>
      </c>
      <c r="AZ2" t="s">
        <v>360</v>
      </c>
      <c r="BA2" t="s">
        <v>362</v>
      </c>
      <c r="BB2" t="s">
        <v>362</v>
      </c>
      <c r="BC2" t="s">
        <v>362</v>
      </c>
      <c r="BD2" t="s">
        <v>362</v>
      </c>
      <c r="BE2" t="s">
        <v>362</v>
      </c>
      <c r="BF2" t="s">
        <v>362</v>
      </c>
      <c r="BG2" t="s">
        <v>362</v>
      </c>
      <c r="BH2" t="s">
        <v>362</v>
      </c>
      <c r="BI2" t="s">
        <v>362</v>
      </c>
      <c r="BJ2" t="s">
        <v>362</v>
      </c>
      <c r="BK2" t="s">
        <v>362</v>
      </c>
      <c r="BM2" t="s">
        <v>5471</v>
      </c>
      <c r="BN2" t="s">
        <v>362</v>
      </c>
      <c r="BO2" t="s">
        <v>362</v>
      </c>
      <c r="BP2" t="s">
        <v>360</v>
      </c>
      <c r="BQ2" t="s">
        <v>362</v>
      </c>
      <c r="BR2" t="s">
        <v>362</v>
      </c>
      <c r="BS2" t="s">
        <v>362</v>
      </c>
      <c r="BT2" t="s">
        <v>362</v>
      </c>
      <c r="BU2" t="s">
        <v>362</v>
      </c>
      <c r="BV2" t="s">
        <v>362</v>
      </c>
      <c r="BX2" t="s">
        <v>4975</v>
      </c>
      <c r="CN2" t="s">
        <v>5002</v>
      </c>
      <c r="DD2" t="s">
        <v>4984</v>
      </c>
      <c r="EK2" t="s">
        <v>5070</v>
      </c>
      <c r="EW2" t="s">
        <v>5100</v>
      </c>
      <c r="EX2" t="s">
        <v>362</v>
      </c>
      <c r="EY2" t="s">
        <v>362</v>
      </c>
      <c r="EZ2" t="s">
        <v>362</v>
      </c>
      <c r="FA2" t="s">
        <v>360</v>
      </c>
      <c r="FB2" t="s">
        <v>362</v>
      </c>
      <c r="FC2" t="s">
        <v>362</v>
      </c>
      <c r="FD2" t="s">
        <v>362</v>
      </c>
      <c r="FE2" t="s">
        <v>362</v>
      </c>
      <c r="FF2" t="s">
        <v>362</v>
      </c>
      <c r="FG2" t="s">
        <v>362</v>
      </c>
      <c r="FH2" t="s">
        <v>362</v>
      </c>
      <c r="FJ2" t="s">
        <v>5070</v>
      </c>
      <c r="FK2" t="s">
        <v>3072</v>
      </c>
      <c r="FV2" t="s">
        <v>3072</v>
      </c>
      <c r="GG2" t="s">
        <v>4949</v>
      </c>
      <c r="GI2" t="s">
        <v>3074</v>
      </c>
      <c r="HN2" t="s">
        <v>5168</v>
      </c>
      <c r="HO2" t="s">
        <v>360</v>
      </c>
      <c r="HP2" t="s">
        <v>362</v>
      </c>
      <c r="HQ2" t="s">
        <v>362</v>
      </c>
      <c r="HR2" t="s">
        <v>362</v>
      </c>
      <c r="HS2" t="s">
        <v>362</v>
      </c>
      <c r="HT2" t="s">
        <v>362</v>
      </c>
      <c r="HU2" t="s">
        <v>362</v>
      </c>
      <c r="HV2" t="s">
        <v>362</v>
      </c>
      <c r="HW2" t="s">
        <v>362</v>
      </c>
      <c r="HY2" t="s">
        <v>5186</v>
      </c>
      <c r="HZ2" t="s">
        <v>362</v>
      </c>
      <c r="IA2" t="s">
        <v>362</v>
      </c>
      <c r="IB2" t="s">
        <v>362</v>
      </c>
      <c r="IC2" t="s">
        <v>362</v>
      </c>
      <c r="ID2" t="s">
        <v>360</v>
      </c>
      <c r="IE2" t="s">
        <v>362</v>
      </c>
      <c r="IG2" t="s">
        <v>5191</v>
      </c>
      <c r="IH2" t="s">
        <v>5194</v>
      </c>
      <c r="II2" t="s">
        <v>360</v>
      </c>
      <c r="IJ2" t="s">
        <v>362</v>
      </c>
      <c r="IK2" t="s">
        <v>362</v>
      </c>
      <c r="IL2" t="s">
        <v>362</v>
      </c>
      <c r="IM2" t="s">
        <v>362</v>
      </c>
      <c r="IN2" t="s">
        <v>362</v>
      </c>
      <c r="IP2" t="s">
        <v>5205</v>
      </c>
      <c r="IQ2" t="s">
        <v>5985</v>
      </c>
      <c r="IR2" t="s">
        <v>362</v>
      </c>
      <c r="IS2" t="s">
        <v>362</v>
      </c>
      <c r="IT2" t="s">
        <v>362</v>
      </c>
      <c r="IU2" t="s">
        <v>360</v>
      </c>
      <c r="IV2" t="s">
        <v>360</v>
      </c>
      <c r="IW2" t="s">
        <v>362</v>
      </c>
      <c r="IX2" t="s">
        <v>362</v>
      </c>
      <c r="IY2" t="s">
        <v>362</v>
      </c>
      <c r="IZ2" t="s">
        <v>362</v>
      </c>
      <c r="JA2" t="s">
        <v>362</v>
      </c>
      <c r="JL2" t="s">
        <v>3074</v>
      </c>
      <c r="JX2" t="s">
        <v>5986</v>
      </c>
      <c r="JY2" t="s">
        <v>360</v>
      </c>
      <c r="JZ2" t="s">
        <v>362</v>
      </c>
      <c r="KA2" t="s">
        <v>360</v>
      </c>
      <c r="KB2" t="s">
        <v>362</v>
      </c>
      <c r="KC2" t="s">
        <v>362</v>
      </c>
      <c r="KD2" t="s">
        <v>362</v>
      </c>
      <c r="KE2" t="s">
        <v>362</v>
      </c>
      <c r="KF2" t="s">
        <v>362</v>
      </c>
      <c r="KG2" t="s">
        <v>362</v>
      </c>
      <c r="KI2" t="s">
        <v>5259</v>
      </c>
      <c r="KJ2" t="s">
        <v>5987</v>
      </c>
      <c r="KK2" t="s">
        <v>360</v>
      </c>
      <c r="KL2" t="s">
        <v>360</v>
      </c>
      <c r="KM2" t="s">
        <v>362</v>
      </c>
      <c r="KN2" t="s">
        <v>362</v>
      </c>
      <c r="KO2" t="s">
        <v>360</v>
      </c>
      <c r="KP2" t="s">
        <v>362</v>
      </c>
      <c r="KQ2" t="s">
        <v>362</v>
      </c>
      <c r="KR2" t="s">
        <v>362</v>
      </c>
      <c r="KS2" t="s">
        <v>362</v>
      </c>
      <c r="KT2" t="s">
        <v>362</v>
      </c>
      <c r="KU2" t="s">
        <v>362</v>
      </c>
      <c r="LJ2" t="s">
        <v>5988</v>
      </c>
      <c r="LK2" t="s">
        <v>362</v>
      </c>
      <c r="LL2" t="s">
        <v>360</v>
      </c>
      <c r="LM2" t="s">
        <v>360</v>
      </c>
      <c r="LN2" t="s">
        <v>362</v>
      </c>
      <c r="LO2" t="s">
        <v>362</v>
      </c>
      <c r="LP2" t="s">
        <v>362</v>
      </c>
      <c r="LQ2" t="s">
        <v>362</v>
      </c>
      <c r="LS2" t="s">
        <v>3072</v>
      </c>
      <c r="LT2" t="s">
        <v>3072</v>
      </c>
      <c r="LU2" t="s">
        <v>5291</v>
      </c>
      <c r="LW2" t="s">
        <v>5296</v>
      </c>
      <c r="NE2" t="s">
        <v>4971</v>
      </c>
      <c r="NF2" t="s">
        <v>362</v>
      </c>
      <c r="NG2" t="s">
        <v>362</v>
      </c>
      <c r="NH2" t="s">
        <v>362</v>
      </c>
      <c r="NI2" t="s">
        <v>362</v>
      </c>
      <c r="NJ2" t="s">
        <v>362</v>
      </c>
      <c r="NK2" t="s">
        <v>362</v>
      </c>
      <c r="NL2" t="s">
        <v>362</v>
      </c>
      <c r="NM2" t="s">
        <v>362</v>
      </c>
      <c r="NN2" t="s">
        <v>362</v>
      </c>
      <c r="NO2" t="s">
        <v>362</v>
      </c>
      <c r="NP2" t="s">
        <v>362</v>
      </c>
      <c r="NQ2" t="s">
        <v>360</v>
      </c>
      <c r="NR2" t="s">
        <v>362</v>
      </c>
      <c r="NS2" t="s">
        <v>362</v>
      </c>
      <c r="NU2" t="s">
        <v>5139</v>
      </c>
      <c r="NV2" t="s">
        <v>362</v>
      </c>
      <c r="NW2" t="s">
        <v>362</v>
      </c>
      <c r="NX2" t="s">
        <v>362</v>
      </c>
      <c r="NY2" t="s">
        <v>362</v>
      </c>
      <c r="NZ2" t="s">
        <v>360</v>
      </c>
      <c r="OA2" t="s">
        <v>362</v>
      </c>
      <c r="OB2" t="s">
        <v>362</v>
      </c>
      <c r="OC2" t="s">
        <v>362</v>
      </c>
      <c r="OD2" t="s">
        <v>362</v>
      </c>
      <c r="OE2" t="s">
        <v>362</v>
      </c>
      <c r="OF2" t="s">
        <v>362</v>
      </c>
      <c r="OG2" t="s">
        <v>362</v>
      </c>
      <c r="OI2" t="s">
        <v>5345</v>
      </c>
      <c r="OJ2" t="s">
        <v>360</v>
      </c>
      <c r="OK2" t="s">
        <v>362</v>
      </c>
      <c r="OL2" t="s">
        <v>362</v>
      </c>
      <c r="OM2" t="s">
        <v>362</v>
      </c>
      <c r="ON2" t="s">
        <v>362</v>
      </c>
      <c r="OO2" t="s">
        <v>362</v>
      </c>
      <c r="OP2" t="s">
        <v>362</v>
      </c>
      <c r="OQ2" t="s">
        <v>362</v>
      </c>
      <c r="OR2" t="s">
        <v>362</v>
      </c>
      <c r="OS2" t="s">
        <v>362</v>
      </c>
      <c r="OU2" t="s">
        <v>5021</v>
      </c>
      <c r="OV2" t="s">
        <v>5359</v>
      </c>
      <c r="OW2" t="s">
        <v>360</v>
      </c>
      <c r="OX2" t="s">
        <v>362</v>
      </c>
      <c r="OY2" t="s">
        <v>362</v>
      </c>
      <c r="OZ2" t="s">
        <v>362</v>
      </c>
      <c r="PA2" t="s">
        <v>362</v>
      </c>
      <c r="PB2" t="s">
        <v>362</v>
      </c>
      <c r="PC2" t="s">
        <v>362</v>
      </c>
      <c r="PD2" t="s">
        <v>362</v>
      </c>
      <c r="PF2" t="s">
        <v>5398</v>
      </c>
      <c r="PG2" t="s">
        <v>362</v>
      </c>
      <c r="PH2" t="s">
        <v>362</v>
      </c>
      <c r="PI2" t="s">
        <v>362</v>
      </c>
      <c r="PJ2" t="s">
        <v>362</v>
      </c>
      <c r="PK2" t="s">
        <v>362</v>
      </c>
      <c r="PL2" t="s">
        <v>362</v>
      </c>
      <c r="PM2" t="s">
        <v>362</v>
      </c>
      <c r="PN2" t="s">
        <v>362</v>
      </c>
      <c r="PO2" t="s">
        <v>362</v>
      </c>
      <c r="PP2" t="s">
        <v>362</v>
      </c>
      <c r="PQ2" t="s">
        <v>362</v>
      </c>
      <c r="PR2" t="s">
        <v>362</v>
      </c>
      <c r="PS2" t="s">
        <v>362</v>
      </c>
      <c r="PT2" t="s">
        <v>362</v>
      </c>
      <c r="PU2" t="s">
        <v>362</v>
      </c>
      <c r="PV2" t="s">
        <v>362</v>
      </c>
      <c r="PW2" t="s">
        <v>362</v>
      </c>
      <c r="PX2" t="s">
        <v>360</v>
      </c>
      <c r="PZ2" t="s">
        <v>5989</v>
      </c>
      <c r="QA2" t="s">
        <v>362</v>
      </c>
      <c r="QB2" t="s">
        <v>362</v>
      </c>
      <c r="QC2" t="s">
        <v>362</v>
      </c>
      <c r="QD2" t="s">
        <v>362</v>
      </c>
      <c r="QE2" t="s">
        <v>362</v>
      </c>
      <c r="QF2" t="s">
        <v>360</v>
      </c>
      <c r="QG2" t="s">
        <v>362</v>
      </c>
      <c r="QH2" t="s">
        <v>360</v>
      </c>
      <c r="QI2" t="s">
        <v>362</v>
      </c>
      <c r="QJ2" t="s">
        <v>362</v>
      </c>
      <c r="QK2" t="s">
        <v>362</v>
      </c>
      <c r="QL2" t="s">
        <v>362</v>
      </c>
      <c r="QM2" t="s">
        <v>362</v>
      </c>
      <c r="QN2" t="s">
        <v>362</v>
      </c>
      <c r="QO2" t="s">
        <v>362</v>
      </c>
      <c r="QP2" t="s">
        <v>362</v>
      </c>
      <c r="QR2" t="s">
        <v>5990</v>
      </c>
      <c r="QS2" t="s">
        <v>360</v>
      </c>
      <c r="QT2" t="s">
        <v>362</v>
      </c>
      <c r="QU2" t="s">
        <v>360</v>
      </c>
      <c r="QV2" t="s">
        <v>362</v>
      </c>
      <c r="QW2" t="s">
        <v>362</v>
      </c>
      <c r="QX2" t="s">
        <v>362</v>
      </c>
      <c r="QY2" t="s">
        <v>362</v>
      </c>
      <c r="QZ2" t="s">
        <v>362</v>
      </c>
      <c r="RA2" t="s">
        <v>362</v>
      </c>
      <c r="RB2" t="s">
        <v>362</v>
      </c>
      <c r="RC2" t="s">
        <v>362</v>
      </c>
      <c r="RD2" t="s">
        <v>362</v>
      </c>
      <c r="RF2" t="s">
        <v>5449</v>
      </c>
      <c r="RG2" t="s">
        <v>362</v>
      </c>
      <c r="RH2" t="s">
        <v>362</v>
      </c>
      <c r="RI2" t="s">
        <v>362</v>
      </c>
      <c r="RJ2" t="s">
        <v>362</v>
      </c>
      <c r="RK2" t="s">
        <v>360</v>
      </c>
      <c r="RL2" t="s">
        <v>362</v>
      </c>
      <c r="RM2" t="s">
        <v>362</v>
      </c>
      <c r="RN2" t="s">
        <v>362</v>
      </c>
      <c r="RO2" t="s">
        <v>362</v>
      </c>
      <c r="RP2" t="s">
        <v>362</v>
      </c>
      <c r="RQ2" t="s">
        <v>362</v>
      </c>
      <c r="RR2" t="s">
        <v>362</v>
      </c>
      <c r="RS2" t="s">
        <v>362</v>
      </c>
      <c r="RT2" t="s">
        <v>362</v>
      </c>
      <c r="RU2" t="s">
        <v>362</v>
      </c>
      <c r="RV2" t="s">
        <v>362</v>
      </c>
      <c r="RX2" t="s">
        <v>5991</v>
      </c>
      <c r="RY2" t="s">
        <v>360</v>
      </c>
      <c r="RZ2" t="s">
        <v>360</v>
      </c>
      <c r="SA2" t="s">
        <v>360</v>
      </c>
      <c r="SB2" t="s">
        <v>360</v>
      </c>
      <c r="SC2" t="s">
        <v>360</v>
      </c>
      <c r="SD2" t="s">
        <v>360</v>
      </c>
      <c r="SE2" t="s">
        <v>360</v>
      </c>
      <c r="SF2" t="s">
        <v>362</v>
      </c>
      <c r="SG2" t="s">
        <v>362</v>
      </c>
      <c r="SH2" t="s">
        <v>362</v>
      </c>
      <c r="SI2" t="s">
        <v>362</v>
      </c>
      <c r="SK2" t="s">
        <v>5992</v>
      </c>
      <c r="SL2" t="s">
        <v>360</v>
      </c>
      <c r="SM2" t="s">
        <v>362</v>
      </c>
      <c r="SN2" t="s">
        <v>362</v>
      </c>
      <c r="SO2" t="s">
        <v>360</v>
      </c>
      <c r="SP2" t="s">
        <v>362</v>
      </c>
      <c r="SQ2" t="s">
        <v>362</v>
      </c>
      <c r="SR2" t="s">
        <v>360</v>
      </c>
      <c r="SS2" t="s">
        <v>362</v>
      </c>
      <c r="ST2" t="s">
        <v>362</v>
      </c>
      <c r="SU2" t="s">
        <v>362</v>
      </c>
      <c r="SV2" t="s">
        <v>362</v>
      </c>
      <c r="SW2" t="s">
        <v>362</v>
      </c>
      <c r="SX2" t="s">
        <v>362</v>
      </c>
      <c r="SZ2" t="s">
        <v>3074</v>
      </c>
      <c r="TA2" t="s">
        <v>362</v>
      </c>
      <c r="TB2" t="s">
        <v>362</v>
      </c>
      <c r="TC2" t="s">
        <v>362</v>
      </c>
      <c r="TD2" t="s">
        <v>362</v>
      </c>
      <c r="TE2" t="s">
        <v>362</v>
      </c>
      <c r="TF2" t="s">
        <v>362</v>
      </c>
      <c r="TG2" t="s">
        <v>360</v>
      </c>
      <c r="TH2" t="s">
        <v>362</v>
      </c>
      <c r="TY2" t="s">
        <v>5019</v>
      </c>
      <c r="TZ2" t="s">
        <v>5451</v>
      </c>
      <c r="UA2" t="s">
        <v>362</v>
      </c>
      <c r="UB2" t="s">
        <v>360</v>
      </c>
      <c r="UC2" t="s">
        <v>362</v>
      </c>
      <c r="UD2" t="s">
        <v>362</v>
      </c>
      <c r="UE2" t="s">
        <v>362</v>
      </c>
      <c r="UF2" t="s">
        <v>362</v>
      </c>
      <c r="UG2" t="s">
        <v>362</v>
      </c>
      <c r="UH2" t="s">
        <v>362</v>
      </c>
      <c r="UI2" t="s">
        <v>362</v>
      </c>
      <c r="UJ2" t="s">
        <v>362</v>
      </c>
      <c r="UK2" t="s">
        <v>362</v>
      </c>
      <c r="UN2" t="s">
        <v>3074</v>
      </c>
      <c r="UO2" t="s">
        <v>3074</v>
      </c>
      <c r="UP2" t="s">
        <v>3074</v>
      </c>
      <c r="UQ2" t="s">
        <v>360</v>
      </c>
      <c r="UR2" t="s">
        <v>304</v>
      </c>
      <c r="US2" t="s">
        <v>314</v>
      </c>
      <c r="UT2" t="s">
        <v>290</v>
      </c>
      <c r="UU2" t="s">
        <v>696</v>
      </c>
      <c r="UV2" t="s">
        <v>525</v>
      </c>
      <c r="UW2" t="s">
        <v>329</v>
      </c>
      <c r="UX2" t="s">
        <v>741</v>
      </c>
      <c r="UY2" t="s">
        <v>406</v>
      </c>
      <c r="UZ2" t="s">
        <v>1099</v>
      </c>
      <c r="VA2" t="s">
        <v>1185</v>
      </c>
      <c r="VB2" t="s">
        <v>375</v>
      </c>
    </row>
    <row r="3" spans="1:574" x14ac:dyDescent="0.25">
      <c r="A3" t="s">
        <v>5993</v>
      </c>
      <c r="B3" s="38">
        <v>45894</v>
      </c>
      <c r="C3" t="s">
        <v>3056</v>
      </c>
      <c r="D3" t="s">
        <v>3059</v>
      </c>
      <c r="E3" t="s">
        <v>3065</v>
      </c>
      <c r="F3">
        <v>2729239</v>
      </c>
      <c r="G3" t="s">
        <v>3072</v>
      </c>
      <c r="H3" s="38">
        <v>44642</v>
      </c>
      <c r="I3">
        <v>37</v>
      </c>
      <c r="J3" t="s">
        <v>1468</v>
      </c>
      <c r="K3" t="s">
        <v>4866</v>
      </c>
      <c r="L3" t="s">
        <v>4875</v>
      </c>
      <c r="N3" t="s">
        <v>4911</v>
      </c>
      <c r="P3" t="s">
        <v>4923</v>
      </c>
      <c r="R3" t="s">
        <v>5994</v>
      </c>
      <c r="S3" t="s">
        <v>360</v>
      </c>
      <c r="T3" t="s">
        <v>360</v>
      </c>
      <c r="U3" t="s">
        <v>362</v>
      </c>
      <c r="V3" t="s">
        <v>362</v>
      </c>
      <c r="W3" t="s">
        <v>362</v>
      </c>
      <c r="X3" t="s">
        <v>362</v>
      </c>
      <c r="Y3" t="s">
        <v>362</v>
      </c>
      <c r="Z3" t="s">
        <v>362</v>
      </c>
      <c r="AB3" t="s">
        <v>4942</v>
      </c>
      <c r="AC3" t="s">
        <v>4940</v>
      </c>
      <c r="AD3" t="s">
        <v>4940</v>
      </c>
      <c r="AE3" t="s">
        <v>4940</v>
      </c>
      <c r="AF3" t="s">
        <v>4940</v>
      </c>
      <c r="AG3" t="s">
        <v>4940</v>
      </c>
      <c r="AH3" t="s">
        <v>5984</v>
      </c>
      <c r="AI3" t="s">
        <v>360</v>
      </c>
      <c r="AJ3" t="s">
        <v>360</v>
      </c>
      <c r="AK3" t="s">
        <v>362</v>
      </c>
      <c r="AL3" t="s">
        <v>362</v>
      </c>
      <c r="AM3" t="s">
        <v>362</v>
      </c>
      <c r="AN3" t="s">
        <v>362</v>
      </c>
      <c r="AO3" t="s">
        <v>362</v>
      </c>
      <c r="AP3" t="s">
        <v>362</v>
      </c>
      <c r="AQ3" t="s">
        <v>362</v>
      </c>
      <c r="AR3" t="s">
        <v>362</v>
      </c>
      <c r="AS3" t="s">
        <v>362</v>
      </c>
      <c r="AT3" t="s">
        <v>362</v>
      </c>
      <c r="AU3" t="s">
        <v>362</v>
      </c>
      <c r="AV3" t="s">
        <v>362</v>
      </c>
      <c r="AX3" t="s">
        <v>4973</v>
      </c>
      <c r="AY3" t="s">
        <v>362</v>
      </c>
      <c r="AZ3" t="s">
        <v>362</v>
      </c>
      <c r="BA3" t="s">
        <v>362</v>
      </c>
      <c r="BB3" t="s">
        <v>362</v>
      </c>
      <c r="BC3" t="s">
        <v>362</v>
      </c>
      <c r="BD3" t="s">
        <v>362</v>
      </c>
      <c r="BE3" t="s">
        <v>362</v>
      </c>
      <c r="BF3" t="s">
        <v>362</v>
      </c>
      <c r="BG3" t="s">
        <v>362</v>
      </c>
      <c r="BH3" t="s">
        <v>362</v>
      </c>
      <c r="BI3" t="s">
        <v>362</v>
      </c>
      <c r="BJ3" t="s">
        <v>360</v>
      </c>
      <c r="BK3" t="s">
        <v>362</v>
      </c>
      <c r="DE3" t="s">
        <v>5030</v>
      </c>
      <c r="DN3" t="s">
        <v>5041</v>
      </c>
      <c r="DO3" t="s">
        <v>362</v>
      </c>
      <c r="DP3" t="s">
        <v>360</v>
      </c>
      <c r="DQ3" t="s">
        <v>362</v>
      </c>
      <c r="DR3" t="s">
        <v>362</v>
      </c>
      <c r="DS3" t="s">
        <v>362</v>
      </c>
      <c r="DT3" t="s">
        <v>362</v>
      </c>
      <c r="DU3" t="s">
        <v>362</v>
      </c>
      <c r="DV3" t="s">
        <v>362</v>
      </c>
      <c r="DW3" t="s">
        <v>362</v>
      </c>
      <c r="EK3" t="s">
        <v>5070</v>
      </c>
      <c r="EW3" t="s">
        <v>4907</v>
      </c>
      <c r="EX3" t="s">
        <v>362</v>
      </c>
      <c r="EY3" t="s">
        <v>362</v>
      </c>
      <c r="EZ3" t="s">
        <v>362</v>
      </c>
      <c r="FA3" t="s">
        <v>362</v>
      </c>
      <c r="FB3" t="s">
        <v>362</v>
      </c>
      <c r="FC3" t="s">
        <v>362</v>
      </c>
      <c r="FD3" t="s">
        <v>362</v>
      </c>
      <c r="FE3" t="s">
        <v>362</v>
      </c>
      <c r="FF3" t="s">
        <v>362</v>
      </c>
      <c r="FG3" t="s">
        <v>360</v>
      </c>
      <c r="FH3" t="s">
        <v>362</v>
      </c>
      <c r="FJ3" t="s">
        <v>5070</v>
      </c>
      <c r="FK3" t="s">
        <v>3072</v>
      </c>
      <c r="FV3" t="s">
        <v>3072</v>
      </c>
      <c r="GG3" t="s">
        <v>4949</v>
      </c>
      <c r="GI3" t="s">
        <v>3072</v>
      </c>
      <c r="GJ3" t="s">
        <v>5137</v>
      </c>
      <c r="GK3" t="s">
        <v>362</v>
      </c>
      <c r="GL3" t="s">
        <v>360</v>
      </c>
      <c r="GM3" t="s">
        <v>362</v>
      </c>
      <c r="GN3" t="s">
        <v>362</v>
      </c>
      <c r="GO3" t="s">
        <v>362</v>
      </c>
      <c r="GP3" t="s">
        <v>362</v>
      </c>
      <c r="GR3" t="s">
        <v>5147</v>
      </c>
      <c r="GS3" t="s">
        <v>362</v>
      </c>
      <c r="GT3" t="s">
        <v>362</v>
      </c>
      <c r="GU3" t="s">
        <v>360</v>
      </c>
      <c r="GV3" t="s">
        <v>362</v>
      </c>
      <c r="GW3" t="s">
        <v>362</v>
      </c>
      <c r="GX3" t="s">
        <v>362</v>
      </c>
      <c r="GY3" t="s">
        <v>362</v>
      </c>
      <c r="GZ3" t="s">
        <v>362</v>
      </c>
      <c r="HB3" t="s">
        <v>3074</v>
      </c>
      <c r="HC3" t="s">
        <v>5166</v>
      </c>
      <c r="HD3" t="s">
        <v>362</v>
      </c>
      <c r="HE3" t="s">
        <v>362</v>
      </c>
      <c r="HF3" t="s">
        <v>362</v>
      </c>
      <c r="HG3" t="s">
        <v>362</v>
      </c>
      <c r="HH3" t="s">
        <v>362</v>
      </c>
      <c r="HI3" t="s">
        <v>360</v>
      </c>
      <c r="HJ3" t="s">
        <v>362</v>
      </c>
      <c r="HK3" t="s">
        <v>362</v>
      </c>
      <c r="HL3" t="s">
        <v>362</v>
      </c>
      <c r="IG3" t="s">
        <v>4907</v>
      </c>
      <c r="IP3" t="s">
        <v>5203</v>
      </c>
      <c r="IQ3" t="s">
        <v>5995</v>
      </c>
      <c r="IR3" t="s">
        <v>360</v>
      </c>
      <c r="IS3" t="s">
        <v>362</v>
      </c>
      <c r="IT3" t="s">
        <v>362</v>
      </c>
      <c r="IU3" t="s">
        <v>362</v>
      </c>
      <c r="IV3" t="s">
        <v>360</v>
      </c>
      <c r="IW3" t="s">
        <v>362</v>
      </c>
      <c r="IX3" t="s">
        <v>362</v>
      </c>
      <c r="IY3" t="s">
        <v>362</v>
      </c>
      <c r="IZ3" t="s">
        <v>362</v>
      </c>
      <c r="JA3" t="s">
        <v>362</v>
      </c>
      <c r="JL3" t="s">
        <v>3074</v>
      </c>
      <c r="JX3" t="s">
        <v>5248</v>
      </c>
      <c r="JY3" t="s">
        <v>360</v>
      </c>
      <c r="JZ3" t="s">
        <v>362</v>
      </c>
      <c r="KA3" t="s">
        <v>362</v>
      </c>
      <c r="KB3" t="s">
        <v>362</v>
      </c>
      <c r="KC3" t="s">
        <v>362</v>
      </c>
      <c r="KD3" t="s">
        <v>362</v>
      </c>
      <c r="KE3" t="s">
        <v>362</v>
      </c>
      <c r="KF3" t="s">
        <v>362</v>
      </c>
      <c r="KG3" t="s">
        <v>362</v>
      </c>
      <c r="KI3" t="s">
        <v>5259</v>
      </c>
      <c r="KJ3" t="s">
        <v>5996</v>
      </c>
      <c r="KK3" t="s">
        <v>360</v>
      </c>
      <c r="KL3" t="s">
        <v>362</v>
      </c>
      <c r="KM3" t="s">
        <v>362</v>
      </c>
      <c r="KN3" t="s">
        <v>362</v>
      </c>
      <c r="KO3" t="s">
        <v>360</v>
      </c>
      <c r="KP3" t="s">
        <v>362</v>
      </c>
      <c r="KQ3" t="s">
        <v>360</v>
      </c>
      <c r="KR3" t="s">
        <v>362</v>
      </c>
      <c r="KS3" t="s">
        <v>362</v>
      </c>
      <c r="KT3" t="s">
        <v>362</v>
      </c>
      <c r="KU3" t="s">
        <v>362</v>
      </c>
      <c r="LJ3" t="s">
        <v>5997</v>
      </c>
      <c r="LK3" t="s">
        <v>360</v>
      </c>
      <c r="LL3" t="s">
        <v>360</v>
      </c>
      <c r="LM3" t="s">
        <v>362</v>
      </c>
      <c r="LN3" t="s">
        <v>362</v>
      </c>
      <c r="LO3" t="s">
        <v>362</v>
      </c>
      <c r="LP3" t="s">
        <v>362</v>
      </c>
      <c r="LQ3" t="s">
        <v>362</v>
      </c>
      <c r="LS3" t="s">
        <v>3072</v>
      </c>
      <c r="LT3" t="s">
        <v>5287</v>
      </c>
      <c r="MR3" t="s">
        <v>5310</v>
      </c>
      <c r="MS3" t="s">
        <v>360</v>
      </c>
      <c r="MT3" t="s">
        <v>362</v>
      </c>
      <c r="MU3" t="s">
        <v>362</v>
      </c>
      <c r="MV3" t="s">
        <v>362</v>
      </c>
      <c r="MW3" t="s">
        <v>362</v>
      </c>
      <c r="MX3" t="s">
        <v>362</v>
      </c>
      <c r="MY3" t="s">
        <v>362</v>
      </c>
      <c r="MZ3" t="s">
        <v>362</v>
      </c>
      <c r="NA3" t="s">
        <v>362</v>
      </c>
      <c r="NB3" t="s">
        <v>362</v>
      </c>
      <c r="NC3" t="s">
        <v>362</v>
      </c>
      <c r="NE3" t="s">
        <v>4971</v>
      </c>
      <c r="NF3" t="s">
        <v>362</v>
      </c>
      <c r="NG3" t="s">
        <v>362</v>
      </c>
      <c r="NH3" t="s">
        <v>362</v>
      </c>
      <c r="NI3" t="s">
        <v>362</v>
      </c>
      <c r="NJ3" t="s">
        <v>362</v>
      </c>
      <c r="NK3" t="s">
        <v>362</v>
      </c>
      <c r="NL3" t="s">
        <v>362</v>
      </c>
      <c r="NM3" t="s">
        <v>362</v>
      </c>
      <c r="NN3" t="s">
        <v>362</v>
      </c>
      <c r="NO3" t="s">
        <v>362</v>
      </c>
      <c r="NP3" t="s">
        <v>362</v>
      </c>
      <c r="NQ3" t="s">
        <v>360</v>
      </c>
      <c r="NR3" t="s">
        <v>362</v>
      </c>
      <c r="NS3" t="s">
        <v>362</v>
      </c>
      <c r="NU3" t="s">
        <v>5998</v>
      </c>
      <c r="NV3" t="s">
        <v>360</v>
      </c>
      <c r="NW3" t="s">
        <v>362</v>
      </c>
      <c r="NX3" t="s">
        <v>362</v>
      </c>
      <c r="NY3" t="s">
        <v>362</v>
      </c>
      <c r="NZ3" t="s">
        <v>362</v>
      </c>
      <c r="OA3" t="s">
        <v>362</v>
      </c>
      <c r="OB3" t="s">
        <v>360</v>
      </c>
      <c r="OC3" t="s">
        <v>362</v>
      </c>
      <c r="OD3" t="s">
        <v>362</v>
      </c>
      <c r="OE3" t="s">
        <v>362</v>
      </c>
      <c r="OF3" t="s">
        <v>362</v>
      </c>
      <c r="OG3" t="s">
        <v>362</v>
      </c>
      <c r="OI3" t="s">
        <v>5345</v>
      </c>
      <c r="OJ3" t="s">
        <v>360</v>
      </c>
      <c r="OK3" t="s">
        <v>362</v>
      </c>
      <c r="OL3" t="s">
        <v>362</v>
      </c>
      <c r="OM3" t="s">
        <v>362</v>
      </c>
      <c r="ON3" t="s">
        <v>362</v>
      </c>
      <c r="OO3" t="s">
        <v>362</v>
      </c>
      <c r="OP3" t="s">
        <v>362</v>
      </c>
      <c r="OQ3" t="s">
        <v>362</v>
      </c>
      <c r="OR3" t="s">
        <v>362</v>
      </c>
      <c r="OS3" t="s">
        <v>362</v>
      </c>
      <c r="OU3" t="s">
        <v>5002</v>
      </c>
      <c r="PF3" t="s">
        <v>5387</v>
      </c>
      <c r="PG3" t="s">
        <v>362</v>
      </c>
      <c r="PH3" t="s">
        <v>362</v>
      </c>
      <c r="PI3" t="s">
        <v>362</v>
      </c>
      <c r="PJ3" t="s">
        <v>362</v>
      </c>
      <c r="PK3" t="s">
        <v>362</v>
      </c>
      <c r="PL3" t="s">
        <v>362</v>
      </c>
      <c r="PM3" t="s">
        <v>362</v>
      </c>
      <c r="PN3" t="s">
        <v>362</v>
      </c>
      <c r="PO3" t="s">
        <v>362</v>
      </c>
      <c r="PP3" t="s">
        <v>360</v>
      </c>
      <c r="PQ3" t="s">
        <v>362</v>
      </c>
      <c r="PR3" t="s">
        <v>362</v>
      </c>
      <c r="PS3" t="s">
        <v>362</v>
      </c>
      <c r="PT3" t="s">
        <v>362</v>
      </c>
      <c r="PU3" t="s">
        <v>362</v>
      </c>
      <c r="PV3" t="s">
        <v>362</v>
      </c>
      <c r="PW3" t="s">
        <v>362</v>
      </c>
      <c r="PX3" t="s">
        <v>362</v>
      </c>
      <c r="PZ3" t="s">
        <v>5398</v>
      </c>
      <c r="QA3" t="s">
        <v>362</v>
      </c>
      <c r="QB3" t="s">
        <v>362</v>
      </c>
      <c r="QC3" t="s">
        <v>362</v>
      </c>
      <c r="QD3" t="s">
        <v>362</v>
      </c>
      <c r="QE3" t="s">
        <v>362</v>
      </c>
      <c r="QF3" t="s">
        <v>362</v>
      </c>
      <c r="QG3" t="s">
        <v>362</v>
      </c>
      <c r="QH3" t="s">
        <v>362</v>
      </c>
      <c r="QI3" t="s">
        <v>362</v>
      </c>
      <c r="QJ3" t="s">
        <v>362</v>
      </c>
      <c r="QK3" t="s">
        <v>362</v>
      </c>
      <c r="QL3" t="s">
        <v>362</v>
      </c>
      <c r="QM3" t="s">
        <v>360</v>
      </c>
      <c r="QN3" t="s">
        <v>362</v>
      </c>
      <c r="QO3" t="s">
        <v>362</v>
      </c>
      <c r="QP3" t="s">
        <v>362</v>
      </c>
      <c r="SZ3" t="s">
        <v>3074</v>
      </c>
      <c r="TA3" t="s">
        <v>362</v>
      </c>
      <c r="TB3" t="s">
        <v>362</v>
      </c>
      <c r="TC3" t="s">
        <v>362</v>
      </c>
      <c r="TD3" t="s">
        <v>362</v>
      </c>
      <c r="TE3" t="s">
        <v>362</v>
      </c>
      <c r="TF3" t="s">
        <v>362</v>
      </c>
      <c r="TG3" t="s">
        <v>360</v>
      </c>
      <c r="TH3" t="s">
        <v>362</v>
      </c>
      <c r="UN3" t="s">
        <v>3074</v>
      </c>
      <c r="UO3" t="s">
        <v>3074</v>
      </c>
      <c r="UP3" t="s">
        <v>3074</v>
      </c>
      <c r="UQ3" t="s">
        <v>368</v>
      </c>
      <c r="UR3" t="s">
        <v>304</v>
      </c>
      <c r="US3" t="s">
        <v>321</v>
      </c>
      <c r="UT3" t="s">
        <v>290</v>
      </c>
      <c r="UU3" t="s">
        <v>686</v>
      </c>
      <c r="UV3" t="s">
        <v>532</v>
      </c>
      <c r="UW3" t="s">
        <v>329</v>
      </c>
      <c r="UX3" t="s">
        <v>737</v>
      </c>
      <c r="UY3" t="s">
        <v>406</v>
      </c>
      <c r="UZ3" t="s">
        <v>1098</v>
      </c>
      <c r="VA3" t="s">
        <v>1184</v>
      </c>
      <c r="VB3" t="s">
        <v>380</v>
      </c>
    </row>
    <row r="4" spans="1:574" x14ac:dyDescent="0.25">
      <c r="A4" t="s">
        <v>5999</v>
      </c>
      <c r="B4" s="38">
        <v>45894</v>
      </c>
      <c r="C4" t="s">
        <v>3055</v>
      </c>
      <c r="D4" t="s">
        <v>3059</v>
      </c>
      <c r="E4" t="s">
        <v>3065</v>
      </c>
      <c r="F4">
        <v>2729202</v>
      </c>
      <c r="G4" t="s">
        <v>3072</v>
      </c>
      <c r="H4" s="38">
        <v>44656</v>
      </c>
      <c r="I4">
        <v>36</v>
      </c>
      <c r="J4" t="s">
        <v>1471</v>
      </c>
      <c r="K4" t="s">
        <v>4866</v>
      </c>
      <c r="L4" t="s">
        <v>4875</v>
      </c>
      <c r="N4" t="s">
        <v>4911</v>
      </c>
      <c r="P4" t="s">
        <v>4923</v>
      </c>
      <c r="R4" t="s">
        <v>5527</v>
      </c>
      <c r="S4" t="s">
        <v>360</v>
      </c>
      <c r="T4" t="s">
        <v>362</v>
      </c>
      <c r="U4" t="s">
        <v>362</v>
      </c>
      <c r="V4" t="s">
        <v>362</v>
      </c>
      <c r="W4" t="s">
        <v>362</v>
      </c>
      <c r="X4" t="s">
        <v>362</v>
      </c>
      <c r="Y4" t="s">
        <v>362</v>
      </c>
      <c r="Z4" t="s">
        <v>362</v>
      </c>
      <c r="AB4" t="s">
        <v>4940</v>
      </c>
      <c r="AC4" t="s">
        <v>4940</v>
      </c>
      <c r="AD4" t="s">
        <v>4940</v>
      </c>
      <c r="AE4" t="s">
        <v>4940</v>
      </c>
      <c r="AF4" t="s">
        <v>4940</v>
      </c>
      <c r="AG4" t="s">
        <v>4940</v>
      </c>
      <c r="AH4" t="s">
        <v>6000</v>
      </c>
      <c r="AI4" t="s">
        <v>360</v>
      </c>
      <c r="AJ4" t="s">
        <v>360</v>
      </c>
      <c r="AK4" t="s">
        <v>360</v>
      </c>
      <c r="AL4" t="s">
        <v>360</v>
      </c>
      <c r="AM4" t="s">
        <v>362</v>
      </c>
      <c r="AN4" t="s">
        <v>362</v>
      </c>
      <c r="AO4" t="s">
        <v>360</v>
      </c>
      <c r="AP4" t="s">
        <v>360</v>
      </c>
      <c r="AQ4" t="s">
        <v>360</v>
      </c>
      <c r="AR4" t="s">
        <v>360</v>
      </c>
      <c r="AS4" t="s">
        <v>360</v>
      </c>
      <c r="AT4" t="s">
        <v>362</v>
      </c>
      <c r="AU4" t="s">
        <v>362</v>
      </c>
      <c r="AV4" t="s">
        <v>362</v>
      </c>
      <c r="AX4" t="s">
        <v>6001</v>
      </c>
      <c r="AY4" t="s">
        <v>360</v>
      </c>
      <c r="AZ4" t="s">
        <v>360</v>
      </c>
      <c r="BA4" t="s">
        <v>360</v>
      </c>
      <c r="BB4" t="s">
        <v>362</v>
      </c>
      <c r="BC4" t="s">
        <v>362</v>
      </c>
      <c r="BD4" t="s">
        <v>362</v>
      </c>
      <c r="BE4" t="s">
        <v>360</v>
      </c>
      <c r="BF4" t="s">
        <v>362</v>
      </c>
      <c r="BG4" t="s">
        <v>362</v>
      </c>
      <c r="BH4" t="s">
        <v>360</v>
      </c>
      <c r="BI4" t="s">
        <v>362</v>
      </c>
      <c r="BJ4" t="s">
        <v>362</v>
      </c>
      <c r="BK4" t="s">
        <v>362</v>
      </c>
      <c r="BM4" t="s">
        <v>6002</v>
      </c>
      <c r="BN4" t="s">
        <v>362</v>
      </c>
      <c r="BO4" t="s">
        <v>362</v>
      </c>
      <c r="BP4" t="s">
        <v>360</v>
      </c>
      <c r="BQ4" t="s">
        <v>360</v>
      </c>
      <c r="BR4" t="s">
        <v>360</v>
      </c>
      <c r="BS4" t="s">
        <v>362</v>
      </c>
      <c r="BT4" t="s">
        <v>362</v>
      </c>
      <c r="BU4" t="s">
        <v>362</v>
      </c>
      <c r="BV4" t="s">
        <v>362</v>
      </c>
      <c r="BX4" t="s">
        <v>4975</v>
      </c>
      <c r="CN4" t="s">
        <v>5002</v>
      </c>
      <c r="DD4" t="s">
        <v>5023</v>
      </c>
      <c r="EK4" t="s">
        <v>5074</v>
      </c>
      <c r="EL4" t="s">
        <v>5080</v>
      </c>
      <c r="EM4" t="s">
        <v>360</v>
      </c>
      <c r="EN4" t="s">
        <v>362</v>
      </c>
      <c r="EO4" t="s">
        <v>362</v>
      </c>
      <c r="EP4" t="s">
        <v>362</v>
      </c>
      <c r="EQ4" t="s">
        <v>362</v>
      </c>
      <c r="ER4" t="s">
        <v>362</v>
      </c>
      <c r="ES4" t="s">
        <v>362</v>
      </c>
      <c r="ET4" t="s">
        <v>362</v>
      </c>
      <c r="EU4" t="s">
        <v>362</v>
      </c>
      <c r="EW4" t="s">
        <v>5094</v>
      </c>
      <c r="EX4" t="s">
        <v>360</v>
      </c>
      <c r="EY4" t="s">
        <v>362</v>
      </c>
      <c r="EZ4" t="s">
        <v>362</v>
      </c>
      <c r="FA4" t="s">
        <v>362</v>
      </c>
      <c r="FB4" t="s">
        <v>362</v>
      </c>
      <c r="FC4" t="s">
        <v>362</v>
      </c>
      <c r="FD4" t="s">
        <v>362</v>
      </c>
      <c r="FE4" t="s">
        <v>362</v>
      </c>
      <c r="FF4" t="s">
        <v>362</v>
      </c>
      <c r="FG4" t="s">
        <v>362</v>
      </c>
      <c r="FH4" t="s">
        <v>362</v>
      </c>
      <c r="FJ4" t="s">
        <v>5072</v>
      </c>
      <c r="FK4" t="s">
        <v>4907</v>
      </c>
      <c r="FV4" t="s">
        <v>5111</v>
      </c>
      <c r="FW4" t="s">
        <v>5126</v>
      </c>
      <c r="FX4" t="s">
        <v>362</v>
      </c>
      <c r="FY4" t="s">
        <v>360</v>
      </c>
      <c r="FZ4" t="s">
        <v>362</v>
      </c>
      <c r="GA4" t="s">
        <v>362</v>
      </c>
      <c r="GB4" t="s">
        <v>362</v>
      </c>
      <c r="GC4" t="s">
        <v>362</v>
      </c>
      <c r="GD4" t="s">
        <v>362</v>
      </c>
      <c r="GE4" t="s">
        <v>362</v>
      </c>
      <c r="GG4" t="s">
        <v>4949</v>
      </c>
      <c r="GI4" t="s">
        <v>3074</v>
      </c>
      <c r="HN4" t="s">
        <v>5172</v>
      </c>
      <c r="HO4" t="s">
        <v>362</v>
      </c>
      <c r="HP4" t="s">
        <v>362</v>
      </c>
      <c r="HQ4" t="s">
        <v>360</v>
      </c>
      <c r="HR4" t="s">
        <v>362</v>
      </c>
      <c r="HS4" t="s">
        <v>362</v>
      </c>
      <c r="HT4" t="s">
        <v>362</v>
      </c>
      <c r="HU4" t="s">
        <v>362</v>
      </c>
      <c r="HV4" t="s">
        <v>362</v>
      </c>
      <c r="HW4" t="s">
        <v>362</v>
      </c>
      <c r="HY4" t="s">
        <v>5180</v>
      </c>
      <c r="HZ4" t="s">
        <v>360</v>
      </c>
      <c r="IA4" t="s">
        <v>362</v>
      </c>
      <c r="IB4" t="s">
        <v>362</v>
      </c>
      <c r="IC4" t="s">
        <v>362</v>
      </c>
      <c r="ID4" t="s">
        <v>362</v>
      </c>
      <c r="IE4" t="s">
        <v>362</v>
      </c>
      <c r="IG4" t="s">
        <v>5021</v>
      </c>
      <c r="IH4" t="s">
        <v>5198</v>
      </c>
      <c r="II4" t="s">
        <v>362</v>
      </c>
      <c r="IJ4" t="s">
        <v>362</v>
      </c>
      <c r="IK4" t="s">
        <v>360</v>
      </c>
      <c r="IL4" t="s">
        <v>362</v>
      </c>
      <c r="IM4" t="s">
        <v>362</v>
      </c>
      <c r="IN4" t="s">
        <v>362</v>
      </c>
      <c r="IP4" t="s">
        <v>5203</v>
      </c>
      <c r="IQ4" t="s">
        <v>5218</v>
      </c>
      <c r="IR4" t="s">
        <v>362</v>
      </c>
      <c r="IS4" t="s">
        <v>362</v>
      </c>
      <c r="IT4" t="s">
        <v>362</v>
      </c>
      <c r="IU4" t="s">
        <v>360</v>
      </c>
      <c r="IV4" t="s">
        <v>362</v>
      </c>
      <c r="IW4" t="s">
        <v>362</v>
      </c>
      <c r="IX4" t="s">
        <v>362</v>
      </c>
      <c r="IY4" t="s">
        <v>362</v>
      </c>
      <c r="IZ4" t="s">
        <v>362</v>
      </c>
      <c r="JA4" t="s">
        <v>362</v>
      </c>
      <c r="JL4" t="s">
        <v>3074</v>
      </c>
      <c r="JX4" t="s">
        <v>6003</v>
      </c>
      <c r="JY4" t="s">
        <v>360</v>
      </c>
      <c r="JZ4" t="s">
        <v>360</v>
      </c>
      <c r="KA4" t="s">
        <v>362</v>
      </c>
      <c r="KB4" t="s">
        <v>362</v>
      </c>
      <c r="KC4" t="s">
        <v>362</v>
      </c>
      <c r="KD4" t="s">
        <v>362</v>
      </c>
      <c r="KE4" t="s">
        <v>362</v>
      </c>
      <c r="KF4" t="s">
        <v>362</v>
      </c>
      <c r="KG4" t="s">
        <v>362</v>
      </c>
      <c r="KI4" t="s">
        <v>5259</v>
      </c>
      <c r="KJ4" t="s">
        <v>5263</v>
      </c>
      <c r="KK4" t="s">
        <v>360</v>
      </c>
      <c r="KL4" t="s">
        <v>362</v>
      </c>
      <c r="KM4" t="s">
        <v>362</v>
      </c>
      <c r="KN4" t="s">
        <v>362</v>
      </c>
      <c r="KO4" t="s">
        <v>362</v>
      </c>
      <c r="KP4" t="s">
        <v>362</v>
      </c>
      <c r="KQ4" t="s">
        <v>362</v>
      </c>
      <c r="KR4" t="s">
        <v>362</v>
      </c>
      <c r="KS4" t="s">
        <v>362</v>
      </c>
      <c r="KT4" t="s">
        <v>362</v>
      </c>
      <c r="KU4" t="s">
        <v>362</v>
      </c>
      <c r="LJ4" t="s">
        <v>5997</v>
      </c>
      <c r="LK4" t="s">
        <v>360</v>
      </c>
      <c r="LL4" t="s">
        <v>360</v>
      </c>
      <c r="LM4" t="s">
        <v>362</v>
      </c>
      <c r="LN4" t="s">
        <v>362</v>
      </c>
      <c r="LO4" t="s">
        <v>362</v>
      </c>
      <c r="LP4" t="s">
        <v>362</v>
      </c>
      <c r="LQ4" t="s">
        <v>362</v>
      </c>
      <c r="LS4" t="s">
        <v>3072</v>
      </c>
      <c r="LT4" t="s">
        <v>3072</v>
      </c>
      <c r="LU4" t="s">
        <v>5293</v>
      </c>
      <c r="LW4" t="s">
        <v>5296</v>
      </c>
      <c r="NE4" t="s">
        <v>4971</v>
      </c>
      <c r="NF4" t="s">
        <v>362</v>
      </c>
      <c r="NG4" t="s">
        <v>362</v>
      </c>
      <c r="NH4" t="s">
        <v>362</v>
      </c>
      <c r="NI4" t="s">
        <v>362</v>
      </c>
      <c r="NJ4" t="s">
        <v>362</v>
      </c>
      <c r="NK4" t="s">
        <v>362</v>
      </c>
      <c r="NL4" t="s">
        <v>362</v>
      </c>
      <c r="NM4" t="s">
        <v>362</v>
      </c>
      <c r="NN4" t="s">
        <v>362</v>
      </c>
      <c r="NO4" t="s">
        <v>362</v>
      </c>
      <c r="NP4" t="s">
        <v>362</v>
      </c>
      <c r="NQ4" t="s">
        <v>360</v>
      </c>
      <c r="NR4" t="s">
        <v>362</v>
      </c>
      <c r="NS4" t="s">
        <v>362</v>
      </c>
      <c r="NU4" t="s">
        <v>5263</v>
      </c>
      <c r="NV4" t="s">
        <v>360</v>
      </c>
      <c r="NW4" t="s">
        <v>362</v>
      </c>
      <c r="NX4" t="s">
        <v>362</v>
      </c>
      <c r="NY4" t="s">
        <v>362</v>
      </c>
      <c r="NZ4" t="s">
        <v>362</v>
      </c>
      <c r="OA4" t="s">
        <v>362</v>
      </c>
      <c r="OB4" t="s">
        <v>362</v>
      </c>
      <c r="OC4" t="s">
        <v>362</v>
      </c>
      <c r="OD4" t="s">
        <v>362</v>
      </c>
      <c r="OE4" t="s">
        <v>362</v>
      </c>
      <c r="OF4" t="s">
        <v>362</v>
      </c>
      <c r="OG4" t="s">
        <v>362</v>
      </c>
      <c r="OI4" t="s">
        <v>5345</v>
      </c>
      <c r="OJ4" t="s">
        <v>360</v>
      </c>
      <c r="OK4" t="s">
        <v>362</v>
      </c>
      <c r="OL4" t="s">
        <v>362</v>
      </c>
      <c r="OM4" t="s">
        <v>362</v>
      </c>
      <c r="ON4" t="s">
        <v>362</v>
      </c>
      <c r="OO4" t="s">
        <v>362</v>
      </c>
      <c r="OP4" t="s">
        <v>362</v>
      </c>
      <c r="OQ4" t="s">
        <v>362</v>
      </c>
      <c r="OR4" t="s">
        <v>362</v>
      </c>
      <c r="OS4" t="s">
        <v>362</v>
      </c>
      <c r="OU4" t="s">
        <v>5002</v>
      </c>
      <c r="PF4" t="s">
        <v>6004</v>
      </c>
      <c r="PG4" t="s">
        <v>360</v>
      </c>
      <c r="PH4" t="s">
        <v>362</v>
      </c>
      <c r="PI4" t="s">
        <v>362</v>
      </c>
      <c r="PJ4" t="s">
        <v>362</v>
      </c>
      <c r="PK4" t="s">
        <v>362</v>
      </c>
      <c r="PL4" t="s">
        <v>362</v>
      </c>
      <c r="PM4" t="s">
        <v>360</v>
      </c>
      <c r="PN4" t="s">
        <v>362</v>
      </c>
      <c r="PO4" t="s">
        <v>362</v>
      </c>
      <c r="PP4" t="s">
        <v>362</v>
      </c>
      <c r="PQ4" t="s">
        <v>362</v>
      </c>
      <c r="PR4" t="s">
        <v>362</v>
      </c>
      <c r="PS4" t="s">
        <v>362</v>
      </c>
      <c r="PT4" t="s">
        <v>362</v>
      </c>
      <c r="PU4" t="s">
        <v>362</v>
      </c>
      <c r="PV4" t="s">
        <v>362</v>
      </c>
      <c r="PW4" t="s">
        <v>362</v>
      </c>
      <c r="PX4" t="s">
        <v>362</v>
      </c>
      <c r="PZ4" t="s">
        <v>6005</v>
      </c>
      <c r="QA4" t="s">
        <v>362</v>
      </c>
      <c r="QB4" t="s">
        <v>362</v>
      </c>
      <c r="QC4" t="s">
        <v>360</v>
      </c>
      <c r="QD4" t="s">
        <v>362</v>
      </c>
      <c r="QE4" t="s">
        <v>362</v>
      </c>
      <c r="QF4" t="s">
        <v>362</v>
      </c>
      <c r="QG4" t="s">
        <v>362</v>
      </c>
      <c r="QH4" t="s">
        <v>360</v>
      </c>
      <c r="QI4" t="s">
        <v>360</v>
      </c>
      <c r="QJ4" t="s">
        <v>362</v>
      </c>
      <c r="QK4" t="s">
        <v>362</v>
      </c>
      <c r="QL4" t="s">
        <v>362</v>
      </c>
      <c r="QM4" t="s">
        <v>362</v>
      </c>
      <c r="QN4" t="s">
        <v>362</v>
      </c>
      <c r="QO4" t="s">
        <v>362</v>
      </c>
      <c r="QP4" t="s">
        <v>362</v>
      </c>
      <c r="QR4" t="s">
        <v>6006</v>
      </c>
      <c r="QS4" t="s">
        <v>362</v>
      </c>
      <c r="QT4" t="s">
        <v>362</v>
      </c>
      <c r="QU4" t="s">
        <v>360</v>
      </c>
      <c r="QV4" t="s">
        <v>360</v>
      </c>
      <c r="QW4" t="s">
        <v>362</v>
      </c>
      <c r="QX4" t="s">
        <v>362</v>
      </c>
      <c r="QY4" t="s">
        <v>362</v>
      </c>
      <c r="QZ4" t="s">
        <v>362</v>
      </c>
      <c r="RA4" t="s">
        <v>362</v>
      </c>
      <c r="RB4" t="s">
        <v>362</v>
      </c>
      <c r="RC4" t="s">
        <v>362</v>
      </c>
      <c r="RD4" t="s">
        <v>362</v>
      </c>
      <c r="RF4" t="s">
        <v>6007</v>
      </c>
      <c r="RG4" t="s">
        <v>362</v>
      </c>
      <c r="RH4" t="s">
        <v>362</v>
      </c>
      <c r="RI4" t="s">
        <v>362</v>
      </c>
      <c r="RJ4" t="s">
        <v>360</v>
      </c>
      <c r="RK4" t="s">
        <v>360</v>
      </c>
      <c r="RL4" t="s">
        <v>360</v>
      </c>
      <c r="RM4" t="s">
        <v>362</v>
      </c>
      <c r="RN4" t="s">
        <v>362</v>
      </c>
      <c r="RO4" t="s">
        <v>362</v>
      </c>
      <c r="RP4" t="s">
        <v>362</v>
      </c>
      <c r="RQ4" t="s">
        <v>360</v>
      </c>
      <c r="RR4" t="s">
        <v>362</v>
      </c>
      <c r="RS4" t="s">
        <v>362</v>
      </c>
      <c r="RT4" t="s">
        <v>362</v>
      </c>
      <c r="RU4" t="s">
        <v>362</v>
      </c>
      <c r="RV4" t="s">
        <v>362</v>
      </c>
      <c r="RX4" t="s">
        <v>6008</v>
      </c>
      <c r="RY4" t="s">
        <v>362</v>
      </c>
      <c r="RZ4" t="s">
        <v>360</v>
      </c>
      <c r="SA4" t="s">
        <v>360</v>
      </c>
      <c r="SB4" t="s">
        <v>360</v>
      </c>
      <c r="SC4" t="s">
        <v>362</v>
      </c>
      <c r="SD4" t="s">
        <v>362</v>
      </c>
      <c r="SE4" t="s">
        <v>362</v>
      </c>
      <c r="SF4" t="s">
        <v>362</v>
      </c>
      <c r="SG4" t="s">
        <v>362</v>
      </c>
      <c r="SH4" t="s">
        <v>362</v>
      </c>
      <c r="SI4" t="s">
        <v>362</v>
      </c>
      <c r="SK4" t="s">
        <v>5493</v>
      </c>
      <c r="SL4" t="s">
        <v>362</v>
      </c>
      <c r="SM4" t="s">
        <v>362</v>
      </c>
      <c r="SN4" t="s">
        <v>362</v>
      </c>
      <c r="SO4" t="s">
        <v>362</v>
      </c>
      <c r="SP4" t="s">
        <v>362</v>
      </c>
      <c r="SQ4" t="s">
        <v>360</v>
      </c>
      <c r="SR4" t="s">
        <v>362</v>
      </c>
      <c r="SS4" t="s">
        <v>362</v>
      </c>
      <c r="ST4" t="s">
        <v>362</v>
      </c>
      <c r="SU4" t="s">
        <v>362</v>
      </c>
      <c r="SV4" t="s">
        <v>362</v>
      </c>
      <c r="SW4" t="s">
        <v>362</v>
      </c>
      <c r="SX4" t="s">
        <v>362</v>
      </c>
      <c r="SZ4" t="s">
        <v>6009</v>
      </c>
      <c r="TA4" t="s">
        <v>362</v>
      </c>
      <c r="TB4" t="s">
        <v>362</v>
      </c>
      <c r="TC4" t="s">
        <v>362</v>
      </c>
      <c r="TD4" t="s">
        <v>360</v>
      </c>
      <c r="TE4" t="s">
        <v>360</v>
      </c>
      <c r="TF4" t="s">
        <v>362</v>
      </c>
      <c r="TG4" t="s">
        <v>362</v>
      </c>
      <c r="TH4" t="s">
        <v>362</v>
      </c>
      <c r="TJ4" t="s">
        <v>5493</v>
      </c>
      <c r="TK4" t="s">
        <v>362</v>
      </c>
      <c r="TL4" t="s">
        <v>362</v>
      </c>
      <c r="TM4" t="s">
        <v>362</v>
      </c>
      <c r="TN4" t="s">
        <v>362</v>
      </c>
      <c r="TO4" t="s">
        <v>362</v>
      </c>
      <c r="TP4" t="s">
        <v>360</v>
      </c>
      <c r="TQ4" t="s">
        <v>362</v>
      </c>
      <c r="TR4" t="s">
        <v>362</v>
      </c>
      <c r="TS4" t="s">
        <v>362</v>
      </c>
      <c r="TT4" t="s">
        <v>362</v>
      </c>
      <c r="TU4" t="s">
        <v>362</v>
      </c>
      <c r="TV4" t="s">
        <v>362</v>
      </c>
      <c r="TW4" t="s">
        <v>362</v>
      </c>
      <c r="TY4" t="s">
        <v>5002</v>
      </c>
      <c r="UM4" t="s">
        <v>6010</v>
      </c>
      <c r="UN4" t="s">
        <v>3072</v>
      </c>
      <c r="UO4" t="s">
        <v>3072</v>
      </c>
      <c r="UP4" t="s">
        <v>3072</v>
      </c>
      <c r="UQ4" t="s">
        <v>365</v>
      </c>
      <c r="UR4" t="s">
        <v>304</v>
      </c>
      <c r="US4" t="s">
        <v>314</v>
      </c>
      <c r="UT4" t="s">
        <v>290</v>
      </c>
      <c r="UU4" t="s">
        <v>690</v>
      </c>
      <c r="UV4" t="s">
        <v>532</v>
      </c>
      <c r="UW4" t="s">
        <v>329</v>
      </c>
      <c r="UX4" t="s">
        <v>737</v>
      </c>
      <c r="UY4" t="s">
        <v>406</v>
      </c>
      <c r="UZ4" t="s">
        <v>1099</v>
      </c>
      <c r="VA4" t="s">
        <v>1185</v>
      </c>
      <c r="VB4" t="s">
        <v>380</v>
      </c>
    </row>
    <row r="5" spans="1:574" x14ac:dyDescent="0.25">
      <c r="A5" t="s">
        <v>6011</v>
      </c>
      <c r="B5" s="38">
        <v>45895</v>
      </c>
      <c r="C5" t="s">
        <v>3056</v>
      </c>
      <c r="D5" t="s">
        <v>3059</v>
      </c>
      <c r="E5" t="s">
        <v>3065</v>
      </c>
      <c r="F5">
        <v>2734007</v>
      </c>
      <c r="G5" t="s">
        <v>3072</v>
      </c>
      <c r="H5" s="38">
        <v>45098</v>
      </c>
      <c r="I5">
        <v>36</v>
      </c>
      <c r="J5" t="s">
        <v>1471</v>
      </c>
      <c r="K5" t="s">
        <v>4866</v>
      </c>
      <c r="L5" t="s">
        <v>4875</v>
      </c>
      <c r="N5" t="s">
        <v>4911</v>
      </c>
      <c r="P5" t="s">
        <v>4937</v>
      </c>
      <c r="R5" t="s">
        <v>5527</v>
      </c>
      <c r="S5" t="s">
        <v>360</v>
      </c>
      <c r="T5" t="s">
        <v>362</v>
      </c>
      <c r="U5" t="s">
        <v>362</v>
      </c>
      <c r="V5" t="s">
        <v>362</v>
      </c>
      <c r="W5" t="s">
        <v>362</v>
      </c>
      <c r="X5" t="s">
        <v>362</v>
      </c>
      <c r="Y5" t="s">
        <v>362</v>
      </c>
      <c r="Z5" t="s">
        <v>362</v>
      </c>
      <c r="AB5" t="s">
        <v>4940</v>
      </c>
      <c r="AC5" t="s">
        <v>4940</v>
      </c>
      <c r="AD5" t="s">
        <v>4940</v>
      </c>
      <c r="AE5" t="s">
        <v>4940</v>
      </c>
      <c r="AF5" t="s">
        <v>4940</v>
      </c>
      <c r="AG5" t="s">
        <v>4940</v>
      </c>
      <c r="AH5" t="s">
        <v>4951</v>
      </c>
      <c r="AI5" t="s">
        <v>362</v>
      </c>
      <c r="AJ5" t="s">
        <v>360</v>
      </c>
      <c r="AK5" t="s">
        <v>362</v>
      </c>
      <c r="AL5" t="s">
        <v>362</v>
      </c>
      <c r="AM5" t="s">
        <v>362</v>
      </c>
      <c r="AN5" t="s">
        <v>362</v>
      </c>
      <c r="AO5" t="s">
        <v>362</v>
      </c>
      <c r="AP5" t="s">
        <v>362</v>
      </c>
      <c r="AQ5" t="s">
        <v>362</v>
      </c>
      <c r="AR5" t="s">
        <v>362</v>
      </c>
      <c r="AS5" t="s">
        <v>362</v>
      </c>
      <c r="AT5" t="s">
        <v>362</v>
      </c>
      <c r="AU5" t="s">
        <v>362</v>
      </c>
      <c r="AV5" t="s">
        <v>362</v>
      </c>
      <c r="AX5" t="s">
        <v>4951</v>
      </c>
      <c r="AY5" t="s">
        <v>362</v>
      </c>
      <c r="AZ5" t="s">
        <v>360</v>
      </c>
      <c r="BA5" t="s">
        <v>362</v>
      </c>
      <c r="BB5" t="s">
        <v>362</v>
      </c>
      <c r="BC5" t="s">
        <v>362</v>
      </c>
      <c r="BD5" t="s">
        <v>362</v>
      </c>
      <c r="BE5" t="s">
        <v>362</v>
      </c>
      <c r="BF5" t="s">
        <v>362</v>
      </c>
      <c r="BG5" t="s">
        <v>362</v>
      </c>
      <c r="BH5" t="s">
        <v>362</v>
      </c>
      <c r="BI5" t="s">
        <v>362</v>
      </c>
      <c r="BJ5" t="s">
        <v>362</v>
      </c>
      <c r="BK5" t="s">
        <v>362</v>
      </c>
      <c r="BM5" t="s">
        <v>5475</v>
      </c>
      <c r="BN5" t="s">
        <v>362</v>
      </c>
      <c r="BO5" t="s">
        <v>362</v>
      </c>
      <c r="BP5" t="s">
        <v>362</v>
      </c>
      <c r="BQ5" t="s">
        <v>362</v>
      </c>
      <c r="BR5" t="s">
        <v>360</v>
      </c>
      <c r="BS5" t="s">
        <v>362</v>
      </c>
      <c r="BT5" t="s">
        <v>362</v>
      </c>
      <c r="BU5" t="s">
        <v>362</v>
      </c>
      <c r="BV5" t="s">
        <v>362</v>
      </c>
      <c r="BX5" t="s">
        <v>4977</v>
      </c>
      <c r="BY5" t="s">
        <v>4951</v>
      </c>
      <c r="BZ5" t="s">
        <v>362</v>
      </c>
      <c r="CA5" t="s">
        <v>360</v>
      </c>
      <c r="CB5" t="s">
        <v>362</v>
      </c>
      <c r="CC5" t="s">
        <v>362</v>
      </c>
      <c r="CD5" t="s">
        <v>362</v>
      </c>
      <c r="CE5" t="s">
        <v>362</v>
      </c>
      <c r="CF5" t="s">
        <v>362</v>
      </c>
      <c r="CG5" t="s">
        <v>362</v>
      </c>
      <c r="CH5" t="s">
        <v>362</v>
      </c>
      <c r="CI5" t="s">
        <v>362</v>
      </c>
      <c r="CJ5" t="s">
        <v>362</v>
      </c>
      <c r="CK5" t="s">
        <v>362</v>
      </c>
      <c r="CL5" t="s">
        <v>362</v>
      </c>
      <c r="CN5" t="s">
        <v>5002</v>
      </c>
      <c r="DD5" t="s">
        <v>5023</v>
      </c>
      <c r="EK5" t="s">
        <v>5076</v>
      </c>
      <c r="EL5" t="s">
        <v>5080</v>
      </c>
      <c r="EM5" t="s">
        <v>360</v>
      </c>
      <c r="EN5" t="s">
        <v>362</v>
      </c>
      <c r="EO5" t="s">
        <v>362</v>
      </c>
      <c r="EP5" t="s">
        <v>362</v>
      </c>
      <c r="EQ5" t="s">
        <v>362</v>
      </c>
      <c r="ER5" t="s">
        <v>362</v>
      </c>
      <c r="ES5" t="s">
        <v>362</v>
      </c>
      <c r="ET5" t="s">
        <v>362</v>
      </c>
      <c r="EU5" t="s">
        <v>362</v>
      </c>
      <c r="EW5" t="s">
        <v>5094</v>
      </c>
      <c r="EX5" t="s">
        <v>360</v>
      </c>
      <c r="EY5" t="s">
        <v>362</v>
      </c>
      <c r="EZ5" t="s">
        <v>362</v>
      </c>
      <c r="FA5" t="s">
        <v>362</v>
      </c>
      <c r="FB5" t="s">
        <v>362</v>
      </c>
      <c r="FC5" t="s">
        <v>362</v>
      </c>
      <c r="FD5" t="s">
        <v>362</v>
      </c>
      <c r="FE5" t="s">
        <v>362</v>
      </c>
      <c r="FF5" t="s">
        <v>362</v>
      </c>
      <c r="FG5" t="s">
        <v>362</v>
      </c>
      <c r="FH5" t="s">
        <v>362</v>
      </c>
      <c r="FJ5" t="s">
        <v>5076</v>
      </c>
      <c r="FK5" t="s">
        <v>5111</v>
      </c>
      <c r="FL5" t="s">
        <v>5113</v>
      </c>
      <c r="FM5" t="s">
        <v>360</v>
      </c>
      <c r="FN5" t="s">
        <v>362</v>
      </c>
      <c r="FO5" t="s">
        <v>362</v>
      </c>
      <c r="FP5" t="s">
        <v>362</v>
      </c>
      <c r="FQ5" t="s">
        <v>362</v>
      </c>
      <c r="FR5" t="s">
        <v>362</v>
      </c>
      <c r="FS5" t="s">
        <v>362</v>
      </c>
      <c r="FT5" t="s">
        <v>362</v>
      </c>
      <c r="FV5" t="s">
        <v>4907</v>
      </c>
      <c r="GG5" t="s">
        <v>4953</v>
      </c>
      <c r="GI5" t="s">
        <v>3074</v>
      </c>
      <c r="HN5" t="s">
        <v>4907</v>
      </c>
      <c r="HO5" t="s">
        <v>362</v>
      </c>
      <c r="HP5" t="s">
        <v>362</v>
      </c>
      <c r="HQ5" t="s">
        <v>362</v>
      </c>
      <c r="HR5" t="s">
        <v>362</v>
      </c>
      <c r="HS5" t="s">
        <v>362</v>
      </c>
      <c r="HT5" t="s">
        <v>362</v>
      </c>
      <c r="HU5" t="s">
        <v>362</v>
      </c>
      <c r="HV5" t="s">
        <v>360</v>
      </c>
      <c r="HW5" t="s">
        <v>362</v>
      </c>
      <c r="HY5" t="s">
        <v>5186</v>
      </c>
      <c r="HZ5" t="s">
        <v>362</v>
      </c>
      <c r="IA5" t="s">
        <v>362</v>
      </c>
      <c r="IB5" t="s">
        <v>362</v>
      </c>
      <c r="IC5" t="s">
        <v>362</v>
      </c>
      <c r="ID5" t="s">
        <v>360</v>
      </c>
      <c r="IE5" t="s">
        <v>362</v>
      </c>
      <c r="IG5" t="s">
        <v>5193</v>
      </c>
      <c r="IH5" t="s">
        <v>5194</v>
      </c>
      <c r="II5" t="s">
        <v>360</v>
      </c>
      <c r="IJ5" t="s">
        <v>362</v>
      </c>
      <c r="IK5" t="s">
        <v>362</v>
      </c>
      <c r="IL5" t="s">
        <v>362</v>
      </c>
      <c r="IM5" t="s">
        <v>362</v>
      </c>
      <c r="IN5" t="s">
        <v>362</v>
      </c>
      <c r="IP5" t="s">
        <v>5205</v>
      </c>
      <c r="IQ5" t="s">
        <v>5212</v>
      </c>
      <c r="IR5" t="s">
        <v>360</v>
      </c>
      <c r="IS5" t="s">
        <v>362</v>
      </c>
      <c r="IT5" t="s">
        <v>362</v>
      </c>
      <c r="IU5" t="s">
        <v>362</v>
      </c>
      <c r="IV5" t="s">
        <v>362</v>
      </c>
      <c r="IW5" t="s">
        <v>362</v>
      </c>
      <c r="IX5" t="s">
        <v>362</v>
      </c>
      <c r="IY5" t="s">
        <v>362</v>
      </c>
      <c r="IZ5" t="s">
        <v>362</v>
      </c>
      <c r="JA5" t="s">
        <v>362</v>
      </c>
      <c r="JL5" t="s">
        <v>3072</v>
      </c>
      <c r="JM5" t="s">
        <v>5229</v>
      </c>
      <c r="JN5" t="s">
        <v>362</v>
      </c>
      <c r="JO5" t="s">
        <v>362</v>
      </c>
      <c r="JP5" t="s">
        <v>362</v>
      </c>
      <c r="JQ5" t="s">
        <v>362</v>
      </c>
      <c r="JR5" t="s">
        <v>362</v>
      </c>
      <c r="JS5" t="s">
        <v>360</v>
      </c>
      <c r="JT5" t="s">
        <v>362</v>
      </c>
      <c r="JU5" t="s">
        <v>362</v>
      </c>
      <c r="JV5" t="s">
        <v>362</v>
      </c>
      <c r="JX5" t="s">
        <v>5248</v>
      </c>
      <c r="JY5" t="s">
        <v>360</v>
      </c>
      <c r="JZ5" t="s">
        <v>362</v>
      </c>
      <c r="KA5" t="s">
        <v>362</v>
      </c>
      <c r="KB5" t="s">
        <v>362</v>
      </c>
      <c r="KC5" t="s">
        <v>362</v>
      </c>
      <c r="KD5" t="s">
        <v>362</v>
      </c>
      <c r="KE5" t="s">
        <v>362</v>
      </c>
      <c r="KF5" t="s">
        <v>362</v>
      </c>
      <c r="KG5" t="s">
        <v>362</v>
      </c>
      <c r="KI5" t="s">
        <v>5259</v>
      </c>
      <c r="KJ5" t="s">
        <v>6012</v>
      </c>
      <c r="KK5" t="s">
        <v>360</v>
      </c>
      <c r="KL5" t="s">
        <v>362</v>
      </c>
      <c r="KM5" t="s">
        <v>362</v>
      </c>
      <c r="KN5" t="s">
        <v>362</v>
      </c>
      <c r="KO5" t="s">
        <v>360</v>
      </c>
      <c r="KP5" t="s">
        <v>362</v>
      </c>
      <c r="KQ5" t="s">
        <v>362</v>
      </c>
      <c r="KR5" t="s">
        <v>362</v>
      </c>
      <c r="KS5" t="s">
        <v>362</v>
      </c>
      <c r="KT5" t="s">
        <v>362</v>
      </c>
      <c r="KU5" t="s">
        <v>362</v>
      </c>
      <c r="LJ5" t="s">
        <v>5279</v>
      </c>
      <c r="LK5" t="s">
        <v>360</v>
      </c>
      <c r="LL5" t="s">
        <v>362</v>
      </c>
      <c r="LM5" t="s">
        <v>362</v>
      </c>
      <c r="LN5" t="s">
        <v>362</v>
      </c>
      <c r="LO5" t="s">
        <v>362</v>
      </c>
      <c r="LP5" t="s">
        <v>362</v>
      </c>
      <c r="LQ5" t="s">
        <v>362</v>
      </c>
      <c r="LS5" t="s">
        <v>3072</v>
      </c>
      <c r="LT5" t="s">
        <v>3072</v>
      </c>
      <c r="LU5" t="s">
        <v>5285</v>
      </c>
      <c r="LW5" t="s">
        <v>5300</v>
      </c>
      <c r="LX5" t="s">
        <v>5308</v>
      </c>
      <c r="LY5" t="s">
        <v>362</v>
      </c>
      <c r="LZ5" t="s">
        <v>362</v>
      </c>
      <c r="MA5" t="s">
        <v>362</v>
      </c>
      <c r="MB5" t="s">
        <v>360</v>
      </c>
      <c r="MC5" t="s">
        <v>362</v>
      </c>
      <c r="MD5" t="s">
        <v>362</v>
      </c>
      <c r="NE5" t="s">
        <v>5332</v>
      </c>
      <c r="NF5" t="s">
        <v>362</v>
      </c>
      <c r="NG5" t="s">
        <v>362</v>
      </c>
      <c r="NH5" t="s">
        <v>362</v>
      </c>
      <c r="NI5" t="s">
        <v>362</v>
      </c>
      <c r="NJ5" t="s">
        <v>362</v>
      </c>
      <c r="NK5" t="s">
        <v>360</v>
      </c>
      <c r="NL5" t="s">
        <v>362</v>
      </c>
      <c r="NM5" t="s">
        <v>362</v>
      </c>
      <c r="NN5" t="s">
        <v>362</v>
      </c>
      <c r="NO5" t="s">
        <v>362</v>
      </c>
      <c r="NP5" t="s">
        <v>362</v>
      </c>
      <c r="NQ5" t="s">
        <v>362</v>
      </c>
      <c r="NR5" t="s">
        <v>362</v>
      </c>
      <c r="NS5" t="s">
        <v>362</v>
      </c>
      <c r="NU5" t="s">
        <v>6013</v>
      </c>
      <c r="NV5" t="s">
        <v>362</v>
      </c>
      <c r="NW5" t="s">
        <v>362</v>
      </c>
      <c r="NX5" t="s">
        <v>362</v>
      </c>
      <c r="NY5" t="s">
        <v>362</v>
      </c>
      <c r="NZ5" t="s">
        <v>360</v>
      </c>
      <c r="OA5" t="s">
        <v>362</v>
      </c>
      <c r="OB5" t="s">
        <v>360</v>
      </c>
      <c r="OC5" t="s">
        <v>362</v>
      </c>
      <c r="OD5" t="s">
        <v>362</v>
      </c>
      <c r="OE5" t="s">
        <v>362</v>
      </c>
      <c r="OF5" t="s">
        <v>362</v>
      </c>
      <c r="OG5" t="s">
        <v>362</v>
      </c>
      <c r="OI5" t="s">
        <v>5345</v>
      </c>
      <c r="OJ5" t="s">
        <v>360</v>
      </c>
      <c r="OK5" t="s">
        <v>362</v>
      </c>
      <c r="OL5" t="s">
        <v>362</v>
      </c>
      <c r="OM5" t="s">
        <v>362</v>
      </c>
      <c r="ON5" t="s">
        <v>362</v>
      </c>
      <c r="OO5" t="s">
        <v>362</v>
      </c>
      <c r="OP5" t="s">
        <v>362</v>
      </c>
      <c r="OQ5" t="s">
        <v>362</v>
      </c>
      <c r="OR5" t="s">
        <v>362</v>
      </c>
      <c r="OS5" t="s">
        <v>362</v>
      </c>
      <c r="OU5" t="s">
        <v>5023</v>
      </c>
      <c r="OV5" t="s">
        <v>5359</v>
      </c>
      <c r="OW5" t="s">
        <v>360</v>
      </c>
      <c r="OX5" t="s">
        <v>362</v>
      </c>
      <c r="OY5" t="s">
        <v>362</v>
      </c>
      <c r="OZ5" t="s">
        <v>362</v>
      </c>
      <c r="PA5" t="s">
        <v>362</v>
      </c>
      <c r="PB5" t="s">
        <v>362</v>
      </c>
      <c r="PC5" t="s">
        <v>362</v>
      </c>
      <c r="PD5" t="s">
        <v>362</v>
      </c>
      <c r="PF5" t="s">
        <v>6014</v>
      </c>
      <c r="PG5" t="s">
        <v>362</v>
      </c>
      <c r="PH5" t="s">
        <v>362</v>
      </c>
      <c r="PI5" t="s">
        <v>362</v>
      </c>
      <c r="PJ5" t="s">
        <v>362</v>
      </c>
      <c r="PK5" t="s">
        <v>360</v>
      </c>
      <c r="PL5" t="s">
        <v>362</v>
      </c>
      <c r="PM5" t="s">
        <v>362</v>
      </c>
      <c r="PN5" t="s">
        <v>362</v>
      </c>
      <c r="PO5" t="s">
        <v>362</v>
      </c>
      <c r="PP5" t="s">
        <v>360</v>
      </c>
      <c r="PQ5" t="s">
        <v>362</v>
      </c>
      <c r="PR5" t="s">
        <v>362</v>
      </c>
      <c r="PS5" t="s">
        <v>362</v>
      </c>
      <c r="PT5" t="s">
        <v>362</v>
      </c>
      <c r="PU5" t="s">
        <v>362</v>
      </c>
      <c r="PV5" t="s">
        <v>362</v>
      </c>
      <c r="PW5" t="s">
        <v>362</v>
      </c>
      <c r="PX5" t="s">
        <v>362</v>
      </c>
      <c r="PZ5" t="s">
        <v>5398</v>
      </c>
      <c r="QA5" t="s">
        <v>362</v>
      </c>
      <c r="QB5" t="s">
        <v>362</v>
      </c>
      <c r="QC5" t="s">
        <v>362</v>
      </c>
      <c r="QD5" t="s">
        <v>362</v>
      </c>
      <c r="QE5" t="s">
        <v>362</v>
      </c>
      <c r="QF5" t="s">
        <v>362</v>
      </c>
      <c r="QG5" t="s">
        <v>362</v>
      </c>
      <c r="QH5" t="s">
        <v>362</v>
      </c>
      <c r="QI5" t="s">
        <v>362</v>
      </c>
      <c r="QJ5" t="s">
        <v>362</v>
      </c>
      <c r="QK5" t="s">
        <v>362</v>
      </c>
      <c r="QL5" t="s">
        <v>362</v>
      </c>
      <c r="QM5" t="s">
        <v>360</v>
      </c>
      <c r="QN5" t="s">
        <v>362</v>
      </c>
      <c r="QO5" t="s">
        <v>362</v>
      </c>
      <c r="QP5" t="s">
        <v>362</v>
      </c>
      <c r="SZ5" t="s">
        <v>3074</v>
      </c>
      <c r="TA5" t="s">
        <v>362</v>
      </c>
      <c r="TB5" t="s">
        <v>362</v>
      </c>
      <c r="TC5" t="s">
        <v>362</v>
      </c>
      <c r="TD5" t="s">
        <v>362</v>
      </c>
      <c r="TE5" t="s">
        <v>362</v>
      </c>
      <c r="TF5" t="s">
        <v>362</v>
      </c>
      <c r="TG5" t="s">
        <v>360</v>
      </c>
      <c r="TH5" t="s">
        <v>362</v>
      </c>
      <c r="TY5" t="s">
        <v>4907</v>
      </c>
      <c r="UN5" t="s">
        <v>3074</v>
      </c>
      <c r="UO5" t="s">
        <v>3072</v>
      </c>
      <c r="UP5" t="s">
        <v>3072</v>
      </c>
      <c r="UQ5" t="s">
        <v>369</v>
      </c>
      <c r="UR5" t="s">
        <v>304</v>
      </c>
      <c r="US5" t="s">
        <v>314</v>
      </c>
      <c r="UT5" t="s">
        <v>290</v>
      </c>
      <c r="UU5" t="s">
        <v>691</v>
      </c>
      <c r="UV5" t="s">
        <v>527</v>
      </c>
      <c r="UW5" t="s">
        <v>329</v>
      </c>
      <c r="UX5" t="s">
        <v>737</v>
      </c>
      <c r="UY5" t="s">
        <v>406</v>
      </c>
      <c r="UZ5" t="s">
        <v>1099</v>
      </c>
      <c r="VA5" t="s">
        <v>1184</v>
      </c>
      <c r="VB5" t="s">
        <v>392</v>
      </c>
    </row>
    <row r="6" spans="1:574" x14ac:dyDescent="0.25">
      <c r="A6" t="s">
        <v>6015</v>
      </c>
      <c r="B6" s="38">
        <v>45895</v>
      </c>
      <c r="C6" t="s">
        <v>3058</v>
      </c>
      <c r="D6" t="s">
        <v>3059</v>
      </c>
      <c r="E6" t="s">
        <v>3065</v>
      </c>
      <c r="F6">
        <v>2729186</v>
      </c>
      <c r="G6" t="s">
        <v>3072</v>
      </c>
      <c r="H6" s="38">
        <v>44693</v>
      </c>
      <c r="I6">
        <v>43</v>
      </c>
      <c r="J6" t="s">
        <v>1466</v>
      </c>
      <c r="K6" t="s">
        <v>4868</v>
      </c>
      <c r="L6" t="s">
        <v>4875</v>
      </c>
      <c r="N6" t="s">
        <v>4911</v>
      </c>
      <c r="P6" t="s">
        <v>4921</v>
      </c>
      <c r="R6" t="s">
        <v>5533</v>
      </c>
      <c r="S6" t="s">
        <v>362</v>
      </c>
      <c r="T6" t="s">
        <v>362</v>
      </c>
      <c r="U6" t="s">
        <v>362</v>
      </c>
      <c r="V6" t="s">
        <v>360</v>
      </c>
      <c r="W6" t="s">
        <v>362</v>
      </c>
      <c r="X6" t="s">
        <v>362</v>
      </c>
      <c r="Y6" t="s">
        <v>362</v>
      </c>
      <c r="Z6" t="s">
        <v>362</v>
      </c>
      <c r="AB6" t="s">
        <v>4942</v>
      </c>
      <c r="AC6" t="s">
        <v>4940</v>
      </c>
      <c r="AD6" t="s">
        <v>4940</v>
      </c>
      <c r="AE6" t="s">
        <v>4940</v>
      </c>
      <c r="AF6" t="s">
        <v>4940</v>
      </c>
      <c r="AG6" t="s">
        <v>4940</v>
      </c>
      <c r="AH6" t="s">
        <v>6016</v>
      </c>
      <c r="AI6" t="s">
        <v>360</v>
      </c>
      <c r="AJ6" t="s">
        <v>360</v>
      </c>
      <c r="AK6" t="s">
        <v>360</v>
      </c>
      <c r="AL6" t="s">
        <v>362</v>
      </c>
      <c r="AM6" t="s">
        <v>360</v>
      </c>
      <c r="AN6" t="s">
        <v>360</v>
      </c>
      <c r="AO6" t="s">
        <v>360</v>
      </c>
      <c r="AP6" t="s">
        <v>360</v>
      </c>
      <c r="AQ6" t="s">
        <v>362</v>
      </c>
      <c r="AR6" t="s">
        <v>362</v>
      </c>
      <c r="AS6" t="s">
        <v>360</v>
      </c>
      <c r="AT6" t="s">
        <v>362</v>
      </c>
      <c r="AU6" t="s">
        <v>362</v>
      </c>
      <c r="AV6" t="s">
        <v>362</v>
      </c>
      <c r="AX6" t="s">
        <v>6017</v>
      </c>
      <c r="AY6" t="s">
        <v>362</v>
      </c>
      <c r="AZ6" t="s">
        <v>362</v>
      </c>
      <c r="BA6" t="s">
        <v>360</v>
      </c>
      <c r="BB6" t="s">
        <v>362</v>
      </c>
      <c r="BC6" t="s">
        <v>360</v>
      </c>
      <c r="BD6" t="s">
        <v>362</v>
      </c>
      <c r="BE6" t="s">
        <v>362</v>
      </c>
      <c r="BF6" t="s">
        <v>362</v>
      </c>
      <c r="BG6" t="s">
        <v>362</v>
      </c>
      <c r="BH6" t="s">
        <v>362</v>
      </c>
      <c r="BI6" t="s">
        <v>362</v>
      </c>
      <c r="BJ6" t="s">
        <v>362</v>
      </c>
      <c r="BK6" t="s">
        <v>362</v>
      </c>
      <c r="BM6" t="s">
        <v>5471</v>
      </c>
      <c r="BN6" t="s">
        <v>362</v>
      </c>
      <c r="BO6" t="s">
        <v>362</v>
      </c>
      <c r="BP6" t="s">
        <v>360</v>
      </c>
      <c r="BQ6" t="s">
        <v>362</v>
      </c>
      <c r="BR6" t="s">
        <v>362</v>
      </c>
      <c r="BS6" t="s">
        <v>362</v>
      </c>
      <c r="BT6" t="s">
        <v>362</v>
      </c>
      <c r="BU6" t="s">
        <v>362</v>
      </c>
      <c r="BV6" t="s">
        <v>362</v>
      </c>
      <c r="BX6" t="s">
        <v>4975</v>
      </c>
      <c r="CN6" t="s">
        <v>5002</v>
      </c>
      <c r="DD6" t="s">
        <v>5021</v>
      </c>
      <c r="EK6" t="s">
        <v>5070</v>
      </c>
      <c r="EW6" t="s">
        <v>6018</v>
      </c>
      <c r="EX6" t="s">
        <v>362</v>
      </c>
      <c r="EY6" t="s">
        <v>362</v>
      </c>
      <c r="EZ6" t="s">
        <v>362</v>
      </c>
      <c r="FA6" t="s">
        <v>360</v>
      </c>
      <c r="FB6" t="s">
        <v>360</v>
      </c>
      <c r="FC6" t="s">
        <v>362</v>
      </c>
      <c r="FD6" t="s">
        <v>362</v>
      </c>
      <c r="FE6" t="s">
        <v>362</v>
      </c>
      <c r="FF6" t="s">
        <v>362</v>
      </c>
      <c r="FG6" t="s">
        <v>362</v>
      </c>
      <c r="FH6" t="s">
        <v>362</v>
      </c>
      <c r="FJ6" t="s">
        <v>5070</v>
      </c>
      <c r="FK6" t="s">
        <v>5111</v>
      </c>
      <c r="FL6" t="s">
        <v>5113</v>
      </c>
      <c r="FM6" t="s">
        <v>360</v>
      </c>
      <c r="FN6" t="s">
        <v>362</v>
      </c>
      <c r="FO6" t="s">
        <v>362</v>
      </c>
      <c r="FP6" t="s">
        <v>362</v>
      </c>
      <c r="FQ6" t="s">
        <v>362</v>
      </c>
      <c r="FR6" t="s">
        <v>362</v>
      </c>
      <c r="FS6" t="s">
        <v>362</v>
      </c>
      <c r="FT6" t="s">
        <v>362</v>
      </c>
      <c r="FV6" t="s">
        <v>5111</v>
      </c>
      <c r="FW6" t="s">
        <v>6019</v>
      </c>
      <c r="FX6" t="s">
        <v>362</v>
      </c>
      <c r="FY6" t="s">
        <v>360</v>
      </c>
      <c r="FZ6" t="s">
        <v>362</v>
      </c>
      <c r="GA6" t="s">
        <v>362</v>
      </c>
      <c r="GB6" t="s">
        <v>360</v>
      </c>
      <c r="GC6" t="s">
        <v>362</v>
      </c>
      <c r="GD6" t="s">
        <v>362</v>
      </c>
      <c r="GE6" t="s">
        <v>362</v>
      </c>
      <c r="GG6" t="s">
        <v>4949</v>
      </c>
      <c r="GI6" t="s">
        <v>3072</v>
      </c>
      <c r="GJ6" t="s">
        <v>6020</v>
      </c>
      <c r="GK6" t="s">
        <v>362</v>
      </c>
      <c r="GL6" t="s">
        <v>360</v>
      </c>
      <c r="GM6" t="s">
        <v>360</v>
      </c>
      <c r="GN6" t="s">
        <v>362</v>
      </c>
      <c r="GO6" t="s">
        <v>362</v>
      </c>
      <c r="GP6" t="s">
        <v>362</v>
      </c>
      <c r="GR6" t="s">
        <v>5147</v>
      </c>
      <c r="GS6" t="s">
        <v>362</v>
      </c>
      <c r="GT6" t="s">
        <v>362</v>
      </c>
      <c r="GU6" t="s">
        <v>360</v>
      </c>
      <c r="GV6" t="s">
        <v>362</v>
      </c>
      <c r="GW6" t="s">
        <v>362</v>
      </c>
      <c r="GX6" t="s">
        <v>362</v>
      </c>
      <c r="GY6" t="s">
        <v>362</v>
      </c>
      <c r="GZ6" t="s">
        <v>362</v>
      </c>
      <c r="HB6" t="s">
        <v>5111</v>
      </c>
      <c r="HC6" t="s">
        <v>5158</v>
      </c>
      <c r="HD6" t="s">
        <v>362</v>
      </c>
      <c r="HE6" t="s">
        <v>360</v>
      </c>
      <c r="HF6" t="s">
        <v>362</v>
      </c>
      <c r="HG6" t="s">
        <v>362</v>
      </c>
      <c r="HH6" t="s">
        <v>362</v>
      </c>
      <c r="HI6" t="s">
        <v>362</v>
      </c>
      <c r="HJ6" t="s">
        <v>362</v>
      </c>
      <c r="HK6" t="s">
        <v>362</v>
      </c>
      <c r="HL6" t="s">
        <v>362</v>
      </c>
      <c r="IG6" t="s">
        <v>5021</v>
      </c>
      <c r="IH6" t="s">
        <v>5196</v>
      </c>
      <c r="II6" t="s">
        <v>362</v>
      </c>
      <c r="IJ6" t="s">
        <v>360</v>
      </c>
      <c r="IK6" t="s">
        <v>362</v>
      </c>
      <c r="IL6" t="s">
        <v>362</v>
      </c>
      <c r="IM6" t="s">
        <v>362</v>
      </c>
      <c r="IN6" t="s">
        <v>362</v>
      </c>
      <c r="IP6" t="s">
        <v>5203</v>
      </c>
      <c r="IQ6" t="s">
        <v>6021</v>
      </c>
      <c r="IR6" t="s">
        <v>362</v>
      </c>
      <c r="IS6" t="s">
        <v>362</v>
      </c>
      <c r="IT6" t="s">
        <v>360</v>
      </c>
      <c r="IU6" t="s">
        <v>360</v>
      </c>
      <c r="IV6" t="s">
        <v>360</v>
      </c>
      <c r="IW6" t="s">
        <v>362</v>
      </c>
      <c r="IX6" t="s">
        <v>362</v>
      </c>
      <c r="IY6" t="s">
        <v>362</v>
      </c>
      <c r="IZ6" t="s">
        <v>362</v>
      </c>
      <c r="JA6" t="s">
        <v>362</v>
      </c>
      <c r="JL6" t="s">
        <v>5237</v>
      </c>
      <c r="JX6" t="s">
        <v>5257</v>
      </c>
      <c r="JY6" t="s">
        <v>362</v>
      </c>
      <c r="JZ6" t="s">
        <v>362</v>
      </c>
      <c r="KA6" t="s">
        <v>362</v>
      </c>
      <c r="KB6" t="s">
        <v>362</v>
      </c>
      <c r="KC6" t="s">
        <v>362</v>
      </c>
      <c r="KD6" t="s">
        <v>360</v>
      </c>
      <c r="KE6" t="s">
        <v>362</v>
      </c>
      <c r="KF6" t="s">
        <v>362</v>
      </c>
      <c r="KG6" t="s">
        <v>362</v>
      </c>
      <c r="KI6" t="s">
        <v>5259</v>
      </c>
      <c r="KJ6" t="s">
        <v>6022</v>
      </c>
      <c r="KK6" t="s">
        <v>360</v>
      </c>
      <c r="KL6" t="s">
        <v>360</v>
      </c>
      <c r="KM6" t="s">
        <v>360</v>
      </c>
      <c r="KN6" t="s">
        <v>362</v>
      </c>
      <c r="KO6" t="s">
        <v>360</v>
      </c>
      <c r="KP6" t="s">
        <v>362</v>
      </c>
      <c r="KQ6" t="s">
        <v>360</v>
      </c>
      <c r="KR6" t="s">
        <v>362</v>
      </c>
      <c r="KS6" t="s">
        <v>362</v>
      </c>
      <c r="KT6" t="s">
        <v>362</v>
      </c>
      <c r="KU6" t="s">
        <v>362</v>
      </c>
      <c r="LJ6" t="s">
        <v>6023</v>
      </c>
      <c r="LK6" t="s">
        <v>360</v>
      </c>
      <c r="LL6" t="s">
        <v>360</v>
      </c>
      <c r="LM6" t="s">
        <v>360</v>
      </c>
      <c r="LN6" t="s">
        <v>360</v>
      </c>
      <c r="LO6" t="s">
        <v>362</v>
      </c>
      <c r="LP6" t="s">
        <v>362</v>
      </c>
      <c r="LQ6" t="s">
        <v>362</v>
      </c>
      <c r="LS6" t="s">
        <v>3072</v>
      </c>
      <c r="LT6" t="s">
        <v>3072</v>
      </c>
      <c r="LU6" t="s">
        <v>5291</v>
      </c>
      <c r="LW6" t="s">
        <v>5298</v>
      </c>
      <c r="NE6" t="s">
        <v>4971</v>
      </c>
      <c r="NF6" t="s">
        <v>362</v>
      </c>
      <c r="NG6" t="s">
        <v>362</v>
      </c>
      <c r="NH6" t="s">
        <v>362</v>
      </c>
      <c r="NI6" t="s">
        <v>362</v>
      </c>
      <c r="NJ6" t="s">
        <v>362</v>
      </c>
      <c r="NK6" t="s">
        <v>362</v>
      </c>
      <c r="NL6" t="s">
        <v>362</v>
      </c>
      <c r="NM6" t="s">
        <v>362</v>
      </c>
      <c r="NN6" t="s">
        <v>362</v>
      </c>
      <c r="NO6" t="s">
        <v>362</v>
      </c>
      <c r="NP6" t="s">
        <v>362</v>
      </c>
      <c r="NQ6" t="s">
        <v>360</v>
      </c>
      <c r="NR6" t="s">
        <v>362</v>
      </c>
      <c r="NS6" t="s">
        <v>362</v>
      </c>
      <c r="NU6" t="s">
        <v>6022</v>
      </c>
      <c r="NV6" t="s">
        <v>360</v>
      </c>
      <c r="NW6" t="s">
        <v>360</v>
      </c>
      <c r="NX6" t="s">
        <v>360</v>
      </c>
      <c r="NY6" t="s">
        <v>362</v>
      </c>
      <c r="NZ6" t="s">
        <v>360</v>
      </c>
      <c r="OA6" t="s">
        <v>362</v>
      </c>
      <c r="OB6" t="s">
        <v>360</v>
      </c>
      <c r="OC6" t="s">
        <v>362</v>
      </c>
      <c r="OD6" t="s">
        <v>362</v>
      </c>
      <c r="OE6" t="s">
        <v>362</v>
      </c>
      <c r="OF6" t="s">
        <v>362</v>
      </c>
      <c r="OG6" t="s">
        <v>362</v>
      </c>
      <c r="OI6" t="s">
        <v>6024</v>
      </c>
      <c r="OJ6" t="s">
        <v>360</v>
      </c>
      <c r="OK6" t="s">
        <v>362</v>
      </c>
      <c r="OL6" t="s">
        <v>362</v>
      </c>
      <c r="OM6" t="s">
        <v>362</v>
      </c>
      <c r="ON6" t="s">
        <v>360</v>
      </c>
      <c r="OO6" t="s">
        <v>362</v>
      </c>
      <c r="OP6" t="s">
        <v>362</v>
      </c>
      <c r="OQ6" t="s">
        <v>362</v>
      </c>
      <c r="OR6" t="s">
        <v>362</v>
      </c>
      <c r="OS6" t="s">
        <v>362</v>
      </c>
      <c r="OU6" t="s">
        <v>5021</v>
      </c>
      <c r="OV6" t="s">
        <v>6025</v>
      </c>
      <c r="OW6" t="s">
        <v>360</v>
      </c>
      <c r="OX6" t="s">
        <v>362</v>
      </c>
      <c r="OY6" t="s">
        <v>360</v>
      </c>
      <c r="OZ6" t="s">
        <v>362</v>
      </c>
      <c r="PA6" t="s">
        <v>362</v>
      </c>
      <c r="PB6" t="s">
        <v>362</v>
      </c>
      <c r="PC6" t="s">
        <v>362</v>
      </c>
      <c r="PD6" t="s">
        <v>362</v>
      </c>
      <c r="PF6" t="s">
        <v>5387</v>
      </c>
      <c r="PG6" t="s">
        <v>362</v>
      </c>
      <c r="PH6" t="s">
        <v>362</v>
      </c>
      <c r="PI6" t="s">
        <v>362</v>
      </c>
      <c r="PJ6" t="s">
        <v>362</v>
      </c>
      <c r="PK6" t="s">
        <v>362</v>
      </c>
      <c r="PL6" t="s">
        <v>362</v>
      </c>
      <c r="PM6" t="s">
        <v>362</v>
      </c>
      <c r="PN6" t="s">
        <v>362</v>
      </c>
      <c r="PO6" t="s">
        <v>362</v>
      </c>
      <c r="PP6" t="s">
        <v>360</v>
      </c>
      <c r="PQ6" t="s">
        <v>362</v>
      </c>
      <c r="PR6" t="s">
        <v>362</v>
      </c>
      <c r="PS6" t="s">
        <v>362</v>
      </c>
      <c r="PT6" t="s">
        <v>362</v>
      </c>
      <c r="PU6" t="s">
        <v>362</v>
      </c>
      <c r="PV6" t="s">
        <v>362</v>
      </c>
      <c r="PW6" t="s">
        <v>362</v>
      </c>
      <c r="PX6" t="s">
        <v>362</v>
      </c>
      <c r="PZ6" t="s">
        <v>5989</v>
      </c>
      <c r="QA6" t="s">
        <v>362</v>
      </c>
      <c r="QB6" t="s">
        <v>362</v>
      </c>
      <c r="QC6" t="s">
        <v>362</v>
      </c>
      <c r="QD6" t="s">
        <v>362</v>
      </c>
      <c r="QE6" t="s">
        <v>362</v>
      </c>
      <c r="QF6" t="s">
        <v>360</v>
      </c>
      <c r="QG6" t="s">
        <v>362</v>
      </c>
      <c r="QH6" t="s">
        <v>360</v>
      </c>
      <c r="QI6" t="s">
        <v>362</v>
      </c>
      <c r="QJ6" t="s">
        <v>362</v>
      </c>
      <c r="QK6" t="s">
        <v>362</v>
      </c>
      <c r="QL6" t="s">
        <v>362</v>
      </c>
      <c r="QM6" t="s">
        <v>362</v>
      </c>
      <c r="QN6" t="s">
        <v>362</v>
      </c>
      <c r="QO6" t="s">
        <v>362</v>
      </c>
      <c r="QP6" t="s">
        <v>362</v>
      </c>
      <c r="QR6" t="s">
        <v>6026</v>
      </c>
      <c r="QS6" t="s">
        <v>360</v>
      </c>
      <c r="QT6" t="s">
        <v>360</v>
      </c>
      <c r="QU6" t="s">
        <v>360</v>
      </c>
      <c r="QV6" t="s">
        <v>362</v>
      </c>
      <c r="QW6" t="s">
        <v>360</v>
      </c>
      <c r="QX6" t="s">
        <v>362</v>
      </c>
      <c r="QY6" t="s">
        <v>360</v>
      </c>
      <c r="QZ6" t="s">
        <v>362</v>
      </c>
      <c r="RA6" t="s">
        <v>362</v>
      </c>
      <c r="RB6" t="s">
        <v>362</v>
      </c>
      <c r="RC6" t="s">
        <v>362</v>
      </c>
      <c r="RD6" t="s">
        <v>362</v>
      </c>
      <c r="RF6" t="s">
        <v>6027</v>
      </c>
      <c r="RG6" t="s">
        <v>362</v>
      </c>
      <c r="RH6" t="s">
        <v>362</v>
      </c>
      <c r="RI6" t="s">
        <v>362</v>
      </c>
      <c r="RJ6" t="s">
        <v>362</v>
      </c>
      <c r="RK6" t="s">
        <v>360</v>
      </c>
      <c r="RL6" t="s">
        <v>360</v>
      </c>
      <c r="RM6" t="s">
        <v>362</v>
      </c>
      <c r="RN6" t="s">
        <v>362</v>
      </c>
      <c r="RO6" t="s">
        <v>362</v>
      </c>
      <c r="RP6" t="s">
        <v>362</v>
      </c>
      <c r="RQ6" t="s">
        <v>362</v>
      </c>
      <c r="RR6" t="s">
        <v>362</v>
      </c>
      <c r="RS6" t="s">
        <v>362</v>
      </c>
      <c r="RT6" t="s">
        <v>362</v>
      </c>
      <c r="RU6" t="s">
        <v>362</v>
      </c>
      <c r="RV6" t="s">
        <v>362</v>
      </c>
      <c r="RX6" t="s">
        <v>6028</v>
      </c>
      <c r="RY6" t="s">
        <v>360</v>
      </c>
      <c r="RZ6" t="s">
        <v>360</v>
      </c>
      <c r="SA6" t="s">
        <v>360</v>
      </c>
      <c r="SB6" t="s">
        <v>360</v>
      </c>
      <c r="SC6" t="s">
        <v>362</v>
      </c>
      <c r="SD6" t="s">
        <v>360</v>
      </c>
      <c r="SE6" t="s">
        <v>362</v>
      </c>
      <c r="SF6" t="s">
        <v>360</v>
      </c>
      <c r="SG6" t="s">
        <v>362</v>
      </c>
      <c r="SH6" t="s">
        <v>362</v>
      </c>
      <c r="SI6" t="s">
        <v>362</v>
      </c>
      <c r="SK6" t="s">
        <v>6029</v>
      </c>
      <c r="SL6" t="s">
        <v>362</v>
      </c>
      <c r="SM6" t="s">
        <v>362</v>
      </c>
      <c r="SN6" t="s">
        <v>360</v>
      </c>
      <c r="SO6" t="s">
        <v>360</v>
      </c>
      <c r="SP6" t="s">
        <v>362</v>
      </c>
      <c r="SQ6" t="s">
        <v>360</v>
      </c>
      <c r="SR6" t="s">
        <v>360</v>
      </c>
      <c r="SS6" t="s">
        <v>360</v>
      </c>
      <c r="ST6" t="s">
        <v>362</v>
      </c>
      <c r="SU6" t="s">
        <v>362</v>
      </c>
      <c r="SV6" t="s">
        <v>362</v>
      </c>
      <c r="SW6" t="s">
        <v>362</v>
      </c>
      <c r="SX6" t="s">
        <v>360</v>
      </c>
      <c r="SZ6" t="s">
        <v>3074</v>
      </c>
      <c r="TA6" t="s">
        <v>362</v>
      </c>
      <c r="TB6" t="s">
        <v>362</v>
      </c>
      <c r="TC6" t="s">
        <v>362</v>
      </c>
      <c r="TD6" t="s">
        <v>362</v>
      </c>
      <c r="TE6" t="s">
        <v>362</v>
      </c>
      <c r="TF6" t="s">
        <v>362</v>
      </c>
      <c r="TG6" t="s">
        <v>360</v>
      </c>
      <c r="TH6" t="s">
        <v>362</v>
      </c>
      <c r="TY6" t="s">
        <v>5021</v>
      </c>
      <c r="TZ6" t="s">
        <v>6030</v>
      </c>
      <c r="UA6" t="s">
        <v>362</v>
      </c>
      <c r="UB6" t="s">
        <v>360</v>
      </c>
      <c r="UC6" t="s">
        <v>360</v>
      </c>
      <c r="UD6" t="s">
        <v>362</v>
      </c>
      <c r="UE6" t="s">
        <v>362</v>
      </c>
      <c r="UF6" t="s">
        <v>362</v>
      </c>
      <c r="UG6" t="s">
        <v>362</v>
      </c>
      <c r="UH6" t="s">
        <v>362</v>
      </c>
      <c r="UI6" t="s">
        <v>362</v>
      </c>
      <c r="UJ6" t="s">
        <v>362</v>
      </c>
      <c r="UK6" t="s">
        <v>362</v>
      </c>
      <c r="UM6" t="s">
        <v>6031</v>
      </c>
      <c r="UN6" t="s">
        <v>3074</v>
      </c>
      <c r="UO6" t="s">
        <v>3074</v>
      </c>
      <c r="UP6" t="s">
        <v>3074</v>
      </c>
      <c r="UQ6" t="s">
        <v>825</v>
      </c>
      <c r="UR6" t="s">
        <v>304</v>
      </c>
      <c r="US6" t="s">
        <v>321</v>
      </c>
      <c r="UT6" t="s">
        <v>290</v>
      </c>
      <c r="UU6" t="s">
        <v>690</v>
      </c>
      <c r="UV6" t="s">
        <v>532</v>
      </c>
      <c r="UW6" t="s">
        <v>332</v>
      </c>
      <c r="UX6" t="s">
        <v>737</v>
      </c>
      <c r="UY6" t="s">
        <v>406</v>
      </c>
      <c r="UZ6" t="s">
        <v>1099</v>
      </c>
      <c r="VA6" t="s">
        <v>1185</v>
      </c>
      <c r="VB6" t="s">
        <v>380</v>
      </c>
    </row>
    <row r="7" spans="1:574" x14ac:dyDescent="0.25">
      <c r="A7" t="s">
        <v>6032</v>
      </c>
      <c r="B7" s="38">
        <v>45895</v>
      </c>
      <c r="C7" t="s">
        <v>3055</v>
      </c>
      <c r="D7" t="s">
        <v>3059</v>
      </c>
      <c r="E7" t="s">
        <v>3065</v>
      </c>
      <c r="F7">
        <v>2734175</v>
      </c>
      <c r="G7" t="s">
        <v>3072</v>
      </c>
      <c r="H7" s="38">
        <v>45098</v>
      </c>
      <c r="I7">
        <v>32</v>
      </c>
      <c r="J7" t="s">
        <v>1471</v>
      </c>
      <c r="K7" t="s">
        <v>4868</v>
      </c>
      <c r="L7" t="s">
        <v>4875</v>
      </c>
      <c r="N7" t="s">
        <v>4911</v>
      </c>
      <c r="P7" t="s">
        <v>4937</v>
      </c>
      <c r="R7" t="s">
        <v>3074</v>
      </c>
      <c r="S7" t="s">
        <v>362</v>
      </c>
      <c r="T7" t="s">
        <v>362</v>
      </c>
      <c r="U7" t="s">
        <v>362</v>
      </c>
      <c r="V7" t="s">
        <v>362</v>
      </c>
      <c r="W7" t="s">
        <v>362</v>
      </c>
      <c r="X7" t="s">
        <v>360</v>
      </c>
      <c r="Y7" t="s">
        <v>362</v>
      </c>
      <c r="Z7" t="s">
        <v>362</v>
      </c>
      <c r="AB7" t="s">
        <v>4940</v>
      </c>
      <c r="AC7" t="s">
        <v>4940</v>
      </c>
      <c r="AD7" t="s">
        <v>4942</v>
      </c>
      <c r="AE7" t="s">
        <v>4940</v>
      </c>
      <c r="AF7" t="s">
        <v>4940</v>
      </c>
      <c r="AG7" t="s">
        <v>4940</v>
      </c>
      <c r="AH7" t="s">
        <v>6033</v>
      </c>
      <c r="AI7" t="s">
        <v>360</v>
      </c>
      <c r="AJ7" t="s">
        <v>360</v>
      </c>
      <c r="AK7" t="s">
        <v>360</v>
      </c>
      <c r="AL7" t="s">
        <v>360</v>
      </c>
      <c r="AM7" t="s">
        <v>360</v>
      </c>
      <c r="AN7" t="s">
        <v>360</v>
      </c>
      <c r="AO7" t="s">
        <v>360</v>
      </c>
      <c r="AP7" t="s">
        <v>362</v>
      </c>
      <c r="AQ7" t="s">
        <v>362</v>
      </c>
      <c r="AR7" t="s">
        <v>362</v>
      </c>
      <c r="AS7" t="s">
        <v>362</v>
      </c>
      <c r="AT7" t="s">
        <v>362</v>
      </c>
      <c r="AU7" t="s">
        <v>362</v>
      </c>
      <c r="AV7" t="s">
        <v>362</v>
      </c>
      <c r="AX7" t="s">
        <v>4973</v>
      </c>
      <c r="AY7" t="s">
        <v>362</v>
      </c>
      <c r="AZ7" t="s">
        <v>362</v>
      </c>
      <c r="BA7" t="s">
        <v>362</v>
      </c>
      <c r="BB7" t="s">
        <v>362</v>
      </c>
      <c r="BC7" t="s">
        <v>362</v>
      </c>
      <c r="BD7" t="s">
        <v>362</v>
      </c>
      <c r="BE7" t="s">
        <v>362</v>
      </c>
      <c r="BF7" t="s">
        <v>362</v>
      </c>
      <c r="BG7" t="s">
        <v>362</v>
      </c>
      <c r="BH7" t="s">
        <v>362</v>
      </c>
      <c r="BI7" t="s">
        <v>362</v>
      </c>
      <c r="BJ7" t="s">
        <v>360</v>
      </c>
      <c r="BK7" t="s">
        <v>362</v>
      </c>
      <c r="DE7" t="s">
        <v>5026</v>
      </c>
      <c r="DF7" t="s">
        <v>4907</v>
      </c>
      <c r="DG7" t="s">
        <v>362</v>
      </c>
      <c r="DH7" t="s">
        <v>362</v>
      </c>
      <c r="DI7" t="s">
        <v>362</v>
      </c>
      <c r="DJ7" t="s">
        <v>362</v>
      </c>
      <c r="DK7" t="s">
        <v>360</v>
      </c>
      <c r="DL7" t="s">
        <v>362</v>
      </c>
      <c r="EK7" t="s">
        <v>5072</v>
      </c>
      <c r="EL7" t="s">
        <v>5080</v>
      </c>
      <c r="EM7" t="s">
        <v>360</v>
      </c>
      <c r="EN7" t="s">
        <v>362</v>
      </c>
      <c r="EO7" t="s">
        <v>362</v>
      </c>
      <c r="EP7" t="s">
        <v>362</v>
      </c>
      <c r="EQ7" t="s">
        <v>362</v>
      </c>
      <c r="ER7" t="s">
        <v>362</v>
      </c>
      <c r="ES7" t="s">
        <v>362</v>
      </c>
      <c r="ET7" t="s">
        <v>362</v>
      </c>
      <c r="EU7" t="s">
        <v>362</v>
      </c>
      <c r="EW7" t="s">
        <v>5094</v>
      </c>
      <c r="EX7" t="s">
        <v>360</v>
      </c>
      <c r="EY7" t="s">
        <v>362</v>
      </c>
      <c r="EZ7" t="s">
        <v>362</v>
      </c>
      <c r="FA7" t="s">
        <v>362</v>
      </c>
      <c r="FB7" t="s">
        <v>362</v>
      </c>
      <c r="FC7" t="s">
        <v>362</v>
      </c>
      <c r="FD7" t="s">
        <v>362</v>
      </c>
      <c r="FE7" t="s">
        <v>362</v>
      </c>
      <c r="FF7" t="s">
        <v>362</v>
      </c>
      <c r="FG7" t="s">
        <v>362</v>
      </c>
      <c r="FH7" t="s">
        <v>362</v>
      </c>
      <c r="FJ7" t="s">
        <v>5070</v>
      </c>
      <c r="FK7" t="s">
        <v>4907</v>
      </c>
      <c r="FV7" t="s">
        <v>3072</v>
      </c>
      <c r="GG7" t="s">
        <v>4953</v>
      </c>
      <c r="GI7" t="s">
        <v>3074</v>
      </c>
      <c r="HN7" t="s">
        <v>4907</v>
      </c>
      <c r="HO7" t="s">
        <v>362</v>
      </c>
      <c r="HP7" t="s">
        <v>362</v>
      </c>
      <c r="HQ7" t="s">
        <v>362</v>
      </c>
      <c r="HR7" t="s">
        <v>362</v>
      </c>
      <c r="HS7" t="s">
        <v>362</v>
      </c>
      <c r="HT7" t="s">
        <v>362</v>
      </c>
      <c r="HU7" t="s">
        <v>362</v>
      </c>
      <c r="HV7" t="s">
        <v>360</v>
      </c>
      <c r="HW7" t="s">
        <v>362</v>
      </c>
      <c r="HY7" t="s">
        <v>5186</v>
      </c>
      <c r="HZ7" t="s">
        <v>362</v>
      </c>
      <c r="IA7" t="s">
        <v>362</v>
      </c>
      <c r="IB7" t="s">
        <v>362</v>
      </c>
      <c r="IC7" t="s">
        <v>362</v>
      </c>
      <c r="ID7" t="s">
        <v>360</v>
      </c>
      <c r="IE7" t="s">
        <v>362</v>
      </c>
      <c r="IG7" t="s">
        <v>5021</v>
      </c>
      <c r="IH7" t="s">
        <v>5194</v>
      </c>
      <c r="II7" t="s">
        <v>360</v>
      </c>
      <c r="IJ7" t="s">
        <v>362</v>
      </c>
      <c r="IK7" t="s">
        <v>362</v>
      </c>
      <c r="IL7" t="s">
        <v>362</v>
      </c>
      <c r="IM7" t="s">
        <v>362</v>
      </c>
      <c r="IN7" t="s">
        <v>362</v>
      </c>
      <c r="IP7" t="s">
        <v>5203</v>
      </c>
      <c r="IQ7" t="s">
        <v>5220</v>
      </c>
      <c r="IR7" t="s">
        <v>362</v>
      </c>
      <c r="IS7" t="s">
        <v>362</v>
      </c>
      <c r="IT7" t="s">
        <v>362</v>
      </c>
      <c r="IU7" t="s">
        <v>362</v>
      </c>
      <c r="IV7" t="s">
        <v>360</v>
      </c>
      <c r="IW7" t="s">
        <v>362</v>
      </c>
      <c r="IX7" t="s">
        <v>362</v>
      </c>
      <c r="IY7" t="s">
        <v>362</v>
      </c>
      <c r="IZ7" t="s">
        <v>362</v>
      </c>
      <c r="JA7" t="s">
        <v>362</v>
      </c>
      <c r="JL7" t="s">
        <v>5235</v>
      </c>
      <c r="JX7" t="s">
        <v>6034</v>
      </c>
      <c r="JY7" t="s">
        <v>360</v>
      </c>
      <c r="JZ7" t="s">
        <v>360</v>
      </c>
      <c r="KA7" t="s">
        <v>360</v>
      </c>
      <c r="KB7" t="s">
        <v>362</v>
      </c>
      <c r="KC7" t="s">
        <v>362</v>
      </c>
      <c r="KD7" t="s">
        <v>362</v>
      </c>
      <c r="KE7" t="s">
        <v>362</v>
      </c>
      <c r="KF7" t="s">
        <v>362</v>
      </c>
      <c r="KG7" t="s">
        <v>362</v>
      </c>
      <c r="KI7" t="s">
        <v>5259</v>
      </c>
      <c r="KJ7" t="s">
        <v>5265</v>
      </c>
      <c r="KK7" t="s">
        <v>362</v>
      </c>
      <c r="KL7" t="s">
        <v>360</v>
      </c>
      <c r="KM7" t="s">
        <v>362</v>
      </c>
      <c r="KN7" t="s">
        <v>362</v>
      </c>
      <c r="KO7" t="s">
        <v>362</v>
      </c>
      <c r="KP7" t="s">
        <v>362</v>
      </c>
      <c r="KQ7" t="s">
        <v>362</v>
      </c>
      <c r="KR7" t="s">
        <v>362</v>
      </c>
      <c r="KS7" t="s">
        <v>362</v>
      </c>
      <c r="KT7" t="s">
        <v>362</v>
      </c>
      <c r="KU7" t="s">
        <v>362</v>
      </c>
      <c r="LJ7" t="s">
        <v>5997</v>
      </c>
      <c r="LK7" t="s">
        <v>360</v>
      </c>
      <c r="LL7" t="s">
        <v>360</v>
      </c>
      <c r="LM7" t="s">
        <v>362</v>
      </c>
      <c r="LN7" t="s">
        <v>362</v>
      </c>
      <c r="LO7" t="s">
        <v>362</v>
      </c>
      <c r="LP7" t="s">
        <v>362</v>
      </c>
      <c r="LQ7" t="s">
        <v>362</v>
      </c>
      <c r="LS7" t="s">
        <v>3072</v>
      </c>
      <c r="LT7" t="s">
        <v>5287</v>
      </c>
      <c r="MR7" t="s">
        <v>5312</v>
      </c>
      <c r="MS7" t="s">
        <v>362</v>
      </c>
      <c r="MT7" t="s">
        <v>360</v>
      </c>
      <c r="MU7" t="s">
        <v>362</v>
      </c>
      <c r="MV7" t="s">
        <v>362</v>
      </c>
      <c r="MW7" t="s">
        <v>362</v>
      </c>
      <c r="MX7" t="s">
        <v>362</v>
      </c>
      <c r="MY7" t="s">
        <v>362</v>
      </c>
      <c r="MZ7" t="s">
        <v>362</v>
      </c>
      <c r="NA7" t="s">
        <v>362</v>
      </c>
      <c r="NB7" t="s">
        <v>362</v>
      </c>
      <c r="NC7" t="s">
        <v>362</v>
      </c>
      <c r="NE7" t="s">
        <v>4971</v>
      </c>
      <c r="NF7" t="s">
        <v>362</v>
      </c>
      <c r="NG7" t="s">
        <v>362</v>
      </c>
      <c r="NH7" t="s">
        <v>362</v>
      </c>
      <c r="NI7" t="s">
        <v>362</v>
      </c>
      <c r="NJ7" t="s">
        <v>362</v>
      </c>
      <c r="NK7" t="s">
        <v>362</v>
      </c>
      <c r="NL7" t="s">
        <v>362</v>
      </c>
      <c r="NM7" t="s">
        <v>362</v>
      </c>
      <c r="NN7" t="s">
        <v>362</v>
      </c>
      <c r="NO7" t="s">
        <v>362</v>
      </c>
      <c r="NP7" t="s">
        <v>362</v>
      </c>
      <c r="NQ7" t="s">
        <v>360</v>
      </c>
      <c r="NR7" t="s">
        <v>362</v>
      </c>
      <c r="NS7" t="s">
        <v>362</v>
      </c>
      <c r="NU7" t="s">
        <v>5139</v>
      </c>
      <c r="NV7" t="s">
        <v>362</v>
      </c>
      <c r="NW7" t="s">
        <v>362</v>
      </c>
      <c r="NX7" t="s">
        <v>362</v>
      </c>
      <c r="NY7" t="s">
        <v>362</v>
      </c>
      <c r="NZ7" t="s">
        <v>360</v>
      </c>
      <c r="OA7" t="s">
        <v>362</v>
      </c>
      <c r="OB7" t="s">
        <v>362</v>
      </c>
      <c r="OC7" t="s">
        <v>362</v>
      </c>
      <c r="OD7" t="s">
        <v>362</v>
      </c>
      <c r="OE7" t="s">
        <v>362</v>
      </c>
      <c r="OF7" t="s">
        <v>362</v>
      </c>
      <c r="OG7" t="s">
        <v>362</v>
      </c>
      <c r="OI7" t="s">
        <v>5345</v>
      </c>
      <c r="OJ7" t="s">
        <v>360</v>
      </c>
      <c r="OK7" t="s">
        <v>362</v>
      </c>
      <c r="OL7" t="s">
        <v>362</v>
      </c>
      <c r="OM7" t="s">
        <v>362</v>
      </c>
      <c r="ON7" t="s">
        <v>362</v>
      </c>
      <c r="OO7" t="s">
        <v>362</v>
      </c>
      <c r="OP7" t="s">
        <v>362</v>
      </c>
      <c r="OQ7" t="s">
        <v>362</v>
      </c>
      <c r="OR7" t="s">
        <v>362</v>
      </c>
      <c r="OS7" t="s">
        <v>362</v>
      </c>
      <c r="OU7" t="s">
        <v>5002</v>
      </c>
      <c r="PF7" t="s">
        <v>6035</v>
      </c>
      <c r="PG7" t="s">
        <v>362</v>
      </c>
      <c r="PH7" t="s">
        <v>362</v>
      </c>
      <c r="PI7" t="s">
        <v>362</v>
      </c>
      <c r="PJ7" t="s">
        <v>360</v>
      </c>
      <c r="PK7" t="s">
        <v>360</v>
      </c>
      <c r="PL7" t="s">
        <v>362</v>
      </c>
      <c r="PM7" t="s">
        <v>362</v>
      </c>
      <c r="PN7" t="s">
        <v>362</v>
      </c>
      <c r="PO7" t="s">
        <v>362</v>
      </c>
      <c r="PP7" t="s">
        <v>362</v>
      </c>
      <c r="PQ7" t="s">
        <v>362</v>
      </c>
      <c r="PR7" t="s">
        <v>362</v>
      </c>
      <c r="PS7" t="s">
        <v>362</v>
      </c>
      <c r="PT7" t="s">
        <v>362</v>
      </c>
      <c r="PU7" t="s">
        <v>362</v>
      </c>
      <c r="PV7" t="s">
        <v>362</v>
      </c>
      <c r="PW7" t="s">
        <v>362</v>
      </c>
      <c r="PX7" t="s">
        <v>362</v>
      </c>
      <c r="PZ7" t="s">
        <v>6036</v>
      </c>
      <c r="QA7" t="s">
        <v>362</v>
      </c>
      <c r="QB7" t="s">
        <v>362</v>
      </c>
      <c r="QC7" t="s">
        <v>360</v>
      </c>
      <c r="QD7" t="s">
        <v>362</v>
      </c>
      <c r="QE7" t="s">
        <v>362</v>
      </c>
      <c r="QF7" t="s">
        <v>360</v>
      </c>
      <c r="QG7" t="s">
        <v>362</v>
      </c>
      <c r="QH7" t="s">
        <v>362</v>
      </c>
      <c r="QI7" t="s">
        <v>362</v>
      </c>
      <c r="QJ7" t="s">
        <v>362</v>
      </c>
      <c r="QK7" t="s">
        <v>362</v>
      </c>
      <c r="QL7" t="s">
        <v>362</v>
      </c>
      <c r="QM7" t="s">
        <v>362</v>
      </c>
      <c r="QN7" t="s">
        <v>362</v>
      </c>
      <c r="QO7" t="s">
        <v>362</v>
      </c>
      <c r="QP7" t="s">
        <v>362</v>
      </c>
      <c r="QR7" t="s">
        <v>5437</v>
      </c>
      <c r="QS7" t="s">
        <v>362</v>
      </c>
      <c r="QT7" t="s">
        <v>362</v>
      </c>
      <c r="QU7" t="s">
        <v>362</v>
      </c>
      <c r="QV7" t="s">
        <v>362</v>
      </c>
      <c r="QW7" t="s">
        <v>362</v>
      </c>
      <c r="QX7" t="s">
        <v>362</v>
      </c>
      <c r="QY7" t="s">
        <v>362</v>
      </c>
      <c r="QZ7" t="s">
        <v>360</v>
      </c>
      <c r="RA7" t="s">
        <v>362</v>
      </c>
      <c r="RB7" t="s">
        <v>362</v>
      </c>
      <c r="RC7" t="s">
        <v>362</v>
      </c>
      <c r="RD7" t="s">
        <v>362</v>
      </c>
      <c r="RF7" t="s">
        <v>6027</v>
      </c>
      <c r="RG7" t="s">
        <v>362</v>
      </c>
      <c r="RH7" t="s">
        <v>362</v>
      </c>
      <c r="RI7" t="s">
        <v>362</v>
      </c>
      <c r="RJ7" t="s">
        <v>362</v>
      </c>
      <c r="RK7" t="s">
        <v>360</v>
      </c>
      <c r="RL7" t="s">
        <v>360</v>
      </c>
      <c r="RM7" t="s">
        <v>362</v>
      </c>
      <c r="RN7" t="s">
        <v>362</v>
      </c>
      <c r="RO7" t="s">
        <v>362</v>
      </c>
      <c r="RP7" t="s">
        <v>362</v>
      </c>
      <c r="RQ7" t="s">
        <v>362</v>
      </c>
      <c r="RR7" t="s">
        <v>362</v>
      </c>
      <c r="RS7" t="s">
        <v>362</v>
      </c>
      <c r="RT7" t="s">
        <v>362</v>
      </c>
      <c r="RU7" t="s">
        <v>362</v>
      </c>
      <c r="RV7" t="s">
        <v>362</v>
      </c>
      <c r="RX7" t="s">
        <v>6008</v>
      </c>
      <c r="RY7" t="s">
        <v>362</v>
      </c>
      <c r="RZ7" t="s">
        <v>360</v>
      </c>
      <c r="SA7" t="s">
        <v>360</v>
      </c>
      <c r="SB7" t="s">
        <v>360</v>
      </c>
      <c r="SC7" t="s">
        <v>362</v>
      </c>
      <c r="SD7" t="s">
        <v>362</v>
      </c>
      <c r="SE7" t="s">
        <v>362</v>
      </c>
      <c r="SF7" t="s">
        <v>362</v>
      </c>
      <c r="SG7" t="s">
        <v>362</v>
      </c>
      <c r="SH7" t="s">
        <v>362</v>
      </c>
      <c r="SI7" t="s">
        <v>362</v>
      </c>
      <c r="SK7" t="s">
        <v>6037</v>
      </c>
      <c r="SL7" t="s">
        <v>362</v>
      </c>
      <c r="SM7" t="s">
        <v>362</v>
      </c>
      <c r="SN7" t="s">
        <v>362</v>
      </c>
      <c r="SO7" t="s">
        <v>362</v>
      </c>
      <c r="SP7" t="s">
        <v>362</v>
      </c>
      <c r="SQ7" t="s">
        <v>360</v>
      </c>
      <c r="SR7" t="s">
        <v>360</v>
      </c>
      <c r="SS7" t="s">
        <v>362</v>
      </c>
      <c r="ST7" t="s">
        <v>362</v>
      </c>
      <c r="SU7" t="s">
        <v>362</v>
      </c>
      <c r="SV7" t="s">
        <v>362</v>
      </c>
      <c r="SW7" t="s">
        <v>362</v>
      </c>
      <c r="SX7" t="s">
        <v>362</v>
      </c>
      <c r="SZ7" t="s">
        <v>3074</v>
      </c>
      <c r="TA7" t="s">
        <v>362</v>
      </c>
      <c r="TB7" t="s">
        <v>362</v>
      </c>
      <c r="TC7" t="s">
        <v>362</v>
      </c>
      <c r="TD7" t="s">
        <v>362</v>
      </c>
      <c r="TE7" t="s">
        <v>362</v>
      </c>
      <c r="TF7" t="s">
        <v>362</v>
      </c>
      <c r="TG7" t="s">
        <v>360</v>
      </c>
      <c r="TH7" t="s">
        <v>362</v>
      </c>
      <c r="UN7" t="s">
        <v>3074</v>
      </c>
      <c r="UO7" t="s">
        <v>3074</v>
      </c>
      <c r="UP7" t="s">
        <v>3074</v>
      </c>
      <c r="UQ7" t="s">
        <v>439</v>
      </c>
      <c r="UR7" t="s">
        <v>304</v>
      </c>
      <c r="US7" t="s">
        <v>314</v>
      </c>
      <c r="UT7" t="s">
        <v>282</v>
      </c>
      <c r="UU7" t="s">
        <v>691</v>
      </c>
      <c r="UV7" t="s">
        <v>527</v>
      </c>
      <c r="UW7" t="s">
        <v>331</v>
      </c>
      <c r="UX7" t="s">
        <v>742</v>
      </c>
      <c r="UY7" t="s">
        <v>406</v>
      </c>
      <c r="UZ7" t="s">
        <v>1098</v>
      </c>
      <c r="VA7" t="s">
        <v>1185</v>
      </c>
      <c r="VB7" t="s">
        <v>392</v>
      </c>
    </row>
    <row r="8" spans="1:574" x14ac:dyDescent="0.25">
      <c r="A8" t="s">
        <v>6038</v>
      </c>
      <c r="B8" s="38">
        <v>45895</v>
      </c>
      <c r="C8" t="s">
        <v>3056</v>
      </c>
      <c r="D8" t="s">
        <v>3059</v>
      </c>
      <c r="E8" t="s">
        <v>3065</v>
      </c>
      <c r="F8">
        <v>2729381</v>
      </c>
      <c r="G8" t="s">
        <v>3072</v>
      </c>
      <c r="H8" s="38">
        <v>45501</v>
      </c>
      <c r="I8">
        <v>45</v>
      </c>
      <c r="J8" t="s">
        <v>1471</v>
      </c>
      <c r="K8" t="s">
        <v>4866</v>
      </c>
      <c r="L8" t="s">
        <v>4875</v>
      </c>
      <c r="N8" t="s">
        <v>4911</v>
      </c>
      <c r="P8" t="s">
        <v>4923</v>
      </c>
      <c r="R8" t="s">
        <v>5527</v>
      </c>
      <c r="S8" t="s">
        <v>360</v>
      </c>
      <c r="T8" t="s">
        <v>362</v>
      </c>
      <c r="U8" t="s">
        <v>362</v>
      </c>
      <c r="V8" t="s">
        <v>362</v>
      </c>
      <c r="W8" t="s">
        <v>362</v>
      </c>
      <c r="X8" t="s">
        <v>362</v>
      </c>
      <c r="Y8" t="s">
        <v>362</v>
      </c>
      <c r="Z8" t="s">
        <v>362</v>
      </c>
      <c r="AB8" t="s">
        <v>4940</v>
      </c>
      <c r="AC8" t="s">
        <v>4940</v>
      </c>
      <c r="AD8" t="s">
        <v>4940</v>
      </c>
      <c r="AE8" t="s">
        <v>4940</v>
      </c>
      <c r="AF8" t="s">
        <v>4940</v>
      </c>
      <c r="AG8" t="s">
        <v>4940</v>
      </c>
      <c r="AH8" t="s">
        <v>5984</v>
      </c>
      <c r="AI8" t="s">
        <v>360</v>
      </c>
      <c r="AJ8" t="s">
        <v>360</v>
      </c>
      <c r="AK8" t="s">
        <v>362</v>
      </c>
      <c r="AL8" t="s">
        <v>362</v>
      </c>
      <c r="AM8" t="s">
        <v>362</v>
      </c>
      <c r="AN8" t="s">
        <v>362</v>
      </c>
      <c r="AO8" t="s">
        <v>362</v>
      </c>
      <c r="AP8" t="s">
        <v>362</v>
      </c>
      <c r="AQ8" t="s">
        <v>362</v>
      </c>
      <c r="AR8" t="s">
        <v>362</v>
      </c>
      <c r="AS8" t="s">
        <v>362</v>
      </c>
      <c r="AT8" t="s">
        <v>362</v>
      </c>
      <c r="AU8" t="s">
        <v>362</v>
      </c>
      <c r="AV8" t="s">
        <v>362</v>
      </c>
      <c r="AX8" t="s">
        <v>4949</v>
      </c>
      <c r="AY8" t="s">
        <v>360</v>
      </c>
      <c r="AZ8" t="s">
        <v>362</v>
      </c>
      <c r="BA8" t="s">
        <v>362</v>
      </c>
      <c r="BB8" t="s">
        <v>362</v>
      </c>
      <c r="BC8" t="s">
        <v>362</v>
      </c>
      <c r="BD8" t="s">
        <v>362</v>
      </c>
      <c r="BE8" t="s">
        <v>362</v>
      </c>
      <c r="BF8" t="s">
        <v>362</v>
      </c>
      <c r="BG8" t="s">
        <v>362</v>
      </c>
      <c r="BH8" t="s">
        <v>362</v>
      </c>
      <c r="BI8" t="s">
        <v>362</v>
      </c>
      <c r="BJ8" t="s">
        <v>362</v>
      </c>
      <c r="BK8" t="s">
        <v>362</v>
      </c>
      <c r="BM8" t="s">
        <v>5473</v>
      </c>
      <c r="BN8" t="s">
        <v>362</v>
      </c>
      <c r="BO8" t="s">
        <v>362</v>
      </c>
      <c r="BP8" t="s">
        <v>362</v>
      </c>
      <c r="BQ8" t="s">
        <v>360</v>
      </c>
      <c r="BR8" t="s">
        <v>362</v>
      </c>
      <c r="BS8" t="s">
        <v>362</v>
      </c>
      <c r="BT8" t="s">
        <v>362</v>
      </c>
      <c r="BU8" t="s">
        <v>362</v>
      </c>
      <c r="BV8" t="s">
        <v>362</v>
      </c>
      <c r="BX8" t="s">
        <v>4975</v>
      </c>
      <c r="CN8" t="s">
        <v>5002</v>
      </c>
      <c r="DD8" t="s">
        <v>5019</v>
      </c>
      <c r="EK8" t="s">
        <v>5070</v>
      </c>
      <c r="EW8" t="s">
        <v>6039</v>
      </c>
      <c r="EX8" t="s">
        <v>360</v>
      </c>
      <c r="EY8" t="s">
        <v>362</v>
      </c>
      <c r="EZ8" t="s">
        <v>362</v>
      </c>
      <c r="FA8" t="s">
        <v>362</v>
      </c>
      <c r="FB8" t="s">
        <v>362</v>
      </c>
      <c r="FC8" t="s">
        <v>360</v>
      </c>
      <c r="FD8" t="s">
        <v>362</v>
      </c>
      <c r="FE8" t="s">
        <v>362</v>
      </c>
      <c r="FF8" t="s">
        <v>362</v>
      </c>
      <c r="FG8" t="s">
        <v>362</v>
      </c>
      <c r="FH8" t="s">
        <v>362</v>
      </c>
      <c r="FJ8" t="s">
        <v>5070</v>
      </c>
      <c r="FK8" t="s">
        <v>3072</v>
      </c>
      <c r="FV8" t="s">
        <v>3072</v>
      </c>
      <c r="GG8" t="s">
        <v>4953</v>
      </c>
      <c r="GI8" t="s">
        <v>3072</v>
      </c>
      <c r="GJ8" t="s">
        <v>5141</v>
      </c>
      <c r="GK8" t="s">
        <v>362</v>
      </c>
      <c r="GL8" t="s">
        <v>362</v>
      </c>
      <c r="GM8" t="s">
        <v>362</v>
      </c>
      <c r="GN8" t="s">
        <v>360</v>
      </c>
      <c r="GO8" t="s">
        <v>362</v>
      </c>
      <c r="GP8" t="s">
        <v>362</v>
      </c>
      <c r="GR8" t="s">
        <v>5149</v>
      </c>
      <c r="GS8" t="s">
        <v>362</v>
      </c>
      <c r="GT8" t="s">
        <v>362</v>
      </c>
      <c r="GU8" t="s">
        <v>362</v>
      </c>
      <c r="GV8" t="s">
        <v>360</v>
      </c>
      <c r="GW8" t="s">
        <v>362</v>
      </c>
      <c r="GX8" t="s">
        <v>362</v>
      </c>
      <c r="GY8" t="s">
        <v>362</v>
      </c>
      <c r="GZ8" t="s">
        <v>362</v>
      </c>
      <c r="HB8" t="s">
        <v>3072</v>
      </c>
      <c r="IG8" t="s">
        <v>5187</v>
      </c>
      <c r="IP8" t="s">
        <v>5203</v>
      </c>
      <c r="IQ8" t="s">
        <v>6040</v>
      </c>
      <c r="IR8" t="s">
        <v>362</v>
      </c>
      <c r="IS8" t="s">
        <v>360</v>
      </c>
      <c r="IT8" t="s">
        <v>362</v>
      </c>
      <c r="IU8" t="s">
        <v>360</v>
      </c>
      <c r="IV8" t="s">
        <v>362</v>
      </c>
      <c r="IW8" t="s">
        <v>362</v>
      </c>
      <c r="IX8" t="s">
        <v>362</v>
      </c>
      <c r="IY8" t="s">
        <v>362</v>
      </c>
      <c r="IZ8" t="s">
        <v>362</v>
      </c>
      <c r="JA8" t="s">
        <v>362</v>
      </c>
      <c r="JL8" t="s">
        <v>3074</v>
      </c>
      <c r="JX8" t="s">
        <v>5248</v>
      </c>
      <c r="JY8" t="s">
        <v>360</v>
      </c>
      <c r="JZ8" t="s">
        <v>362</v>
      </c>
      <c r="KA8" t="s">
        <v>362</v>
      </c>
      <c r="KB8" t="s">
        <v>362</v>
      </c>
      <c r="KC8" t="s">
        <v>362</v>
      </c>
      <c r="KD8" t="s">
        <v>362</v>
      </c>
      <c r="KE8" t="s">
        <v>362</v>
      </c>
      <c r="KF8" t="s">
        <v>362</v>
      </c>
      <c r="KG8" t="s">
        <v>362</v>
      </c>
      <c r="KI8" t="s">
        <v>5261</v>
      </c>
      <c r="KW8" t="s">
        <v>5263</v>
      </c>
      <c r="KX8" t="s">
        <v>360</v>
      </c>
      <c r="KY8" t="s">
        <v>362</v>
      </c>
      <c r="KZ8" t="s">
        <v>362</v>
      </c>
      <c r="LA8" t="s">
        <v>362</v>
      </c>
      <c r="LB8" t="s">
        <v>362</v>
      </c>
      <c r="LC8" t="s">
        <v>362</v>
      </c>
      <c r="LD8" t="s">
        <v>362</v>
      </c>
      <c r="LE8" t="s">
        <v>362</v>
      </c>
      <c r="LF8" t="s">
        <v>362</v>
      </c>
      <c r="LG8" t="s">
        <v>362</v>
      </c>
      <c r="LH8" t="s">
        <v>362</v>
      </c>
      <c r="LJ8" t="s">
        <v>5279</v>
      </c>
      <c r="LK8" t="s">
        <v>360</v>
      </c>
      <c r="LL8" t="s">
        <v>362</v>
      </c>
      <c r="LM8" t="s">
        <v>362</v>
      </c>
      <c r="LN8" t="s">
        <v>362</v>
      </c>
      <c r="LO8" t="s">
        <v>362</v>
      </c>
      <c r="LP8" t="s">
        <v>362</v>
      </c>
      <c r="LQ8" t="s">
        <v>362</v>
      </c>
      <c r="LS8" t="s">
        <v>3072</v>
      </c>
      <c r="NE8" t="s">
        <v>4971</v>
      </c>
      <c r="NF8" t="s">
        <v>362</v>
      </c>
      <c r="NG8" t="s">
        <v>362</v>
      </c>
      <c r="NH8" t="s">
        <v>362</v>
      </c>
      <c r="NI8" t="s">
        <v>362</v>
      </c>
      <c r="NJ8" t="s">
        <v>362</v>
      </c>
      <c r="NK8" t="s">
        <v>362</v>
      </c>
      <c r="NL8" t="s">
        <v>362</v>
      </c>
      <c r="NM8" t="s">
        <v>362</v>
      </c>
      <c r="NN8" t="s">
        <v>362</v>
      </c>
      <c r="NO8" t="s">
        <v>362</v>
      </c>
      <c r="NP8" t="s">
        <v>362</v>
      </c>
      <c r="NQ8" t="s">
        <v>360</v>
      </c>
      <c r="NR8" t="s">
        <v>362</v>
      </c>
      <c r="NS8" t="s">
        <v>362</v>
      </c>
      <c r="NU8" t="s">
        <v>6012</v>
      </c>
      <c r="NV8" t="s">
        <v>360</v>
      </c>
      <c r="NW8" t="s">
        <v>362</v>
      </c>
      <c r="NX8" t="s">
        <v>362</v>
      </c>
      <c r="NY8" t="s">
        <v>362</v>
      </c>
      <c r="NZ8" t="s">
        <v>360</v>
      </c>
      <c r="OA8" t="s">
        <v>362</v>
      </c>
      <c r="OB8" t="s">
        <v>362</v>
      </c>
      <c r="OC8" t="s">
        <v>362</v>
      </c>
      <c r="OD8" t="s">
        <v>362</v>
      </c>
      <c r="OE8" t="s">
        <v>362</v>
      </c>
      <c r="OF8" t="s">
        <v>362</v>
      </c>
      <c r="OG8" t="s">
        <v>362</v>
      </c>
      <c r="OI8" t="s">
        <v>6041</v>
      </c>
      <c r="OJ8" t="s">
        <v>360</v>
      </c>
      <c r="OK8" t="s">
        <v>360</v>
      </c>
      <c r="OL8" t="s">
        <v>362</v>
      </c>
      <c r="OM8" t="s">
        <v>362</v>
      </c>
      <c r="ON8" t="s">
        <v>362</v>
      </c>
      <c r="OO8" t="s">
        <v>362</v>
      </c>
      <c r="OP8" t="s">
        <v>362</v>
      </c>
      <c r="OQ8" t="s">
        <v>362</v>
      </c>
      <c r="OR8" t="s">
        <v>362</v>
      </c>
      <c r="OS8" t="s">
        <v>362</v>
      </c>
      <c r="OU8" t="s">
        <v>5002</v>
      </c>
      <c r="PF8" t="s">
        <v>6042</v>
      </c>
      <c r="PG8" t="s">
        <v>360</v>
      </c>
      <c r="PH8" t="s">
        <v>362</v>
      </c>
      <c r="PI8" t="s">
        <v>362</v>
      </c>
      <c r="PJ8" t="s">
        <v>362</v>
      </c>
      <c r="PK8" t="s">
        <v>360</v>
      </c>
      <c r="PL8" t="s">
        <v>362</v>
      </c>
      <c r="PM8" t="s">
        <v>362</v>
      </c>
      <c r="PN8" t="s">
        <v>362</v>
      </c>
      <c r="PO8" t="s">
        <v>362</v>
      </c>
      <c r="PP8" t="s">
        <v>362</v>
      </c>
      <c r="PQ8" t="s">
        <v>362</v>
      </c>
      <c r="PR8" t="s">
        <v>362</v>
      </c>
      <c r="PS8" t="s">
        <v>362</v>
      </c>
      <c r="PT8" t="s">
        <v>362</v>
      </c>
      <c r="PU8" t="s">
        <v>362</v>
      </c>
      <c r="PV8" t="s">
        <v>362</v>
      </c>
      <c r="PW8" t="s">
        <v>362</v>
      </c>
      <c r="PX8" t="s">
        <v>362</v>
      </c>
      <c r="PZ8" t="s">
        <v>5398</v>
      </c>
      <c r="QA8" t="s">
        <v>362</v>
      </c>
      <c r="QB8" t="s">
        <v>362</v>
      </c>
      <c r="QC8" t="s">
        <v>362</v>
      </c>
      <c r="QD8" t="s">
        <v>362</v>
      </c>
      <c r="QE8" t="s">
        <v>362</v>
      </c>
      <c r="QF8" t="s">
        <v>362</v>
      </c>
      <c r="QG8" t="s">
        <v>362</v>
      </c>
      <c r="QH8" t="s">
        <v>362</v>
      </c>
      <c r="QI8" t="s">
        <v>362</v>
      </c>
      <c r="QJ8" t="s">
        <v>362</v>
      </c>
      <c r="QK8" t="s">
        <v>362</v>
      </c>
      <c r="QL8" t="s">
        <v>362</v>
      </c>
      <c r="QM8" t="s">
        <v>360</v>
      </c>
      <c r="QN8" t="s">
        <v>362</v>
      </c>
      <c r="QO8" t="s">
        <v>362</v>
      </c>
      <c r="QP8" t="s">
        <v>362</v>
      </c>
      <c r="SZ8" t="s">
        <v>3074</v>
      </c>
      <c r="TA8" t="s">
        <v>362</v>
      </c>
      <c r="TB8" t="s">
        <v>362</v>
      </c>
      <c r="TC8" t="s">
        <v>362</v>
      </c>
      <c r="TD8" t="s">
        <v>362</v>
      </c>
      <c r="TE8" t="s">
        <v>362</v>
      </c>
      <c r="TF8" t="s">
        <v>362</v>
      </c>
      <c r="TG8" t="s">
        <v>360</v>
      </c>
      <c r="TH8" t="s">
        <v>362</v>
      </c>
      <c r="TY8" t="s">
        <v>5002</v>
      </c>
      <c r="UN8" t="s">
        <v>3074</v>
      </c>
      <c r="UO8" t="s">
        <v>3072</v>
      </c>
      <c r="UP8" t="s">
        <v>3072</v>
      </c>
      <c r="UQ8" t="s">
        <v>451</v>
      </c>
      <c r="UR8" t="s">
        <v>304</v>
      </c>
      <c r="US8" t="s">
        <v>314</v>
      </c>
      <c r="UT8" t="s">
        <v>290</v>
      </c>
      <c r="UU8" t="s">
        <v>696</v>
      </c>
      <c r="UV8" t="s">
        <v>525</v>
      </c>
      <c r="UW8" t="s">
        <v>329</v>
      </c>
      <c r="UX8" t="s">
        <v>737</v>
      </c>
      <c r="UY8" t="s">
        <v>406</v>
      </c>
      <c r="UZ8" t="s">
        <v>1099</v>
      </c>
      <c r="VA8" t="s">
        <v>1184</v>
      </c>
      <c r="VB8" t="s">
        <v>380</v>
      </c>
    </row>
    <row r="9" spans="1:574" x14ac:dyDescent="0.25">
      <c r="A9" t="s">
        <v>6043</v>
      </c>
      <c r="B9" s="38">
        <v>45895</v>
      </c>
      <c r="C9" t="s">
        <v>3058</v>
      </c>
      <c r="D9" t="s">
        <v>3059</v>
      </c>
      <c r="E9" t="s">
        <v>3065</v>
      </c>
      <c r="F9">
        <v>2729533</v>
      </c>
      <c r="G9" t="s">
        <v>3072</v>
      </c>
      <c r="H9" s="38">
        <v>44624</v>
      </c>
      <c r="I9">
        <v>45</v>
      </c>
      <c r="J9" t="s">
        <v>1471</v>
      </c>
      <c r="K9" t="s">
        <v>4866</v>
      </c>
      <c r="L9" t="s">
        <v>4875</v>
      </c>
      <c r="N9" t="s">
        <v>4911</v>
      </c>
      <c r="P9" t="s">
        <v>4937</v>
      </c>
      <c r="R9" t="s">
        <v>5527</v>
      </c>
      <c r="S9" t="s">
        <v>360</v>
      </c>
      <c r="T9" t="s">
        <v>362</v>
      </c>
      <c r="U9" t="s">
        <v>362</v>
      </c>
      <c r="V9" t="s">
        <v>362</v>
      </c>
      <c r="W9" t="s">
        <v>362</v>
      </c>
      <c r="X9" t="s">
        <v>362</v>
      </c>
      <c r="Y9" t="s">
        <v>362</v>
      </c>
      <c r="Z9" t="s">
        <v>362</v>
      </c>
      <c r="AB9" t="s">
        <v>4940</v>
      </c>
      <c r="AC9" t="s">
        <v>4940</v>
      </c>
      <c r="AD9" t="s">
        <v>4940</v>
      </c>
      <c r="AE9" t="s">
        <v>4940</v>
      </c>
      <c r="AF9" t="s">
        <v>4940</v>
      </c>
      <c r="AG9" t="s">
        <v>4940</v>
      </c>
      <c r="AH9" t="s">
        <v>5984</v>
      </c>
      <c r="AI9" t="s">
        <v>360</v>
      </c>
      <c r="AJ9" t="s">
        <v>360</v>
      </c>
      <c r="AK9" t="s">
        <v>362</v>
      </c>
      <c r="AL9" t="s">
        <v>362</v>
      </c>
      <c r="AM9" t="s">
        <v>362</v>
      </c>
      <c r="AN9" t="s">
        <v>362</v>
      </c>
      <c r="AO9" t="s">
        <v>362</v>
      </c>
      <c r="AP9" t="s">
        <v>362</v>
      </c>
      <c r="AQ9" t="s">
        <v>362</v>
      </c>
      <c r="AR9" t="s">
        <v>362</v>
      </c>
      <c r="AS9" t="s">
        <v>362</v>
      </c>
      <c r="AT9" t="s">
        <v>362</v>
      </c>
      <c r="AU9" t="s">
        <v>362</v>
      </c>
      <c r="AV9" t="s">
        <v>362</v>
      </c>
      <c r="AX9" t="s">
        <v>5984</v>
      </c>
      <c r="AY9" t="s">
        <v>360</v>
      </c>
      <c r="AZ9" t="s">
        <v>360</v>
      </c>
      <c r="BA9" t="s">
        <v>362</v>
      </c>
      <c r="BB9" t="s">
        <v>362</v>
      </c>
      <c r="BC9" t="s">
        <v>362</v>
      </c>
      <c r="BD9" t="s">
        <v>362</v>
      </c>
      <c r="BE9" t="s">
        <v>362</v>
      </c>
      <c r="BF9" t="s">
        <v>362</v>
      </c>
      <c r="BG9" t="s">
        <v>362</v>
      </c>
      <c r="BH9" t="s">
        <v>362</v>
      </c>
      <c r="BI9" t="s">
        <v>362</v>
      </c>
      <c r="BJ9" t="s">
        <v>362</v>
      </c>
      <c r="BK9" t="s">
        <v>362</v>
      </c>
      <c r="BM9" t="s">
        <v>6044</v>
      </c>
      <c r="BN9" t="s">
        <v>362</v>
      </c>
      <c r="BO9" t="s">
        <v>362</v>
      </c>
      <c r="BP9" t="s">
        <v>360</v>
      </c>
      <c r="BQ9" t="s">
        <v>360</v>
      </c>
      <c r="BR9" t="s">
        <v>362</v>
      </c>
      <c r="BS9" t="s">
        <v>362</v>
      </c>
      <c r="BT9" t="s">
        <v>362</v>
      </c>
      <c r="BU9" t="s">
        <v>362</v>
      </c>
      <c r="BV9" t="s">
        <v>362</v>
      </c>
      <c r="BX9" t="s">
        <v>4975</v>
      </c>
      <c r="CN9" t="s">
        <v>5002</v>
      </c>
      <c r="DD9" t="s">
        <v>5023</v>
      </c>
      <c r="EK9" t="s">
        <v>5072</v>
      </c>
      <c r="EL9" t="s">
        <v>6045</v>
      </c>
      <c r="EM9" t="s">
        <v>360</v>
      </c>
      <c r="EN9" t="s">
        <v>362</v>
      </c>
      <c r="EO9" t="s">
        <v>360</v>
      </c>
      <c r="EP9" t="s">
        <v>362</v>
      </c>
      <c r="EQ9" t="s">
        <v>362</v>
      </c>
      <c r="ER9" t="s">
        <v>362</v>
      </c>
      <c r="ES9" t="s">
        <v>362</v>
      </c>
      <c r="ET9" t="s">
        <v>362</v>
      </c>
      <c r="EU9" t="s">
        <v>362</v>
      </c>
      <c r="EW9" t="s">
        <v>6046</v>
      </c>
      <c r="EX9" t="s">
        <v>362</v>
      </c>
      <c r="EY9" t="s">
        <v>362</v>
      </c>
      <c r="EZ9" t="s">
        <v>362</v>
      </c>
      <c r="FA9" t="s">
        <v>362</v>
      </c>
      <c r="FB9" t="s">
        <v>360</v>
      </c>
      <c r="FC9" t="s">
        <v>360</v>
      </c>
      <c r="FD9" t="s">
        <v>360</v>
      </c>
      <c r="FE9" t="s">
        <v>362</v>
      </c>
      <c r="FF9" t="s">
        <v>362</v>
      </c>
      <c r="FG9" t="s">
        <v>362</v>
      </c>
      <c r="FH9" t="s">
        <v>362</v>
      </c>
      <c r="FJ9" t="s">
        <v>5074</v>
      </c>
      <c r="FK9" t="s">
        <v>5111</v>
      </c>
      <c r="FL9" t="s">
        <v>6047</v>
      </c>
      <c r="FM9" t="s">
        <v>360</v>
      </c>
      <c r="FN9" t="s">
        <v>360</v>
      </c>
      <c r="FO9" t="s">
        <v>362</v>
      </c>
      <c r="FP9" t="s">
        <v>362</v>
      </c>
      <c r="FQ9" t="s">
        <v>362</v>
      </c>
      <c r="FR9" t="s">
        <v>362</v>
      </c>
      <c r="FS9" t="s">
        <v>362</v>
      </c>
      <c r="FT9" t="s">
        <v>362</v>
      </c>
      <c r="FV9" t="s">
        <v>5111</v>
      </c>
      <c r="FW9" t="s">
        <v>6048</v>
      </c>
      <c r="FX9" t="s">
        <v>362</v>
      </c>
      <c r="FY9" t="s">
        <v>360</v>
      </c>
      <c r="FZ9" t="s">
        <v>362</v>
      </c>
      <c r="GA9" t="s">
        <v>360</v>
      </c>
      <c r="GB9" t="s">
        <v>362</v>
      </c>
      <c r="GC9" t="s">
        <v>362</v>
      </c>
      <c r="GD9" t="s">
        <v>362</v>
      </c>
      <c r="GE9" t="s">
        <v>362</v>
      </c>
      <c r="GG9" t="s">
        <v>4949</v>
      </c>
      <c r="GI9" t="s">
        <v>3074</v>
      </c>
      <c r="HN9" t="s">
        <v>5172</v>
      </c>
      <c r="HO9" t="s">
        <v>362</v>
      </c>
      <c r="HP9" t="s">
        <v>362</v>
      </c>
      <c r="HQ9" t="s">
        <v>360</v>
      </c>
      <c r="HR9" t="s">
        <v>362</v>
      </c>
      <c r="HS9" t="s">
        <v>362</v>
      </c>
      <c r="HT9" t="s">
        <v>362</v>
      </c>
      <c r="HU9" t="s">
        <v>362</v>
      </c>
      <c r="HV9" t="s">
        <v>362</v>
      </c>
      <c r="HW9" t="s">
        <v>362</v>
      </c>
      <c r="HY9" t="s">
        <v>5186</v>
      </c>
      <c r="HZ9" t="s">
        <v>362</v>
      </c>
      <c r="IA9" t="s">
        <v>362</v>
      </c>
      <c r="IB9" t="s">
        <v>362</v>
      </c>
      <c r="IC9" t="s">
        <v>362</v>
      </c>
      <c r="ID9" t="s">
        <v>360</v>
      </c>
      <c r="IE9" t="s">
        <v>362</v>
      </c>
      <c r="IG9" t="s">
        <v>5191</v>
      </c>
      <c r="IH9" t="s">
        <v>5198</v>
      </c>
      <c r="II9" t="s">
        <v>362</v>
      </c>
      <c r="IJ9" t="s">
        <v>362</v>
      </c>
      <c r="IK9" t="s">
        <v>360</v>
      </c>
      <c r="IL9" t="s">
        <v>362</v>
      </c>
      <c r="IM9" t="s">
        <v>362</v>
      </c>
      <c r="IN9" t="s">
        <v>362</v>
      </c>
      <c r="IP9" t="s">
        <v>5205</v>
      </c>
      <c r="IQ9" t="s">
        <v>5220</v>
      </c>
      <c r="IR9" t="s">
        <v>362</v>
      </c>
      <c r="IS9" t="s">
        <v>362</v>
      </c>
      <c r="IT9" t="s">
        <v>362</v>
      </c>
      <c r="IU9" t="s">
        <v>362</v>
      </c>
      <c r="IV9" t="s">
        <v>360</v>
      </c>
      <c r="IW9" t="s">
        <v>362</v>
      </c>
      <c r="IX9" t="s">
        <v>362</v>
      </c>
      <c r="IY9" t="s">
        <v>362</v>
      </c>
      <c r="IZ9" t="s">
        <v>362</v>
      </c>
      <c r="JA9" t="s">
        <v>362</v>
      </c>
      <c r="JL9" t="s">
        <v>5235</v>
      </c>
      <c r="JX9" t="s">
        <v>5255</v>
      </c>
      <c r="JY9" t="s">
        <v>362</v>
      </c>
      <c r="JZ9" t="s">
        <v>362</v>
      </c>
      <c r="KA9" t="s">
        <v>362</v>
      </c>
      <c r="KB9" t="s">
        <v>362</v>
      </c>
      <c r="KC9" t="s">
        <v>360</v>
      </c>
      <c r="KD9" t="s">
        <v>362</v>
      </c>
      <c r="KE9" t="s">
        <v>362</v>
      </c>
      <c r="KF9" t="s">
        <v>362</v>
      </c>
      <c r="KG9" t="s">
        <v>362</v>
      </c>
      <c r="KI9" t="s">
        <v>5259</v>
      </c>
      <c r="KJ9" t="s">
        <v>5263</v>
      </c>
      <c r="KK9" t="s">
        <v>360</v>
      </c>
      <c r="KL9" t="s">
        <v>362</v>
      </c>
      <c r="KM9" t="s">
        <v>362</v>
      </c>
      <c r="KN9" t="s">
        <v>362</v>
      </c>
      <c r="KO9" t="s">
        <v>362</v>
      </c>
      <c r="KP9" t="s">
        <v>362</v>
      </c>
      <c r="KQ9" t="s">
        <v>362</v>
      </c>
      <c r="KR9" t="s">
        <v>362</v>
      </c>
      <c r="KS9" t="s">
        <v>362</v>
      </c>
      <c r="KT9" t="s">
        <v>362</v>
      </c>
      <c r="KU9" t="s">
        <v>362</v>
      </c>
      <c r="LJ9" t="s">
        <v>6023</v>
      </c>
      <c r="LK9" t="s">
        <v>360</v>
      </c>
      <c r="LL9" t="s">
        <v>360</v>
      </c>
      <c r="LM9" t="s">
        <v>360</v>
      </c>
      <c r="LN9" t="s">
        <v>360</v>
      </c>
      <c r="LO9" t="s">
        <v>362</v>
      </c>
      <c r="LP9" t="s">
        <v>362</v>
      </c>
      <c r="LQ9" t="s">
        <v>362</v>
      </c>
      <c r="LS9" t="s">
        <v>3072</v>
      </c>
      <c r="LT9" t="s">
        <v>5287</v>
      </c>
      <c r="MR9" t="s">
        <v>5310</v>
      </c>
      <c r="MS9" t="s">
        <v>360</v>
      </c>
      <c r="MT9" t="s">
        <v>362</v>
      </c>
      <c r="MU9" t="s">
        <v>362</v>
      </c>
      <c r="MV9" t="s">
        <v>362</v>
      </c>
      <c r="MW9" t="s">
        <v>362</v>
      </c>
      <c r="MX9" t="s">
        <v>362</v>
      </c>
      <c r="MY9" t="s">
        <v>362</v>
      </c>
      <c r="MZ9" t="s">
        <v>362</v>
      </c>
      <c r="NA9" t="s">
        <v>362</v>
      </c>
      <c r="NB9" t="s">
        <v>362</v>
      </c>
      <c r="NC9" t="s">
        <v>362</v>
      </c>
      <c r="NE9" t="s">
        <v>4971</v>
      </c>
      <c r="NF9" t="s">
        <v>362</v>
      </c>
      <c r="NG9" t="s">
        <v>362</v>
      </c>
      <c r="NH9" t="s">
        <v>362</v>
      </c>
      <c r="NI9" t="s">
        <v>362</v>
      </c>
      <c r="NJ9" t="s">
        <v>362</v>
      </c>
      <c r="NK9" t="s">
        <v>362</v>
      </c>
      <c r="NL9" t="s">
        <v>362</v>
      </c>
      <c r="NM9" t="s">
        <v>362</v>
      </c>
      <c r="NN9" t="s">
        <v>362</v>
      </c>
      <c r="NO9" t="s">
        <v>362</v>
      </c>
      <c r="NP9" t="s">
        <v>362</v>
      </c>
      <c r="NQ9" t="s">
        <v>360</v>
      </c>
      <c r="NR9" t="s">
        <v>362</v>
      </c>
      <c r="NS9" t="s">
        <v>362</v>
      </c>
      <c r="NU9" t="s">
        <v>5263</v>
      </c>
      <c r="NV9" t="s">
        <v>360</v>
      </c>
      <c r="NW9" t="s">
        <v>362</v>
      </c>
      <c r="NX9" t="s">
        <v>362</v>
      </c>
      <c r="NY9" t="s">
        <v>362</v>
      </c>
      <c r="NZ9" t="s">
        <v>362</v>
      </c>
      <c r="OA9" t="s">
        <v>362</v>
      </c>
      <c r="OB9" t="s">
        <v>362</v>
      </c>
      <c r="OC9" t="s">
        <v>362</v>
      </c>
      <c r="OD9" t="s">
        <v>362</v>
      </c>
      <c r="OE9" t="s">
        <v>362</v>
      </c>
      <c r="OF9" t="s">
        <v>362</v>
      </c>
      <c r="OG9" t="s">
        <v>362</v>
      </c>
      <c r="OI9" t="s">
        <v>6049</v>
      </c>
      <c r="OJ9" t="s">
        <v>360</v>
      </c>
      <c r="OK9" t="s">
        <v>362</v>
      </c>
      <c r="OL9" t="s">
        <v>362</v>
      </c>
      <c r="OM9" t="s">
        <v>360</v>
      </c>
      <c r="ON9" t="s">
        <v>362</v>
      </c>
      <c r="OO9" t="s">
        <v>362</v>
      </c>
      <c r="OP9" t="s">
        <v>362</v>
      </c>
      <c r="OQ9" t="s">
        <v>362</v>
      </c>
      <c r="OR9" t="s">
        <v>362</v>
      </c>
      <c r="OS9" t="s">
        <v>362</v>
      </c>
      <c r="OU9" t="s">
        <v>5021</v>
      </c>
      <c r="OV9" t="s">
        <v>6050</v>
      </c>
      <c r="OW9" t="s">
        <v>360</v>
      </c>
      <c r="OX9" t="s">
        <v>360</v>
      </c>
      <c r="OY9" t="s">
        <v>362</v>
      </c>
      <c r="OZ9" t="s">
        <v>362</v>
      </c>
      <c r="PA9" t="s">
        <v>362</v>
      </c>
      <c r="PB9" t="s">
        <v>362</v>
      </c>
      <c r="PC9" t="s">
        <v>362</v>
      </c>
      <c r="PD9" t="s">
        <v>362</v>
      </c>
      <c r="PF9" t="s">
        <v>5387</v>
      </c>
      <c r="PG9" t="s">
        <v>362</v>
      </c>
      <c r="PH9" t="s">
        <v>362</v>
      </c>
      <c r="PI9" t="s">
        <v>362</v>
      </c>
      <c r="PJ9" t="s">
        <v>362</v>
      </c>
      <c r="PK9" t="s">
        <v>362</v>
      </c>
      <c r="PL9" t="s">
        <v>362</v>
      </c>
      <c r="PM9" t="s">
        <v>362</v>
      </c>
      <c r="PN9" t="s">
        <v>362</v>
      </c>
      <c r="PO9" t="s">
        <v>362</v>
      </c>
      <c r="PP9" t="s">
        <v>360</v>
      </c>
      <c r="PQ9" t="s">
        <v>362</v>
      </c>
      <c r="PR9" t="s">
        <v>362</v>
      </c>
      <c r="PS9" t="s">
        <v>362</v>
      </c>
      <c r="PT9" t="s">
        <v>362</v>
      </c>
      <c r="PU9" t="s">
        <v>362</v>
      </c>
      <c r="PV9" t="s">
        <v>362</v>
      </c>
      <c r="PW9" t="s">
        <v>362</v>
      </c>
      <c r="PX9" t="s">
        <v>362</v>
      </c>
      <c r="PZ9" t="s">
        <v>5412</v>
      </c>
      <c r="QA9" t="s">
        <v>362</v>
      </c>
      <c r="QB9" t="s">
        <v>362</v>
      </c>
      <c r="QC9" t="s">
        <v>362</v>
      </c>
      <c r="QD9" t="s">
        <v>362</v>
      </c>
      <c r="QE9" t="s">
        <v>362</v>
      </c>
      <c r="QF9" t="s">
        <v>362</v>
      </c>
      <c r="QG9" t="s">
        <v>362</v>
      </c>
      <c r="QH9" t="s">
        <v>360</v>
      </c>
      <c r="QI9" t="s">
        <v>362</v>
      </c>
      <c r="QJ9" t="s">
        <v>362</v>
      </c>
      <c r="QK9" t="s">
        <v>362</v>
      </c>
      <c r="QL9" t="s">
        <v>362</v>
      </c>
      <c r="QM9" t="s">
        <v>362</v>
      </c>
      <c r="QN9" t="s">
        <v>362</v>
      </c>
      <c r="QO9" t="s">
        <v>362</v>
      </c>
      <c r="QP9" t="s">
        <v>362</v>
      </c>
      <c r="QR9" t="s">
        <v>5990</v>
      </c>
      <c r="QS9" t="s">
        <v>360</v>
      </c>
      <c r="QT9" t="s">
        <v>362</v>
      </c>
      <c r="QU9" t="s">
        <v>360</v>
      </c>
      <c r="QV9" t="s">
        <v>362</v>
      </c>
      <c r="QW9" t="s">
        <v>362</v>
      </c>
      <c r="QX9" t="s">
        <v>362</v>
      </c>
      <c r="QY9" t="s">
        <v>362</v>
      </c>
      <c r="QZ9" t="s">
        <v>362</v>
      </c>
      <c r="RA9" t="s">
        <v>362</v>
      </c>
      <c r="RB9" t="s">
        <v>362</v>
      </c>
      <c r="RC9" t="s">
        <v>362</v>
      </c>
      <c r="RD9" t="s">
        <v>362</v>
      </c>
      <c r="RF9" t="s">
        <v>5449</v>
      </c>
      <c r="RG9" t="s">
        <v>362</v>
      </c>
      <c r="RH9" t="s">
        <v>362</v>
      </c>
      <c r="RI9" t="s">
        <v>362</v>
      </c>
      <c r="RJ9" t="s">
        <v>362</v>
      </c>
      <c r="RK9" t="s">
        <v>360</v>
      </c>
      <c r="RL9" t="s">
        <v>362</v>
      </c>
      <c r="RM9" t="s">
        <v>362</v>
      </c>
      <c r="RN9" t="s">
        <v>362</v>
      </c>
      <c r="RO9" t="s">
        <v>362</v>
      </c>
      <c r="RP9" t="s">
        <v>362</v>
      </c>
      <c r="RQ9" t="s">
        <v>362</v>
      </c>
      <c r="RR9" t="s">
        <v>362</v>
      </c>
      <c r="RS9" t="s">
        <v>362</v>
      </c>
      <c r="RT9" t="s">
        <v>362</v>
      </c>
      <c r="RU9" t="s">
        <v>362</v>
      </c>
      <c r="RV9" t="s">
        <v>362</v>
      </c>
      <c r="RX9" t="s">
        <v>6051</v>
      </c>
      <c r="RY9" t="s">
        <v>360</v>
      </c>
      <c r="RZ9" t="s">
        <v>360</v>
      </c>
      <c r="SA9" t="s">
        <v>360</v>
      </c>
      <c r="SB9" t="s">
        <v>360</v>
      </c>
      <c r="SC9" t="s">
        <v>360</v>
      </c>
      <c r="SD9" t="s">
        <v>360</v>
      </c>
      <c r="SE9" t="s">
        <v>362</v>
      </c>
      <c r="SF9" t="s">
        <v>360</v>
      </c>
      <c r="SG9" t="s">
        <v>362</v>
      </c>
      <c r="SH9" t="s">
        <v>362</v>
      </c>
      <c r="SI9" t="s">
        <v>362</v>
      </c>
      <c r="SK9" t="s">
        <v>6052</v>
      </c>
      <c r="SL9" t="s">
        <v>362</v>
      </c>
      <c r="SM9" t="s">
        <v>362</v>
      </c>
      <c r="SN9" t="s">
        <v>362</v>
      </c>
      <c r="SO9" t="s">
        <v>362</v>
      </c>
      <c r="SP9" t="s">
        <v>362</v>
      </c>
      <c r="SQ9" t="s">
        <v>360</v>
      </c>
      <c r="SR9" t="s">
        <v>360</v>
      </c>
      <c r="SS9" t="s">
        <v>360</v>
      </c>
      <c r="ST9" t="s">
        <v>362</v>
      </c>
      <c r="SU9" t="s">
        <v>362</v>
      </c>
      <c r="SV9" t="s">
        <v>362</v>
      </c>
      <c r="SW9" t="s">
        <v>362</v>
      </c>
      <c r="SX9" t="s">
        <v>360</v>
      </c>
      <c r="SZ9" t="s">
        <v>3074</v>
      </c>
      <c r="TA9" t="s">
        <v>362</v>
      </c>
      <c r="TB9" t="s">
        <v>362</v>
      </c>
      <c r="TC9" t="s">
        <v>362</v>
      </c>
      <c r="TD9" t="s">
        <v>362</v>
      </c>
      <c r="TE9" t="s">
        <v>362</v>
      </c>
      <c r="TF9" t="s">
        <v>362</v>
      </c>
      <c r="TG9" t="s">
        <v>360</v>
      </c>
      <c r="TH9" t="s">
        <v>362</v>
      </c>
      <c r="TY9" t="s">
        <v>5021</v>
      </c>
      <c r="TZ9" t="s">
        <v>6053</v>
      </c>
      <c r="UA9" t="s">
        <v>360</v>
      </c>
      <c r="UB9" t="s">
        <v>362</v>
      </c>
      <c r="UC9" t="s">
        <v>360</v>
      </c>
      <c r="UD9" t="s">
        <v>362</v>
      </c>
      <c r="UE9" t="s">
        <v>362</v>
      </c>
      <c r="UF9" t="s">
        <v>362</v>
      </c>
      <c r="UG9" t="s">
        <v>362</v>
      </c>
      <c r="UH9" t="s">
        <v>362</v>
      </c>
      <c r="UI9" t="s">
        <v>362</v>
      </c>
      <c r="UJ9" t="s">
        <v>362</v>
      </c>
      <c r="UK9" t="s">
        <v>362</v>
      </c>
      <c r="UN9" t="s">
        <v>3074</v>
      </c>
      <c r="UO9" t="s">
        <v>3074</v>
      </c>
      <c r="UP9" t="s">
        <v>3074</v>
      </c>
      <c r="UQ9" t="s">
        <v>438</v>
      </c>
      <c r="UR9" t="s">
        <v>304</v>
      </c>
      <c r="US9" t="s">
        <v>314</v>
      </c>
      <c r="UT9" t="s">
        <v>290</v>
      </c>
      <c r="UU9" t="s">
        <v>686</v>
      </c>
      <c r="UV9" t="s">
        <v>532</v>
      </c>
      <c r="UW9" t="s">
        <v>329</v>
      </c>
      <c r="UX9" t="s">
        <v>737</v>
      </c>
      <c r="UY9" t="s">
        <v>406</v>
      </c>
      <c r="UZ9" t="s">
        <v>1099</v>
      </c>
      <c r="VA9" t="s">
        <v>1185</v>
      </c>
      <c r="VB9" t="s">
        <v>392</v>
      </c>
    </row>
    <row r="10" spans="1:574" x14ac:dyDescent="0.25">
      <c r="A10" t="s">
        <v>6054</v>
      </c>
      <c r="B10" s="38">
        <v>45895</v>
      </c>
      <c r="C10" t="s">
        <v>3055</v>
      </c>
      <c r="D10" t="s">
        <v>3059</v>
      </c>
      <c r="E10" t="s">
        <v>3065</v>
      </c>
      <c r="F10">
        <v>2734048</v>
      </c>
      <c r="G10" t="s">
        <v>3072</v>
      </c>
      <c r="H10" s="38">
        <v>45599</v>
      </c>
      <c r="I10">
        <v>26</v>
      </c>
      <c r="J10" t="s">
        <v>1467</v>
      </c>
      <c r="K10" t="s">
        <v>4866</v>
      </c>
      <c r="L10" t="s">
        <v>4875</v>
      </c>
      <c r="N10" t="s">
        <v>4911</v>
      </c>
      <c r="P10" t="s">
        <v>4923</v>
      </c>
      <c r="R10" t="s">
        <v>5527</v>
      </c>
      <c r="S10" t="s">
        <v>360</v>
      </c>
      <c r="T10" t="s">
        <v>362</v>
      </c>
      <c r="U10" t="s">
        <v>362</v>
      </c>
      <c r="V10" t="s">
        <v>362</v>
      </c>
      <c r="W10" t="s">
        <v>362</v>
      </c>
      <c r="X10" t="s">
        <v>362</v>
      </c>
      <c r="Y10" t="s">
        <v>362</v>
      </c>
      <c r="Z10" t="s">
        <v>362</v>
      </c>
      <c r="AB10" t="s">
        <v>4940</v>
      </c>
      <c r="AC10" t="s">
        <v>4940</v>
      </c>
      <c r="AD10" t="s">
        <v>4940</v>
      </c>
      <c r="AE10" t="s">
        <v>4940</v>
      </c>
      <c r="AF10" t="s">
        <v>4940</v>
      </c>
      <c r="AG10" t="s">
        <v>4940</v>
      </c>
      <c r="AH10" t="s">
        <v>6055</v>
      </c>
      <c r="AI10" t="s">
        <v>360</v>
      </c>
      <c r="AJ10" t="s">
        <v>360</v>
      </c>
      <c r="AK10" t="s">
        <v>362</v>
      </c>
      <c r="AL10" t="s">
        <v>362</v>
      </c>
      <c r="AM10" t="s">
        <v>360</v>
      </c>
      <c r="AN10" t="s">
        <v>362</v>
      </c>
      <c r="AO10" t="s">
        <v>362</v>
      </c>
      <c r="AP10" t="s">
        <v>362</v>
      </c>
      <c r="AQ10" t="s">
        <v>362</v>
      </c>
      <c r="AR10" t="s">
        <v>362</v>
      </c>
      <c r="AS10" t="s">
        <v>362</v>
      </c>
      <c r="AT10" t="s">
        <v>362</v>
      </c>
      <c r="AU10" t="s">
        <v>362</v>
      </c>
      <c r="AV10" t="s">
        <v>362</v>
      </c>
      <c r="AX10" t="s">
        <v>4957</v>
      </c>
      <c r="AY10" t="s">
        <v>362</v>
      </c>
      <c r="AZ10" t="s">
        <v>362</v>
      </c>
      <c r="BA10" t="s">
        <v>362</v>
      </c>
      <c r="BB10" t="s">
        <v>362</v>
      </c>
      <c r="BC10" t="s">
        <v>360</v>
      </c>
      <c r="BD10" t="s">
        <v>362</v>
      </c>
      <c r="BE10" t="s">
        <v>362</v>
      </c>
      <c r="BF10" t="s">
        <v>362</v>
      </c>
      <c r="BG10" t="s">
        <v>362</v>
      </c>
      <c r="BH10" t="s">
        <v>362</v>
      </c>
      <c r="BI10" t="s">
        <v>362</v>
      </c>
      <c r="BJ10" t="s">
        <v>362</v>
      </c>
      <c r="BK10" t="s">
        <v>362</v>
      </c>
      <c r="BM10" t="s">
        <v>5471</v>
      </c>
      <c r="BN10" t="s">
        <v>362</v>
      </c>
      <c r="BO10" t="s">
        <v>362</v>
      </c>
      <c r="BP10" t="s">
        <v>360</v>
      </c>
      <c r="BQ10" t="s">
        <v>362</v>
      </c>
      <c r="BR10" t="s">
        <v>362</v>
      </c>
      <c r="BS10" t="s">
        <v>362</v>
      </c>
      <c r="BT10" t="s">
        <v>362</v>
      </c>
      <c r="BU10" t="s">
        <v>362</v>
      </c>
      <c r="BV10" t="s">
        <v>362</v>
      </c>
      <c r="BX10" t="s">
        <v>4975</v>
      </c>
      <c r="CN10" t="s">
        <v>5002</v>
      </c>
      <c r="DD10" t="s">
        <v>4984</v>
      </c>
      <c r="EK10" t="s">
        <v>5070</v>
      </c>
      <c r="EW10" t="s">
        <v>5094</v>
      </c>
      <c r="EX10" t="s">
        <v>360</v>
      </c>
      <c r="EY10" t="s">
        <v>362</v>
      </c>
      <c r="EZ10" t="s">
        <v>362</v>
      </c>
      <c r="FA10" t="s">
        <v>362</v>
      </c>
      <c r="FB10" t="s">
        <v>362</v>
      </c>
      <c r="FC10" t="s">
        <v>362</v>
      </c>
      <c r="FD10" t="s">
        <v>362</v>
      </c>
      <c r="FE10" t="s">
        <v>362</v>
      </c>
      <c r="FF10" t="s">
        <v>362</v>
      </c>
      <c r="FG10" t="s">
        <v>362</v>
      </c>
      <c r="FH10" t="s">
        <v>362</v>
      </c>
      <c r="FJ10" t="s">
        <v>5070</v>
      </c>
      <c r="FK10" t="s">
        <v>3074</v>
      </c>
      <c r="FL10" t="s">
        <v>5113</v>
      </c>
      <c r="FM10" t="s">
        <v>360</v>
      </c>
      <c r="FN10" t="s">
        <v>362</v>
      </c>
      <c r="FO10" t="s">
        <v>362</v>
      </c>
      <c r="FP10" t="s">
        <v>362</v>
      </c>
      <c r="FQ10" t="s">
        <v>362</v>
      </c>
      <c r="FR10" t="s">
        <v>362</v>
      </c>
      <c r="FS10" t="s">
        <v>362</v>
      </c>
      <c r="FT10" t="s">
        <v>362</v>
      </c>
      <c r="FV10" t="s">
        <v>3072</v>
      </c>
      <c r="GG10" t="s">
        <v>4953</v>
      </c>
      <c r="GI10" t="s">
        <v>3074</v>
      </c>
      <c r="HN10" t="s">
        <v>5172</v>
      </c>
      <c r="HO10" t="s">
        <v>362</v>
      </c>
      <c r="HP10" t="s">
        <v>362</v>
      </c>
      <c r="HQ10" t="s">
        <v>360</v>
      </c>
      <c r="HR10" t="s">
        <v>362</v>
      </c>
      <c r="HS10" t="s">
        <v>362</v>
      </c>
      <c r="HT10" t="s">
        <v>362</v>
      </c>
      <c r="HU10" t="s">
        <v>362</v>
      </c>
      <c r="HV10" t="s">
        <v>362</v>
      </c>
      <c r="HW10" t="s">
        <v>362</v>
      </c>
      <c r="HY10" t="s">
        <v>5186</v>
      </c>
      <c r="HZ10" t="s">
        <v>362</v>
      </c>
      <c r="IA10" t="s">
        <v>362</v>
      </c>
      <c r="IB10" t="s">
        <v>362</v>
      </c>
      <c r="IC10" t="s">
        <v>362</v>
      </c>
      <c r="ID10" t="s">
        <v>360</v>
      </c>
      <c r="IE10" t="s">
        <v>362</v>
      </c>
      <c r="IG10" t="s">
        <v>5021</v>
      </c>
      <c r="IH10" t="s">
        <v>5194</v>
      </c>
      <c r="II10" t="s">
        <v>360</v>
      </c>
      <c r="IJ10" t="s">
        <v>362</v>
      </c>
      <c r="IK10" t="s">
        <v>362</v>
      </c>
      <c r="IL10" t="s">
        <v>362</v>
      </c>
      <c r="IM10" t="s">
        <v>362</v>
      </c>
      <c r="IN10" t="s">
        <v>362</v>
      </c>
      <c r="IP10" t="s">
        <v>5203</v>
      </c>
      <c r="IQ10" t="s">
        <v>5985</v>
      </c>
      <c r="IR10" t="s">
        <v>362</v>
      </c>
      <c r="IS10" t="s">
        <v>362</v>
      </c>
      <c r="IT10" t="s">
        <v>362</v>
      </c>
      <c r="IU10" t="s">
        <v>360</v>
      </c>
      <c r="IV10" t="s">
        <v>360</v>
      </c>
      <c r="IW10" t="s">
        <v>362</v>
      </c>
      <c r="IX10" t="s">
        <v>362</v>
      </c>
      <c r="IY10" t="s">
        <v>362</v>
      </c>
      <c r="IZ10" t="s">
        <v>362</v>
      </c>
      <c r="JA10" t="s">
        <v>362</v>
      </c>
      <c r="JL10" t="s">
        <v>3072</v>
      </c>
      <c r="JM10" t="s">
        <v>5238</v>
      </c>
      <c r="JN10" t="s">
        <v>360</v>
      </c>
      <c r="JO10" t="s">
        <v>362</v>
      </c>
      <c r="JP10" t="s">
        <v>362</v>
      </c>
      <c r="JQ10" t="s">
        <v>362</v>
      </c>
      <c r="JR10" t="s">
        <v>362</v>
      </c>
      <c r="JS10" t="s">
        <v>362</v>
      </c>
      <c r="JT10" t="s">
        <v>362</v>
      </c>
      <c r="JU10" t="s">
        <v>362</v>
      </c>
      <c r="JV10" t="s">
        <v>362</v>
      </c>
      <c r="JX10" t="s">
        <v>5248</v>
      </c>
      <c r="JY10" t="s">
        <v>360</v>
      </c>
      <c r="JZ10" t="s">
        <v>362</v>
      </c>
      <c r="KA10" t="s">
        <v>362</v>
      </c>
      <c r="KB10" t="s">
        <v>362</v>
      </c>
      <c r="KC10" t="s">
        <v>362</v>
      </c>
      <c r="KD10" t="s">
        <v>362</v>
      </c>
      <c r="KE10" t="s">
        <v>362</v>
      </c>
      <c r="KF10" t="s">
        <v>362</v>
      </c>
      <c r="KG10" t="s">
        <v>362</v>
      </c>
      <c r="KI10" t="s">
        <v>5259</v>
      </c>
      <c r="KJ10" t="s">
        <v>5263</v>
      </c>
      <c r="KK10" t="s">
        <v>360</v>
      </c>
      <c r="KL10" t="s">
        <v>362</v>
      </c>
      <c r="KM10" t="s">
        <v>362</v>
      </c>
      <c r="KN10" t="s">
        <v>362</v>
      </c>
      <c r="KO10" t="s">
        <v>362</v>
      </c>
      <c r="KP10" t="s">
        <v>362</v>
      </c>
      <c r="KQ10" t="s">
        <v>362</v>
      </c>
      <c r="KR10" t="s">
        <v>362</v>
      </c>
      <c r="KS10" t="s">
        <v>362</v>
      </c>
      <c r="KT10" t="s">
        <v>362</v>
      </c>
      <c r="KU10" t="s">
        <v>362</v>
      </c>
      <c r="LJ10" t="s">
        <v>5997</v>
      </c>
      <c r="LK10" t="s">
        <v>360</v>
      </c>
      <c r="LL10" t="s">
        <v>360</v>
      </c>
      <c r="LM10" t="s">
        <v>362</v>
      </c>
      <c r="LN10" t="s">
        <v>362</v>
      </c>
      <c r="LO10" t="s">
        <v>362</v>
      </c>
      <c r="LP10" t="s">
        <v>362</v>
      </c>
      <c r="LQ10" t="s">
        <v>362</v>
      </c>
      <c r="LS10" t="s">
        <v>3072</v>
      </c>
      <c r="LT10" t="s">
        <v>5287</v>
      </c>
      <c r="MR10" t="s">
        <v>5310</v>
      </c>
      <c r="MS10" t="s">
        <v>360</v>
      </c>
      <c r="MT10" t="s">
        <v>362</v>
      </c>
      <c r="MU10" t="s">
        <v>362</v>
      </c>
      <c r="MV10" t="s">
        <v>362</v>
      </c>
      <c r="MW10" t="s">
        <v>362</v>
      </c>
      <c r="MX10" t="s">
        <v>362</v>
      </c>
      <c r="MY10" t="s">
        <v>362</v>
      </c>
      <c r="MZ10" t="s">
        <v>362</v>
      </c>
      <c r="NA10" t="s">
        <v>362</v>
      </c>
      <c r="NB10" t="s">
        <v>362</v>
      </c>
      <c r="NC10" t="s">
        <v>362</v>
      </c>
      <c r="NE10" t="s">
        <v>4971</v>
      </c>
      <c r="NF10" t="s">
        <v>362</v>
      </c>
      <c r="NG10" t="s">
        <v>362</v>
      </c>
      <c r="NH10" t="s">
        <v>362</v>
      </c>
      <c r="NI10" t="s">
        <v>362</v>
      </c>
      <c r="NJ10" t="s">
        <v>362</v>
      </c>
      <c r="NK10" t="s">
        <v>362</v>
      </c>
      <c r="NL10" t="s">
        <v>362</v>
      </c>
      <c r="NM10" t="s">
        <v>362</v>
      </c>
      <c r="NN10" t="s">
        <v>362</v>
      </c>
      <c r="NO10" t="s">
        <v>362</v>
      </c>
      <c r="NP10" t="s">
        <v>362</v>
      </c>
      <c r="NQ10" t="s">
        <v>360</v>
      </c>
      <c r="NR10" t="s">
        <v>362</v>
      </c>
      <c r="NS10" t="s">
        <v>362</v>
      </c>
      <c r="NU10" t="s">
        <v>5263</v>
      </c>
      <c r="NV10" t="s">
        <v>360</v>
      </c>
      <c r="NW10" t="s">
        <v>362</v>
      </c>
      <c r="NX10" t="s">
        <v>362</v>
      </c>
      <c r="NY10" t="s">
        <v>362</v>
      </c>
      <c r="NZ10" t="s">
        <v>362</v>
      </c>
      <c r="OA10" t="s">
        <v>362</v>
      </c>
      <c r="OB10" t="s">
        <v>362</v>
      </c>
      <c r="OC10" t="s">
        <v>362</v>
      </c>
      <c r="OD10" t="s">
        <v>362</v>
      </c>
      <c r="OE10" t="s">
        <v>362</v>
      </c>
      <c r="OF10" t="s">
        <v>362</v>
      </c>
      <c r="OG10" t="s">
        <v>362</v>
      </c>
      <c r="OI10" t="s">
        <v>5345</v>
      </c>
      <c r="OJ10" t="s">
        <v>360</v>
      </c>
      <c r="OK10" t="s">
        <v>362</v>
      </c>
      <c r="OL10" t="s">
        <v>362</v>
      </c>
      <c r="OM10" t="s">
        <v>362</v>
      </c>
      <c r="ON10" t="s">
        <v>362</v>
      </c>
      <c r="OO10" t="s">
        <v>362</v>
      </c>
      <c r="OP10" t="s">
        <v>362</v>
      </c>
      <c r="OQ10" t="s">
        <v>362</v>
      </c>
      <c r="OR10" t="s">
        <v>362</v>
      </c>
      <c r="OS10" t="s">
        <v>362</v>
      </c>
      <c r="OU10" t="s">
        <v>5002</v>
      </c>
      <c r="PF10" t="s">
        <v>6056</v>
      </c>
      <c r="PG10" t="s">
        <v>362</v>
      </c>
      <c r="PH10" t="s">
        <v>362</v>
      </c>
      <c r="PI10" t="s">
        <v>362</v>
      </c>
      <c r="PJ10" t="s">
        <v>362</v>
      </c>
      <c r="PK10" t="s">
        <v>362</v>
      </c>
      <c r="PL10" t="s">
        <v>362</v>
      </c>
      <c r="PM10" t="s">
        <v>362</v>
      </c>
      <c r="PN10" t="s">
        <v>362</v>
      </c>
      <c r="PO10" t="s">
        <v>362</v>
      </c>
      <c r="PP10" t="s">
        <v>360</v>
      </c>
      <c r="PQ10" t="s">
        <v>360</v>
      </c>
      <c r="PR10" t="s">
        <v>362</v>
      </c>
      <c r="PS10" t="s">
        <v>362</v>
      </c>
      <c r="PT10" t="s">
        <v>362</v>
      </c>
      <c r="PU10" t="s">
        <v>362</v>
      </c>
      <c r="PV10" t="s">
        <v>362</v>
      </c>
      <c r="PW10" t="s">
        <v>362</v>
      </c>
      <c r="PX10" t="s">
        <v>362</v>
      </c>
      <c r="PZ10" t="s">
        <v>6057</v>
      </c>
      <c r="QA10" t="s">
        <v>360</v>
      </c>
      <c r="QB10" t="s">
        <v>362</v>
      </c>
      <c r="QC10" t="s">
        <v>362</v>
      </c>
      <c r="QD10" t="s">
        <v>362</v>
      </c>
      <c r="QE10" t="s">
        <v>362</v>
      </c>
      <c r="QF10" t="s">
        <v>362</v>
      </c>
      <c r="QG10" t="s">
        <v>362</v>
      </c>
      <c r="QH10" t="s">
        <v>360</v>
      </c>
      <c r="QI10" t="s">
        <v>362</v>
      </c>
      <c r="QJ10" t="s">
        <v>362</v>
      </c>
      <c r="QK10" t="s">
        <v>362</v>
      </c>
      <c r="QL10" t="s">
        <v>362</v>
      </c>
      <c r="QM10" t="s">
        <v>362</v>
      </c>
      <c r="QN10" t="s">
        <v>362</v>
      </c>
      <c r="QO10" t="s">
        <v>362</v>
      </c>
      <c r="QP10" t="s">
        <v>362</v>
      </c>
      <c r="QR10" t="s">
        <v>5427</v>
      </c>
      <c r="QS10" t="s">
        <v>362</v>
      </c>
      <c r="QT10" t="s">
        <v>362</v>
      </c>
      <c r="QU10" t="s">
        <v>360</v>
      </c>
      <c r="QV10" t="s">
        <v>362</v>
      </c>
      <c r="QW10" t="s">
        <v>362</v>
      </c>
      <c r="QX10" t="s">
        <v>362</v>
      </c>
      <c r="QY10" t="s">
        <v>362</v>
      </c>
      <c r="QZ10" t="s">
        <v>362</v>
      </c>
      <c r="RA10" t="s">
        <v>362</v>
      </c>
      <c r="RB10" t="s">
        <v>362</v>
      </c>
      <c r="RC10" t="s">
        <v>362</v>
      </c>
      <c r="RD10" t="s">
        <v>362</v>
      </c>
      <c r="RF10" t="s">
        <v>6058</v>
      </c>
      <c r="RG10" t="s">
        <v>360</v>
      </c>
      <c r="RH10" t="s">
        <v>362</v>
      </c>
      <c r="RI10" t="s">
        <v>362</v>
      </c>
      <c r="RJ10" t="s">
        <v>362</v>
      </c>
      <c r="RK10" t="s">
        <v>360</v>
      </c>
      <c r="RL10" t="s">
        <v>362</v>
      </c>
      <c r="RM10" t="s">
        <v>362</v>
      </c>
      <c r="RN10" t="s">
        <v>362</v>
      </c>
      <c r="RO10" t="s">
        <v>362</v>
      </c>
      <c r="RP10" t="s">
        <v>362</v>
      </c>
      <c r="RQ10" t="s">
        <v>362</v>
      </c>
      <c r="RR10" t="s">
        <v>362</v>
      </c>
      <c r="RS10" t="s">
        <v>362</v>
      </c>
      <c r="RT10" t="s">
        <v>362</v>
      </c>
      <c r="RU10" t="s">
        <v>362</v>
      </c>
      <c r="RV10" t="s">
        <v>362</v>
      </c>
      <c r="RX10" t="s">
        <v>6008</v>
      </c>
      <c r="RY10" t="s">
        <v>362</v>
      </c>
      <c r="RZ10" t="s">
        <v>360</v>
      </c>
      <c r="SA10" t="s">
        <v>360</v>
      </c>
      <c r="SB10" t="s">
        <v>360</v>
      </c>
      <c r="SC10" t="s">
        <v>362</v>
      </c>
      <c r="SD10" t="s">
        <v>362</v>
      </c>
      <c r="SE10" t="s">
        <v>362</v>
      </c>
      <c r="SF10" t="s">
        <v>362</v>
      </c>
      <c r="SG10" t="s">
        <v>362</v>
      </c>
      <c r="SH10" t="s">
        <v>362</v>
      </c>
      <c r="SI10" t="s">
        <v>362</v>
      </c>
      <c r="SK10" t="s">
        <v>5493</v>
      </c>
      <c r="SL10" t="s">
        <v>362</v>
      </c>
      <c r="SM10" t="s">
        <v>362</v>
      </c>
      <c r="SN10" t="s">
        <v>362</v>
      </c>
      <c r="SO10" t="s">
        <v>362</v>
      </c>
      <c r="SP10" t="s">
        <v>362</v>
      </c>
      <c r="SQ10" t="s">
        <v>360</v>
      </c>
      <c r="SR10" t="s">
        <v>362</v>
      </c>
      <c r="SS10" t="s">
        <v>362</v>
      </c>
      <c r="ST10" t="s">
        <v>362</v>
      </c>
      <c r="SU10" t="s">
        <v>362</v>
      </c>
      <c r="SV10" t="s">
        <v>362</v>
      </c>
      <c r="SW10" t="s">
        <v>362</v>
      </c>
      <c r="SX10" t="s">
        <v>362</v>
      </c>
      <c r="SZ10" t="s">
        <v>6059</v>
      </c>
      <c r="TA10" t="s">
        <v>360</v>
      </c>
      <c r="TB10" t="s">
        <v>362</v>
      </c>
      <c r="TC10" t="s">
        <v>362</v>
      </c>
      <c r="TD10" t="s">
        <v>360</v>
      </c>
      <c r="TE10" t="s">
        <v>362</v>
      </c>
      <c r="TF10" t="s">
        <v>362</v>
      </c>
      <c r="TG10" t="s">
        <v>362</v>
      </c>
      <c r="TH10" t="s">
        <v>362</v>
      </c>
      <c r="TJ10" t="s">
        <v>5493</v>
      </c>
      <c r="TK10" t="s">
        <v>362</v>
      </c>
      <c r="TL10" t="s">
        <v>362</v>
      </c>
      <c r="TM10" t="s">
        <v>362</v>
      </c>
      <c r="TN10" t="s">
        <v>362</v>
      </c>
      <c r="TO10" t="s">
        <v>362</v>
      </c>
      <c r="TP10" t="s">
        <v>360</v>
      </c>
      <c r="TQ10" t="s">
        <v>362</v>
      </c>
      <c r="TR10" t="s">
        <v>362</v>
      </c>
      <c r="TS10" t="s">
        <v>362</v>
      </c>
      <c r="TT10" t="s">
        <v>362</v>
      </c>
      <c r="TU10" t="s">
        <v>362</v>
      </c>
      <c r="TV10" t="s">
        <v>362</v>
      </c>
      <c r="TW10" t="s">
        <v>362</v>
      </c>
      <c r="TY10" t="s">
        <v>5019</v>
      </c>
      <c r="TZ10" t="s">
        <v>5518</v>
      </c>
      <c r="UA10" t="s">
        <v>362</v>
      </c>
      <c r="UB10" t="s">
        <v>362</v>
      </c>
      <c r="UC10" t="s">
        <v>360</v>
      </c>
      <c r="UD10" t="s">
        <v>362</v>
      </c>
      <c r="UE10" t="s">
        <v>362</v>
      </c>
      <c r="UF10" t="s">
        <v>362</v>
      </c>
      <c r="UG10" t="s">
        <v>362</v>
      </c>
      <c r="UH10" t="s">
        <v>362</v>
      </c>
      <c r="UI10" t="s">
        <v>362</v>
      </c>
      <c r="UJ10" t="s">
        <v>362</v>
      </c>
      <c r="UK10" t="s">
        <v>362</v>
      </c>
      <c r="UN10" t="s">
        <v>3072</v>
      </c>
      <c r="UO10" t="s">
        <v>3072</v>
      </c>
      <c r="UP10" t="s">
        <v>3072</v>
      </c>
      <c r="UQ10" t="s">
        <v>453</v>
      </c>
      <c r="UR10" t="s">
        <v>304</v>
      </c>
      <c r="US10" t="s">
        <v>321</v>
      </c>
      <c r="UT10" t="s">
        <v>282</v>
      </c>
      <c r="UU10" t="s">
        <v>699</v>
      </c>
      <c r="UV10" t="s">
        <v>529</v>
      </c>
      <c r="UW10" t="s">
        <v>328</v>
      </c>
      <c r="UX10" t="s">
        <v>737</v>
      </c>
      <c r="UY10" t="s">
        <v>406</v>
      </c>
      <c r="UZ10" t="s">
        <v>1099</v>
      </c>
      <c r="VA10" t="s">
        <v>1185</v>
      </c>
      <c r="VB10" t="s">
        <v>380</v>
      </c>
    </row>
    <row r="11" spans="1:574" x14ac:dyDescent="0.25">
      <c r="A11" t="s">
        <v>6060</v>
      </c>
      <c r="B11" s="38">
        <v>45895</v>
      </c>
      <c r="C11" t="s">
        <v>3056</v>
      </c>
      <c r="D11" t="s">
        <v>3059</v>
      </c>
      <c r="E11" t="s">
        <v>3065</v>
      </c>
      <c r="F11">
        <v>2729310</v>
      </c>
      <c r="G11" t="s">
        <v>3072</v>
      </c>
      <c r="H11" s="38">
        <v>44618</v>
      </c>
      <c r="I11">
        <v>41</v>
      </c>
      <c r="J11" t="s">
        <v>1471</v>
      </c>
      <c r="K11" t="s">
        <v>4866</v>
      </c>
      <c r="L11" t="s">
        <v>4875</v>
      </c>
      <c r="N11" t="s">
        <v>4911</v>
      </c>
      <c r="P11" t="s">
        <v>4923</v>
      </c>
      <c r="R11" t="s">
        <v>5527</v>
      </c>
      <c r="S11" t="s">
        <v>360</v>
      </c>
      <c r="T11" t="s">
        <v>362</v>
      </c>
      <c r="U11" t="s">
        <v>362</v>
      </c>
      <c r="V11" t="s">
        <v>362</v>
      </c>
      <c r="W11" t="s">
        <v>362</v>
      </c>
      <c r="X11" t="s">
        <v>362</v>
      </c>
      <c r="Y11" t="s">
        <v>362</v>
      </c>
      <c r="Z11" t="s">
        <v>362</v>
      </c>
      <c r="AB11" t="s">
        <v>4942</v>
      </c>
      <c r="AC11" t="s">
        <v>4940</v>
      </c>
      <c r="AD11" t="s">
        <v>4940</v>
      </c>
      <c r="AE11" t="s">
        <v>4940</v>
      </c>
      <c r="AF11" t="s">
        <v>4940</v>
      </c>
      <c r="AG11" t="s">
        <v>4940</v>
      </c>
      <c r="AH11" t="s">
        <v>4949</v>
      </c>
      <c r="AI11" t="s">
        <v>360</v>
      </c>
      <c r="AJ11" t="s">
        <v>362</v>
      </c>
      <c r="AK11" t="s">
        <v>362</v>
      </c>
      <c r="AL11" t="s">
        <v>362</v>
      </c>
      <c r="AM11" t="s">
        <v>362</v>
      </c>
      <c r="AN11" t="s">
        <v>362</v>
      </c>
      <c r="AO11" t="s">
        <v>362</v>
      </c>
      <c r="AP11" t="s">
        <v>362</v>
      </c>
      <c r="AQ11" t="s">
        <v>362</v>
      </c>
      <c r="AR11" t="s">
        <v>362</v>
      </c>
      <c r="AS11" t="s">
        <v>362</v>
      </c>
      <c r="AT11" t="s">
        <v>362</v>
      </c>
      <c r="AU11" t="s">
        <v>362</v>
      </c>
      <c r="AV11" t="s">
        <v>362</v>
      </c>
      <c r="AX11" t="s">
        <v>4949</v>
      </c>
      <c r="AY11" t="s">
        <v>360</v>
      </c>
      <c r="AZ11" t="s">
        <v>362</v>
      </c>
      <c r="BA11" t="s">
        <v>362</v>
      </c>
      <c r="BB11" t="s">
        <v>362</v>
      </c>
      <c r="BC11" t="s">
        <v>362</v>
      </c>
      <c r="BD11" t="s">
        <v>362</v>
      </c>
      <c r="BE11" t="s">
        <v>362</v>
      </c>
      <c r="BF11" t="s">
        <v>362</v>
      </c>
      <c r="BG11" t="s">
        <v>362</v>
      </c>
      <c r="BH11" t="s">
        <v>362</v>
      </c>
      <c r="BI11" t="s">
        <v>362</v>
      </c>
      <c r="BJ11" t="s">
        <v>362</v>
      </c>
      <c r="BK11" t="s">
        <v>362</v>
      </c>
      <c r="BM11" t="s">
        <v>5473</v>
      </c>
      <c r="BN11" t="s">
        <v>362</v>
      </c>
      <c r="BO11" t="s">
        <v>362</v>
      </c>
      <c r="BP11" t="s">
        <v>362</v>
      </c>
      <c r="BQ11" t="s">
        <v>360</v>
      </c>
      <c r="BR11" t="s">
        <v>362</v>
      </c>
      <c r="BS11" t="s">
        <v>362</v>
      </c>
      <c r="BT11" t="s">
        <v>362</v>
      </c>
      <c r="BU11" t="s">
        <v>362</v>
      </c>
      <c r="BV11" t="s">
        <v>362</v>
      </c>
      <c r="BX11" t="s">
        <v>4977</v>
      </c>
      <c r="BY11" t="s">
        <v>4949</v>
      </c>
      <c r="BZ11" t="s">
        <v>360</v>
      </c>
      <c r="CA11" t="s">
        <v>362</v>
      </c>
      <c r="CB11" t="s">
        <v>362</v>
      </c>
      <c r="CC11" t="s">
        <v>362</v>
      </c>
      <c r="CD11" t="s">
        <v>362</v>
      </c>
      <c r="CE11" t="s">
        <v>362</v>
      </c>
      <c r="CF11" t="s">
        <v>362</v>
      </c>
      <c r="CG11" t="s">
        <v>362</v>
      </c>
      <c r="CH11" t="s">
        <v>362</v>
      </c>
      <c r="CI11" t="s">
        <v>362</v>
      </c>
      <c r="CJ11" t="s">
        <v>362</v>
      </c>
      <c r="CK11" t="s">
        <v>362</v>
      </c>
      <c r="CL11" t="s">
        <v>362</v>
      </c>
      <c r="CN11" t="s">
        <v>5002</v>
      </c>
      <c r="DD11" t="s">
        <v>5002</v>
      </c>
      <c r="EK11" t="s">
        <v>5070</v>
      </c>
      <c r="EW11" t="s">
        <v>6061</v>
      </c>
      <c r="EX11" t="s">
        <v>360</v>
      </c>
      <c r="EY11" t="s">
        <v>362</v>
      </c>
      <c r="EZ11" t="s">
        <v>360</v>
      </c>
      <c r="FA11" t="s">
        <v>362</v>
      </c>
      <c r="FB11" t="s">
        <v>362</v>
      </c>
      <c r="FC11" t="s">
        <v>360</v>
      </c>
      <c r="FD11" t="s">
        <v>360</v>
      </c>
      <c r="FE11" t="s">
        <v>362</v>
      </c>
      <c r="FF11" t="s">
        <v>362</v>
      </c>
      <c r="FG11" t="s">
        <v>362</v>
      </c>
      <c r="FH11" t="s">
        <v>362</v>
      </c>
      <c r="FJ11" t="s">
        <v>5072</v>
      </c>
      <c r="FK11" t="s">
        <v>3072</v>
      </c>
      <c r="FV11" t="s">
        <v>4907</v>
      </c>
      <c r="GG11" t="s">
        <v>4949</v>
      </c>
      <c r="GI11" t="s">
        <v>3074</v>
      </c>
      <c r="HN11" t="s">
        <v>5172</v>
      </c>
      <c r="HO11" t="s">
        <v>362</v>
      </c>
      <c r="HP11" t="s">
        <v>362</v>
      </c>
      <c r="HQ11" t="s">
        <v>360</v>
      </c>
      <c r="HR11" t="s">
        <v>362</v>
      </c>
      <c r="HS11" t="s">
        <v>362</v>
      </c>
      <c r="HT11" t="s">
        <v>362</v>
      </c>
      <c r="HU11" t="s">
        <v>362</v>
      </c>
      <c r="HV11" t="s">
        <v>362</v>
      </c>
      <c r="HW11" t="s">
        <v>362</v>
      </c>
      <c r="HY11" t="s">
        <v>5186</v>
      </c>
      <c r="HZ11" t="s">
        <v>362</v>
      </c>
      <c r="IA11" t="s">
        <v>362</v>
      </c>
      <c r="IB11" t="s">
        <v>362</v>
      </c>
      <c r="IC11" t="s">
        <v>362</v>
      </c>
      <c r="ID11" t="s">
        <v>360</v>
      </c>
      <c r="IE11" t="s">
        <v>362</v>
      </c>
      <c r="IG11" t="s">
        <v>5021</v>
      </c>
      <c r="IH11" t="s">
        <v>5196</v>
      </c>
      <c r="II11" t="s">
        <v>362</v>
      </c>
      <c r="IJ11" t="s">
        <v>360</v>
      </c>
      <c r="IK11" t="s">
        <v>362</v>
      </c>
      <c r="IL11" t="s">
        <v>362</v>
      </c>
      <c r="IM11" t="s">
        <v>362</v>
      </c>
      <c r="IN11" t="s">
        <v>362</v>
      </c>
      <c r="IP11" t="s">
        <v>5203</v>
      </c>
      <c r="IQ11" t="s">
        <v>5220</v>
      </c>
      <c r="IR11" t="s">
        <v>362</v>
      </c>
      <c r="IS11" t="s">
        <v>362</v>
      </c>
      <c r="IT11" t="s">
        <v>362</v>
      </c>
      <c r="IU11" t="s">
        <v>362</v>
      </c>
      <c r="IV11" t="s">
        <v>360</v>
      </c>
      <c r="IW11" t="s">
        <v>362</v>
      </c>
      <c r="IX11" t="s">
        <v>362</v>
      </c>
      <c r="IY11" t="s">
        <v>362</v>
      </c>
      <c r="IZ11" t="s">
        <v>362</v>
      </c>
      <c r="JA11" t="s">
        <v>362</v>
      </c>
      <c r="JL11" t="s">
        <v>3074</v>
      </c>
      <c r="JX11" t="s">
        <v>5986</v>
      </c>
      <c r="JY11" t="s">
        <v>360</v>
      </c>
      <c r="JZ11" t="s">
        <v>362</v>
      </c>
      <c r="KA11" t="s">
        <v>360</v>
      </c>
      <c r="KB11" t="s">
        <v>362</v>
      </c>
      <c r="KC11" t="s">
        <v>362</v>
      </c>
      <c r="KD11" t="s">
        <v>362</v>
      </c>
      <c r="KE11" t="s">
        <v>362</v>
      </c>
      <c r="KF11" t="s">
        <v>362</v>
      </c>
      <c r="KG11" t="s">
        <v>362</v>
      </c>
      <c r="KI11" t="s">
        <v>5261</v>
      </c>
      <c r="KW11" t="s">
        <v>5998</v>
      </c>
      <c r="KX11" t="s">
        <v>360</v>
      </c>
      <c r="KY11" t="s">
        <v>362</v>
      </c>
      <c r="KZ11" t="s">
        <v>362</v>
      </c>
      <c r="LA11" t="s">
        <v>362</v>
      </c>
      <c r="LB11" t="s">
        <v>362</v>
      </c>
      <c r="LC11" t="s">
        <v>362</v>
      </c>
      <c r="LD11" t="s">
        <v>360</v>
      </c>
      <c r="LE11" t="s">
        <v>362</v>
      </c>
      <c r="LF11" t="s">
        <v>362</v>
      </c>
      <c r="LG11" t="s">
        <v>362</v>
      </c>
      <c r="LH11" t="s">
        <v>362</v>
      </c>
      <c r="LJ11" t="s">
        <v>6062</v>
      </c>
      <c r="LK11" t="s">
        <v>360</v>
      </c>
      <c r="LL11" t="s">
        <v>362</v>
      </c>
      <c r="LM11" t="s">
        <v>360</v>
      </c>
      <c r="LN11" t="s">
        <v>360</v>
      </c>
      <c r="LO11" t="s">
        <v>362</v>
      </c>
      <c r="LP11" t="s">
        <v>362</v>
      </c>
      <c r="LQ11" t="s">
        <v>362</v>
      </c>
      <c r="LS11" t="s">
        <v>3072</v>
      </c>
      <c r="NE11" t="s">
        <v>4971</v>
      </c>
      <c r="NF11" t="s">
        <v>362</v>
      </c>
      <c r="NG11" t="s">
        <v>362</v>
      </c>
      <c r="NH11" t="s">
        <v>362</v>
      </c>
      <c r="NI11" t="s">
        <v>362</v>
      </c>
      <c r="NJ11" t="s">
        <v>362</v>
      </c>
      <c r="NK11" t="s">
        <v>362</v>
      </c>
      <c r="NL11" t="s">
        <v>362</v>
      </c>
      <c r="NM11" t="s">
        <v>362</v>
      </c>
      <c r="NN11" t="s">
        <v>362</v>
      </c>
      <c r="NO11" t="s">
        <v>362</v>
      </c>
      <c r="NP11" t="s">
        <v>362</v>
      </c>
      <c r="NQ11" t="s">
        <v>360</v>
      </c>
      <c r="NR11" t="s">
        <v>362</v>
      </c>
      <c r="NS11" t="s">
        <v>362</v>
      </c>
      <c r="NU11" t="s">
        <v>5267</v>
      </c>
      <c r="NV11" t="s">
        <v>362</v>
      </c>
      <c r="NW11" t="s">
        <v>362</v>
      </c>
      <c r="NX11" t="s">
        <v>360</v>
      </c>
      <c r="NY11" t="s">
        <v>362</v>
      </c>
      <c r="NZ11" t="s">
        <v>362</v>
      </c>
      <c r="OA11" t="s">
        <v>362</v>
      </c>
      <c r="OB11" t="s">
        <v>362</v>
      </c>
      <c r="OC11" t="s">
        <v>362</v>
      </c>
      <c r="OD11" t="s">
        <v>362</v>
      </c>
      <c r="OE11" t="s">
        <v>362</v>
      </c>
      <c r="OF11" t="s">
        <v>362</v>
      </c>
      <c r="OG11" t="s">
        <v>362</v>
      </c>
      <c r="OI11" t="s">
        <v>6063</v>
      </c>
      <c r="OJ11" t="s">
        <v>360</v>
      </c>
      <c r="OK11" t="s">
        <v>360</v>
      </c>
      <c r="OL11" t="s">
        <v>362</v>
      </c>
      <c r="OM11" t="s">
        <v>362</v>
      </c>
      <c r="ON11" t="s">
        <v>360</v>
      </c>
      <c r="OO11" t="s">
        <v>362</v>
      </c>
      <c r="OP11" t="s">
        <v>362</v>
      </c>
      <c r="OQ11" t="s">
        <v>362</v>
      </c>
      <c r="OR11" t="s">
        <v>362</v>
      </c>
      <c r="OS11" t="s">
        <v>362</v>
      </c>
      <c r="OU11" t="s">
        <v>5002</v>
      </c>
      <c r="PF11" t="s">
        <v>5387</v>
      </c>
      <c r="PG11" t="s">
        <v>362</v>
      </c>
      <c r="PH11" t="s">
        <v>362</v>
      </c>
      <c r="PI11" t="s">
        <v>362</v>
      </c>
      <c r="PJ11" t="s">
        <v>362</v>
      </c>
      <c r="PK11" t="s">
        <v>362</v>
      </c>
      <c r="PL11" t="s">
        <v>362</v>
      </c>
      <c r="PM11" t="s">
        <v>362</v>
      </c>
      <c r="PN11" t="s">
        <v>362</v>
      </c>
      <c r="PO11" t="s">
        <v>362</v>
      </c>
      <c r="PP11" t="s">
        <v>360</v>
      </c>
      <c r="PQ11" t="s">
        <v>362</v>
      </c>
      <c r="PR11" t="s">
        <v>362</v>
      </c>
      <c r="PS11" t="s">
        <v>362</v>
      </c>
      <c r="PT11" t="s">
        <v>362</v>
      </c>
      <c r="PU11" t="s">
        <v>362</v>
      </c>
      <c r="PV11" t="s">
        <v>362</v>
      </c>
      <c r="PW11" t="s">
        <v>362</v>
      </c>
      <c r="PX11" t="s">
        <v>362</v>
      </c>
      <c r="PZ11" t="s">
        <v>5398</v>
      </c>
      <c r="QA11" t="s">
        <v>362</v>
      </c>
      <c r="QB11" t="s">
        <v>362</v>
      </c>
      <c r="QC11" t="s">
        <v>362</v>
      </c>
      <c r="QD11" t="s">
        <v>362</v>
      </c>
      <c r="QE11" t="s">
        <v>362</v>
      </c>
      <c r="QF11" t="s">
        <v>362</v>
      </c>
      <c r="QG11" t="s">
        <v>362</v>
      </c>
      <c r="QH11" t="s">
        <v>362</v>
      </c>
      <c r="QI11" t="s">
        <v>362</v>
      </c>
      <c r="QJ11" t="s">
        <v>362</v>
      </c>
      <c r="QK11" t="s">
        <v>362</v>
      </c>
      <c r="QL11" t="s">
        <v>362</v>
      </c>
      <c r="QM11" t="s">
        <v>360</v>
      </c>
      <c r="QN11" t="s">
        <v>362</v>
      </c>
      <c r="QO11" t="s">
        <v>362</v>
      </c>
      <c r="QP11" t="s">
        <v>362</v>
      </c>
      <c r="SZ11" t="s">
        <v>6064</v>
      </c>
      <c r="TA11" t="s">
        <v>360</v>
      </c>
      <c r="TB11" t="s">
        <v>362</v>
      </c>
      <c r="TC11" t="s">
        <v>362</v>
      </c>
      <c r="TD11" t="s">
        <v>362</v>
      </c>
      <c r="TE11" t="s">
        <v>360</v>
      </c>
      <c r="TF11" t="s">
        <v>362</v>
      </c>
      <c r="TG11" t="s">
        <v>362</v>
      </c>
      <c r="TH11" t="s">
        <v>362</v>
      </c>
      <c r="TJ11" t="s">
        <v>6037</v>
      </c>
      <c r="TK11" t="s">
        <v>362</v>
      </c>
      <c r="TL11" t="s">
        <v>362</v>
      </c>
      <c r="TM11" t="s">
        <v>362</v>
      </c>
      <c r="TN11" t="s">
        <v>362</v>
      </c>
      <c r="TO11" t="s">
        <v>362</v>
      </c>
      <c r="TP11" t="s">
        <v>360</v>
      </c>
      <c r="TQ11" t="s">
        <v>360</v>
      </c>
      <c r="TR11" t="s">
        <v>362</v>
      </c>
      <c r="TS11" t="s">
        <v>362</v>
      </c>
      <c r="TT11" t="s">
        <v>362</v>
      </c>
      <c r="TU11" t="s">
        <v>362</v>
      </c>
      <c r="TV11" t="s">
        <v>362</v>
      </c>
      <c r="TW11" t="s">
        <v>362</v>
      </c>
      <c r="TY11" t="s">
        <v>4984</v>
      </c>
      <c r="TZ11" t="s">
        <v>4907</v>
      </c>
      <c r="UA11" t="s">
        <v>362</v>
      </c>
      <c r="UB11" t="s">
        <v>362</v>
      </c>
      <c r="UC11" t="s">
        <v>362</v>
      </c>
      <c r="UD11" t="s">
        <v>362</v>
      </c>
      <c r="UE11" t="s">
        <v>362</v>
      </c>
      <c r="UF11" t="s">
        <v>362</v>
      </c>
      <c r="UG11" t="s">
        <v>362</v>
      </c>
      <c r="UH11" t="s">
        <v>362</v>
      </c>
      <c r="UI11" t="s">
        <v>362</v>
      </c>
      <c r="UJ11" t="s">
        <v>360</v>
      </c>
      <c r="UK11" t="s">
        <v>362</v>
      </c>
      <c r="UN11" t="s">
        <v>3072</v>
      </c>
      <c r="UO11" t="s">
        <v>3072</v>
      </c>
      <c r="UP11" t="s">
        <v>3072</v>
      </c>
      <c r="UQ11" t="s">
        <v>361</v>
      </c>
      <c r="UR11" t="s">
        <v>304</v>
      </c>
      <c r="US11" t="s">
        <v>314</v>
      </c>
      <c r="UT11" t="s">
        <v>290</v>
      </c>
      <c r="UU11" t="s">
        <v>686</v>
      </c>
      <c r="UV11" t="s">
        <v>532</v>
      </c>
      <c r="UW11" t="s">
        <v>329</v>
      </c>
      <c r="UX11" t="s">
        <v>737</v>
      </c>
      <c r="UY11" t="s">
        <v>406</v>
      </c>
      <c r="UZ11" t="s">
        <v>1099</v>
      </c>
      <c r="VA11" t="s">
        <v>1184</v>
      </c>
      <c r="VB11" t="s">
        <v>380</v>
      </c>
    </row>
    <row r="12" spans="1:574" x14ac:dyDescent="0.25">
      <c r="A12" t="s">
        <v>6065</v>
      </c>
      <c r="B12" s="38">
        <v>45895</v>
      </c>
      <c r="C12" t="s">
        <v>3058</v>
      </c>
      <c r="D12" t="s">
        <v>3059</v>
      </c>
      <c r="E12" t="s">
        <v>3065</v>
      </c>
      <c r="F12">
        <v>2729599</v>
      </c>
      <c r="G12" t="s">
        <v>3072</v>
      </c>
      <c r="H12" s="38">
        <v>44619</v>
      </c>
      <c r="I12">
        <v>41</v>
      </c>
      <c r="J12" t="s">
        <v>1471</v>
      </c>
      <c r="K12" t="s">
        <v>4866</v>
      </c>
      <c r="L12" t="s">
        <v>4875</v>
      </c>
      <c r="N12" t="s">
        <v>4911</v>
      </c>
      <c r="P12" t="s">
        <v>4937</v>
      </c>
      <c r="R12" t="s">
        <v>5994</v>
      </c>
      <c r="S12" t="s">
        <v>360</v>
      </c>
      <c r="T12" t="s">
        <v>360</v>
      </c>
      <c r="U12" t="s">
        <v>362</v>
      </c>
      <c r="V12" t="s">
        <v>362</v>
      </c>
      <c r="W12" t="s">
        <v>362</v>
      </c>
      <c r="X12" t="s">
        <v>362</v>
      </c>
      <c r="Y12" t="s">
        <v>362</v>
      </c>
      <c r="Z12" t="s">
        <v>362</v>
      </c>
      <c r="AB12" t="s">
        <v>4940</v>
      </c>
      <c r="AC12" t="s">
        <v>4940</v>
      </c>
      <c r="AD12" t="s">
        <v>4940</v>
      </c>
      <c r="AE12" t="s">
        <v>4940</v>
      </c>
      <c r="AF12" t="s">
        <v>4940</v>
      </c>
      <c r="AG12" t="s">
        <v>4940</v>
      </c>
      <c r="AH12" t="s">
        <v>4949</v>
      </c>
      <c r="AI12" t="s">
        <v>360</v>
      </c>
      <c r="AJ12" t="s">
        <v>362</v>
      </c>
      <c r="AK12" t="s">
        <v>362</v>
      </c>
      <c r="AL12" t="s">
        <v>362</v>
      </c>
      <c r="AM12" t="s">
        <v>362</v>
      </c>
      <c r="AN12" t="s">
        <v>362</v>
      </c>
      <c r="AO12" t="s">
        <v>362</v>
      </c>
      <c r="AP12" t="s">
        <v>362</v>
      </c>
      <c r="AQ12" t="s">
        <v>362</v>
      </c>
      <c r="AR12" t="s">
        <v>362</v>
      </c>
      <c r="AS12" t="s">
        <v>362</v>
      </c>
      <c r="AT12" t="s">
        <v>362</v>
      </c>
      <c r="AU12" t="s">
        <v>362</v>
      </c>
      <c r="AV12" t="s">
        <v>362</v>
      </c>
      <c r="AX12" t="s">
        <v>4949</v>
      </c>
      <c r="AY12" t="s">
        <v>360</v>
      </c>
      <c r="AZ12" t="s">
        <v>362</v>
      </c>
      <c r="BA12" t="s">
        <v>362</v>
      </c>
      <c r="BB12" t="s">
        <v>362</v>
      </c>
      <c r="BC12" t="s">
        <v>362</v>
      </c>
      <c r="BD12" t="s">
        <v>362</v>
      </c>
      <c r="BE12" t="s">
        <v>362</v>
      </c>
      <c r="BF12" t="s">
        <v>362</v>
      </c>
      <c r="BG12" t="s">
        <v>362</v>
      </c>
      <c r="BH12" t="s">
        <v>362</v>
      </c>
      <c r="BI12" t="s">
        <v>362</v>
      </c>
      <c r="BJ12" t="s">
        <v>362</v>
      </c>
      <c r="BK12" t="s">
        <v>362</v>
      </c>
      <c r="BM12" t="s">
        <v>5473</v>
      </c>
      <c r="BN12" t="s">
        <v>362</v>
      </c>
      <c r="BO12" t="s">
        <v>362</v>
      </c>
      <c r="BP12" t="s">
        <v>362</v>
      </c>
      <c r="BQ12" t="s">
        <v>360</v>
      </c>
      <c r="BR12" t="s">
        <v>362</v>
      </c>
      <c r="BS12" t="s">
        <v>362</v>
      </c>
      <c r="BT12" t="s">
        <v>362</v>
      </c>
      <c r="BU12" t="s">
        <v>362</v>
      </c>
      <c r="BV12" t="s">
        <v>362</v>
      </c>
      <c r="BX12" t="s">
        <v>4977</v>
      </c>
      <c r="BY12" t="s">
        <v>4949</v>
      </c>
      <c r="BZ12" t="s">
        <v>360</v>
      </c>
      <c r="CA12" t="s">
        <v>362</v>
      </c>
      <c r="CB12" t="s">
        <v>362</v>
      </c>
      <c r="CC12" t="s">
        <v>362</v>
      </c>
      <c r="CD12" t="s">
        <v>362</v>
      </c>
      <c r="CE12" t="s">
        <v>362</v>
      </c>
      <c r="CF12" t="s">
        <v>362</v>
      </c>
      <c r="CG12" t="s">
        <v>362</v>
      </c>
      <c r="CH12" t="s">
        <v>362</v>
      </c>
      <c r="CI12" t="s">
        <v>362</v>
      </c>
      <c r="CJ12" t="s">
        <v>362</v>
      </c>
      <c r="CK12" t="s">
        <v>362</v>
      </c>
      <c r="CL12" t="s">
        <v>362</v>
      </c>
      <c r="CN12" t="s">
        <v>5002</v>
      </c>
      <c r="DD12" t="s">
        <v>4984</v>
      </c>
      <c r="EK12" t="s">
        <v>5072</v>
      </c>
      <c r="EL12" t="s">
        <v>5092</v>
      </c>
      <c r="EM12" t="s">
        <v>362</v>
      </c>
      <c r="EN12" t="s">
        <v>362</v>
      </c>
      <c r="EO12" t="s">
        <v>362</v>
      </c>
      <c r="EP12" t="s">
        <v>362</v>
      </c>
      <c r="EQ12" t="s">
        <v>362</v>
      </c>
      <c r="ER12" t="s">
        <v>362</v>
      </c>
      <c r="ES12" t="s">
        <v>360</v>
      </c>
      <c r="ET12" t="s">
        <v>362</v>
      </c>
      <c r="EU12" t="s">
        <v>362</v>
      </c>
      <c r="EW12" t="s">
        <v>6066</v>
      </c>
      <c r="EX12" t="s">
        <v>362</v>
      </c>
      <c r="EY12" t="s">
        <v>362</v>
      </c>
      <c r="EZ12" t="s">
        <v>362</v>
      </c>
      <c r="FA12" t="s">
        <v>362</v>
      </c>
      <c r="FB12" t="s">
        <v>360</v>
      </c>
      <c r="FC12" t="s">
        <v>360</v>
      </c>
      <c r="FD12" t="s">
        <v>360</v>
      </c>
      <c r="FE12" t="s">
        <v>362</v>
      </c>
      <c r="FF12" t="s">
        <v>362</v>
      </c>
      <c r="FG12" t="s">
        <v>362</v>
      </c>
      <c r="FH12" t="s">
        <v>362</v>
      </c>
      <c r="FJ12" t="s">
        <v>5076</v>
      </c>
      <c r="FK12" t="s">
        <v>3074</v>
      </c>
      <c r="FL12" t="s">
        <v>6047</v>
      </c>
      <c r="FM12" t="s">
        <v>360</v>
      </c>
      <c r="FN12" t="s">
        <v>360</v>
      </c>
      <c r="FO12" t="s">
        <v>362</v>
      </c>
      <c r="FP12" t="s">
        <v>362</v>
      </c>
      <c r="FQ12" t="s">
        <v>362</v>
      </c>
      <c r="FR12" t="s">
        <v>362</v>
      </c>
      <c r="FS12" t="s">
        <v>362</v>
      </c>
      <c r="FT12" t="s">
        <v>362</v>
      </c>
      <c r="FV12" t="s">
        <v>5111</v>
      </c>
      <c r="FW12" t="s">
        <v>6067</v>
      </c>
      <c r="FX12" t="s">
        <v>360</v>
      </c>
      <c r="FY12" t="s">
        <v>360</v>
      </c>
      <c r="FZ12" t="s">
        <v>362</v>
      </c>
      <c r="GA12" t="s">
        <v>360</v>
      </c>
      <c r="GB12" t="s">
        <v>360</v>
      </c>
      <c r="GC12" t="s">
        <v>362</v>
      </c>
      <c r="GD12" t="s">
        <v>362</v>
      </c>
      <c r="GE12" t="s">
        <v>362</v>
      </c>
      <c r="GG12" t="s">
        <v>4949</v>
      </c>
      <c r="GI12" t="s">
        <v>3074</v>
      </c>
      <c r="HN12" t="s">
        <v>5172</v>
      </c>
      <c r="HO12" t="s">
        <v>362</v>
      </c>
      <c r="HP12" t="s">
        <v>362</v>
      </c>
      <c r="HQ12" t="s">
        <v>360</v>
      </c>
      <c r="HR12" t="s">
        <v>362</v>
      </c>
      <c r="HS12" t="s">
        <v>362</v>
      </c>
      <c r="HT12" t="s">
        <v>362</v>
      </c>
      <c r="HU12" t="s">
        <v>362</v>
      </c>
      <c r="HV12" t="s">
        <v>362</v>
      </c>
      <c r="HW12" t="s">
        <v>362</v>
      </c>
      <c r="HY12" t="s">
        <v>5186</v>
      </c>
      <c r="HZ12" t="s">
        <v>362</v>
      </c>
      <c r="IA12" t="s">
        <v>362</v>
      </c>
      <c r="IB12" t="s">
        <v>362</v>
      </c>
      <c r="IC12" t="s">
        <v>362</v>
      </c>
      <c r="ID12" t="s">
        <v>360</v>
      </c>
      <c r="IE12" t="s">
        <v>362</v>
      </c>
      <c r="IG12" t="s">
        <v>5191</v>
      </c>
      <c r="IH12" t="s">
        <v>5198</v>
      </c>
      <c r="II12" t="s">
        <v>362</v>
      </c>
      <c r="IJ12" t="s">
        <v>362</v>
      </c>
      <c r="IK12" t="s">
        <v>360</v>
      </c>
      <c r="IL12" t="s">
        <v>362</v>
      </c>
      <c r="IM12" t="s">
        <v>362</v>
      </c>
      <c r="IN12" t="s">
        <v>362</v>
      </c>
      <c r="IP12" t="s">
        <v>5203</v>
      </c>
      <c r="IQ12" t="s">
        <v>6068</v>
      </c>
      <c r="IR12" t="s">
        <v>362</v>
      </c>
      <c r="IS12" t="s">
        <v>362</v>
      </c>
      <c r="IT12" t="s">
        <v>362</v>
      </c>
      <c r="IU12" t="s">
        <v>360</v>
      </c>
      <c r="IV12" t="s">
        <v>360</v>
      </c>
      <c r="IW12" t="s">
        <v>362</v>
      </c>
      <c r="IX12" t="s">
        <v>362</v>
      </c>
      <c r="IY12" t="s">
        <v>362</v>
      </c>
      <c r="IZ12" t="s">
        <v>362</v>
      </c>
      <c r="JA12" t="s">
        <v>362</v>
      </c>
      <c r="JL12" t="s">
        <v>3074</v>
      </c>
      <c r="JX12" t="s">
        <v>4907</v>
      </c>
      <c r="JY12" t="s">
        <v>362</v>
      </c>
      <c r="JZ12" t="s">
        <v>362</v>
      </c>
      <c r="KA12" t="s">
        <v>362</v>
      </c>
      <c r="KB12" t="s">
        <v>362</v>
      </c>
      <c r="KC12" t="s">
        <v>362</v>
      </c>
      <c r="KD12" t="s">
        <v>362</v>
      </c>
      <c r="KE12" t="s">
        <v>362</v>
      </c>
      <c r="KF12" t="s">
        <v>360</v>
      </c>
      <c r="KG12" t="s">
        <v>362</v>
      </c>
      <c r="KI12" t="s">
        <v>5259</v>
      </c>
      <c r="KJ12" t="s">
        <v>6069</v>
      </c>
      <c r="KK12" t="s">
        <v>360</v>
      </c>
      <c r="KL12" t="s">
        <v>362</v>
      </c>
      <c r="KM12" t="s">
        <v>362</v>
      </c>
      <c r="KN12" t="s">
        <v>362</v>
      </c>
      <c r="KO12" t="s">
        <v>362</v>
      </c>
      <c r="KP12" t="s">
        <v>362</v>
      </c>
      <c r="KQ12" t="s">
        <v>360</v>
      </c>
      <c r="KR12" t="s">
        <v>362</v>
      </c>
      <c r="KS12" t="s">
        <v>362</v>
      </c>
      <c r="KT12" t="s">
        <v>362</v>
      </c>
      <c r="KU12" t="s">
        <v>362</v>
      </c>
      <c r="LJ12" t="s">
        <v>6070</v>
      </c>
      <c r="LK12" t="s">
        <v>360</v>
      </c>
      <c r="LL12" t="s">
        <v>360</v>
      </c>
      <c r="LM12" t="s">
        <v>360</v>
      </c>
      <c r="LN12" t="s">
        <v>360</v>
      </c>
      <c r="LO12" t="s">
        <v>362</v>
      </c>
      <c r="LP12" t="s">
        <v>362</v>
      </c>
      <c r="LQ12" t="s">
        <v>362</v>
      </c>
      <c r="LS12" t="s">
        <v>3072</v>
      </c>
      <c r="LT12" t="s">
        <v>5289</v>
      </c>
      <c r="MF12" t="s">
        <v>5310</v>
      </c>
      <c r="MG12" t="s">
        <v>360</v>
      </c>
      <c r="MH12" t="s">
        <v>362</v>
      </c>
      <c r="MI12" t="s">
        <v>362</v>
      </c>
      <c r="MJ12" t="s">
        <v>362</v>
      </c>
      <c r="MK12" t="s">
        <v>362</v>
      </c>
      <c r="ML12" t="s">
        <v>362</v>
      </c>
      <c r="MM12" t="s">
        <v>362</v>
      </c>
      <c r="MN12" t="s">
        <v>362</v>
      </c>
      <c r="MO12" t="s">
        <v>362</v>
      </c>
      <c r="MP12" t="s">
        <v>362</v>
      </c>
      <c r="NE12" t="s">
        <v>4971</v>
      </c>
      <c r="NF12" t="s">
        <v>362</v>
      </c>
      <c r="NG12" t="s">
        <v>362</v>
      </c>
      <c r="NH12" t="s">
        <v>362</v>
      </c>
      <c r="NI12" t="s">
        <v>362</v>
      </c>
      <c r="NJ12" t="s">
        <v>362</v>
      </c>
      <c r="NK12" t="s">
        <v>362</v>
      </c>
      <c r="NL12" t="s">
        <v>362</v>
      </c>
      <c r="NM12" t="s">
        <v>362</v>
      </c>
      <c r="NN12" t="s">
        <v>362</v>
      </c>
      <c r="NO12" t="s">
        <v>362</v>
      </c>
      <c r="NP12" t="s">
        <v>362</v>
      </c>
      <c r="NQ12" t="s">
        <v>360</v>
      </c>
      <c r="NR12" t="s">
        <v>362</v>
      </c>
      <c r="NS12" t="s">
        <v>362</v>
      </c>
      <c r="NU12" t="s">
        <v>5998</v>
      </c>
      <c r="NV12" t="s">
        <v>360</v>
      </c>
      <c r="NW12" t="s">
        <v>362</v>
      </c>
      <c r="NX12" t="s">
        <v>362</v>
      </c>
      <c r="NY12" t="s">
        <v>362</v>
      </c>
      <c r="NZ12" t="s">
        <v>362</v>
      </c>
      <c r="OA12" t="s">
        <v>362</v>
      </c>
      <c r="OB12" t="s">
        <v>360</v>
      </c>
      <c r="OC12" t="s">
        <v>362</v>
      </c>
      <c r="OD12" t="s">
        <v>362</v>
      </c>
      <c r="OE12" t="s">
        <v>362</v>
      </c>
      <c r="OF12" t="s">
        <v>362</v>
      </c>
      <c r="OG12" t="s">
        <v>362</v>
      </c>
      <c r="OI12" t="s">
        <v>5345</v>
      </c>
      <c r="OJ12" t="s">
        <v>360</v>
      </c>
      <c r="OK12" t="s">
        <v>362</v>
      </c>
      <c r="OL12" t="s">
        <v>362</v>
      </c>
      <c r="OM12" t="s">
        <v>362</v>
      </c>
      <c r="ON12" t="s">
        <v>362</v>
      </c>
      <c r="OO12" t="s">
        <v>362</v>
      </c>
      <c r="OP12" t="s">
        <v>362</v>
      </c>
      <c r="OQ12" t="s">
        <v>362</v>
      </c>
      <c r="OR12" t="s">
        <v>362</v>
      </c>
      <c r="OS12" t="s">
        <v>362</v>
      </c>
      <c r="OU12" t="s">
        <v>5023</v>
      </c>
      <c r="OV12" t="s">
        <v>6071</v>
      </c>
      <c r="OW12" t="s">
        <v>360</v>
      </c>
      <c r="OX12" t="s">
        <v>362</v>
      </c>
      <c r="OY12" t="s">
        <v>360</v>
      </c>
      <c r="OZ12" t="s">
        <v>360</v>
      </c>
      <c r="PA12" t="s">
        <v>362</v>
      </c>
      <c r="PB12" t="s">
        <v>362</v>
      </c>
      <c r="PC12" t="s">
        <v>362</v>
      </c>
      <c r="PD12" t="s">
        <v>362</v>
      </c>
      <c r="PF12" t="s">
        <v>6072</v>
      </c>
      <c r="PG12" t="s">
        <v>362</v>
      </c>
      <c r="PH12" t="s">
        <v>362</v>
      </c>
      <c r="PI12" t="s">
        <v>360</v>
      </c>
      <c r="PJ12" t="s">
        <v>362</v>
      </c>
      <c r="PK12" t="s">
        <v>362</v>
      </c>
      <c r="PL12" t="s">
        <v>362</v>
      </c>
      <c r="PM12" t="s">
        <v>360</v>
      </c>
      <c r="PN12" t="s">
        <v>362</v>
      </c>
      <c r="PO12" t="s">
        <v>362</v>
      </c>
      <c r="PP12" t="s">
        <v>360</v>
      </c>
      <c r="PQ12" t="s">
        <v>362</v>
      </c>
      <c r="PR12" t="s">
        <v>362</v>
      </c>
      <c r="PS12" t="s">
        <v>362</v>
      </c>
      <c r="PT12" t="s">
        <v>362</v>
      </c>
      <c r="PU12" t="s">
        <v>362</v>
      </c>
      <c r="PV12" t="s">
        <v>362</v>
      </c>
      <c r="PW12" t="s">
        <v>362</v>
      </c>
      <c r="PX12" t="s">
        <v>362</v>
      </c>
      <c r="PZ12" t="s">
        <v>6073</v>
      </c>
      <c r="QA12" t="s">
        <v>362</v>
      </c>
      <c r="QB12" t="s">
        <v>362</v>
      </c>
      <c r="QC12" t="s">
        <v>362</v>
      </c>
      <c r="QD12" t="s">
        <v>362</v>
      </c>
      <c r="QE12" t="s">
        <v>362</v>
      </c>
      <c r="QF12" t="s">
        <v>360</v>
      </c>
      <c r="QG12" t="s">
        <v>362</v>
      </c>
      <c r="QH12" t="s">
        <v>360</v>
      </c>
      <c r="QI12" t="s">
        <v>360</v>
      </c>
      <c r="QJ12" t="s">
        <v>362</v>
      </c>
      <c r="QK12" t="s">
        <v>362</v>
      </c>
      <c r="QL12" t="s">
        <v>362</v>
      </c>
      <c r="QM12" t="s">
        <v>362</v>
      </c>
      <c r="QN12" t="s">
        <v>362</v>
      </c>
      <c r="QO12" t="s">
        <v>362</v>
      </c>
      <c r="QP12" t="s">
        <v>362</v>
      </c>
      <c r="QR12" t="s">
        <v>6074</v>
      </c>
      <c r="QS12" t="s">
        <v>362</v>
      </c>
      <c r="QT12" t="s">
        <v>362</v>
      </c>
      <c r="QU12" t="s">
        <v>360</v>
      </c>
      <c r="QV12" t="s">
        <v>362</v>
      </c>
      <c r="QW12" t="s">
        <v>362</v>
      </c>
      <c r="QX12" t="s">
        <v>362</v>
      </c>
      <c r="QY12" t="s">
        <v>362</v>
      </c>
      <c r="QZ12" t="s">
        <v>360</v>
      </c>
      <c r="RA12" t="s">
        <v>362</v>
      </c>
      <c r="RB12" t="s">
        <v>362</v>
      </c>
      <c r="RC12" t="s">
        <v>362</v>
      </c>
      <c r="RD12" t="s">
        <v>362</v>
      </c>
      <c r="RF12" t="s">
        <v>6075</v>
      </c>
      <c r="RG12" t="s">
        <v>362</v>
      </c>
      <c r="RH12" t="s">
        <v>362</v>
      </c>
      <c r="RI12" t="s">
        <v>362</v>
      </c>
      <c r="RJ12" t="s">
        <v>362</v>
      </c>
      <c r="RK12" t="s">
        <v>360</v>
      </c>
      <c r="RL12" t="s">
        <v>360</v>
      </c>
      <c r="RM12" t="s">
        <v>362</v>
      </c>
      <c r="RN12" t="s">
        <v>362</v>
      </c>
      <c r="RO12" t="s">
        <v>362</v>
      </c>
      <c r="RP12" t="s">
        <v>362</v>
      </c>
      <c r="RQ12" t="s">
        <v>360</v>
      </c>
      <c r="RR12" t="s">
        <v>362</v>
      </c>
      <c r="RS12" t="s">
        <v>362</v>
      </c>
      <c r="RT12" t="s">
        <v>362</v>
      </c>
      <c r="RU12" t="s">
        <v>362</v>
      </c>
      <c r="RV12" t="s">
        <v>362</v>
      </c>
      <c r="RX12" t="s">
        <v>6076</v>
      </c>
      <c r="RY12" t="s">
        <v>360</v>
      </c>
      <c r="RZ12" t="s">
        <v>360</v>
      </c>
      <c r="SA12" t="s">
        <v>360</v>
      </c>
      <c r="SB12" t="s">
        <v>360</v>
      </c>
      <c r="SC12" t="s">
        <v>360</v>
      </c>
      <c r="SD12" t="s">
        <v>360</v>
      </c>
      <c r="SE12" t="s">
        <v>360</v>
      </c>
      <c r="SF12" t="s">
        <v>360</v>
      </c>
      <c r="SG12" t="s">
        <v>362</v>
      </c>
      <c r="SH12" t="s">
        <v>362</v>
      </c>
      <c r="SI12" t="s">
        <v>362</v>
      </c>
      <c r="SK12" t="s">
        <v>6077</v>
      </c>
      <c r="SL12" t="s">
        <v>362</v>
      </c>
      <c r="SM12" t="s">
        <v>362</v>
      </c>
      <c r="SN12" t="s">
        <v>362</v>
      </c>
      <c r="SO12" t="s">
        <v>362</v>
      </c>
      <c r="SP12" t="s">
        <v>362</v>
      </c>
      <c r="SQ12" t="s">
        <v>362</v>
      </c>
      <c r="SR12" t="s">
        <v>360</v>
      </c>
      <c r="SS12" t="s">
        <v>360</v>
      </c>
      <c r="ST12" t="s">
        <v>362</v>
      </c>
      <c r="SU12" t="s">
        <v>362</v>
      </c>
      <c r="SV12" t="s">
        <v>362</v>
      </c>
      <c r="SW12" t="s">
        <v>362</v>
      </c>
      <c r="SX12" t="s">
        <v>362</v>
      </c>
      <c r="SZ12" t="s">
        <v>3074</v>
      </c>
      <c r="TA12" t="s">
        <v>362</v>
      </c>
      <c r="TB12" t="s">
        <v>362</v>
      </c>
      <c r="TC12" t="s">
        <v>362</v>
      </c>
      <c r="TD12" t="s">
        <v>362</v>
      </c>
      <c r="TE12" t="s">
        <v>362</v>
      </c>
      <c r="TF12" t="s">
        <v>362</v>
      </c>
      <c r="TG12" t="s">
        <v>360</v>
      </c>
      <c r="TH12" t="s">
        <v>362</v>
      </c>
      <c r="TY12" t="s">
        <v>5023</v>
      </c>
      <c r="TZ12" t="s">
        <v>6078</v>
      </c>
      <c r="UA12" t="s">
        <v>362</v>
      </c>
      <c r="UB12" t="s">
        <v>360</v>
      </c>
      <c r="UC12" t="s">
        <v>362</v>
      </c>
      <c r="UD12" t="s">
        <v>360</v>
      </c>
      <c r="UE12" t="s">
        <v>362</v>
      </c>
      <c r="UF12" t="s">
        <v>362</v>
      </c>
      <c r="UG12" t="s">
        <v>362</v>
      </c>
      <c r="UH12" t="s">
        <v>362</v>
      </c>
      <c r="UI12" t="s">
        <v>362</v>
      </c>
      <c r="UJ12" t="s">
        <v>362</v>
      </c>
      <c r="UK12" t="s">
        <v>362</v>
      </c>
      <c r="UM12" t="s">
        <v>6031</v>
      </c>
      <c r="UN12" t="s">
        <v>3074</v>
      </c>
      <c r="UO12" t="s">
        <v>3074</v>
      </c>
      <c r="UP12" t="s">
        <v>3074</v>
      </c>
      <c r="UQ12" t="s">
        <v>1203</v>
      </c>
      <c r="UR12" t="s">
        <v>304</v>
      </c>
      <c r="US12" t="s">
        <v>314</v>
      </c>
      <c r="UT12" t="s">
        <v>290</v>
      </c>
      <c r="UU12" t="s">
        <v>686</v>
      </c>
      <c r="UV12" t="s">
        <v>532</v>
      </c>
      <c r="UW12" t="s">
        <v>329</v>
      </c>
      <c r="UX12" t="s">
        <v>737</v>
      </c>
      <c r="UY12" t="s">
        <v>406</v>
      </c>
      <c r="UZ12" t="s">
        <v>1099</v>
      </c>
      <c r="VA12" t="s">
        <v>1185</v>
      </c>
      <c r="VB12" t="s">
        <v>392</v>
      </c>
    </row>
    <row r="13" spans="1:574" x14ac:dyDescent="0.25">
      <c r="A13" t="s">
        <v>6079</v>
      </c>
      <c r="B13" s="38">
        <v>45895</v>
      </c>
      <c r="C13" t="s">
        <v>3055</v>
      </c>
      <c r="D13" t="s">
        <v>3059</v>
      </c>
      <c r="E13" t="s">
        <v>3065</v>
      </c>
      <c r="F13">
        <v>2734179</v>
      </c>
      <c r="G13" t="s">
        <v>3072</v>
      </c>
      <c r="H13" s="38">
        <v>44619</v>
      </c>
      <c r="I13">
        <v>37</v>
      </c>
      <c r="J13" t="s">
        <v>1486</v>
      </c>
      <c r="K13" t="s">
        <v>4866</v>
      </c>
      <c r="L13" t="s">
        <v>4875</v>
      </c>
      <c r="N13" t="s">
        <v>4911</v>
      </c>
      <c r="P13" t="s">
        <v>4937</v>
      </c>
      <c r="R13" t="s">
        <v>6080</v>
      </c>
      <c r="S13" t="s">
        <v>360</v>
      </c>
      <c r="T13" t="s">
        <v>362</v>
      </c>
      <c r="U13" t="s">
        <v>360</v>
      </c>
      <c r="V13" t="s">
        <v>362</v>
      </c>
      <c r="W13" t="s">
        <v>362</v>
      </c>
      <c r="X13" t="s">
        <v>362</v>
      </c>
      <c r="Y13" t="s">
        <v>362</v>
      </c>
      <c r="Z13" t="s">
        <v>362</v>
      </c>
      <c r="AB13" t="s">
        <v>4940</v>
      </c>
      <c r="AC13" t="s">
        <v>4940</v>
      </c>
      <c r="AD13" t="s">
        <v>4942</v>
      </c>
      <c r="AE13" t="s">
        <v>4940</v>
      </c>
      <c r="AF13" t="s">
        <v>4940</v>
      </c>
      <c r="AG13" t="s">
        <v>4940</v>
      </c>
      <c r="AH13" t="s">
        <v>4949</v>
      </c>
      <c r="AI13" t="s">
        <v>360</v>
      </c>
      <c r="AJ13" t="s">
        <v>362</v>
      </c>
      <c r="AK13" t="s">
        <v>362</v>
      </c>
      <c r="AL13" t="s">
        <v>362</v>
      </c>
      <c r="AM13" t="s">
        <v>362</v>
      </c>
      <c r="AN13" t="s">
        <v>362</v>
      </c>
      <c r="AO13" t="s">
        <v>362</v>
      </c>
      <c r="AP13" t="s">
        <v>362</v>
      </c>
      <c r="AQ13" t="s">
        <v>362</v>
      </c>
      <c r="AR13" t="s">
        <v>362</v>
      </c>
      <c r="AS13" t="s">
        <v>362</v>
      </c>
      <c r="AT13" t="s">
        <v>362</v>
      </c>
      <c r="AU13" t="s">
        <v>362</v>
      </c>
      <c r="AV13" t="s">
        <v>362</v>
      </c>
      <c r="AX13" t="s">
        <v>4949</v>
      </c>
      <c r="AY13" t="s">
        <v>360</v>
      </c>
      <c r="AZ13" t="s">
        <v>362</v>
      </c>
      <c r="BA13" t="s">
        <v>362</v>
      </c>
      <c r="BB13" t="s">
        <v>362</v>
      </c>
      <c r="BC13" t="s">
        <v>362</v>
      </c>
      <c r="BD13" t="s">
        <v>362</v>
      </c>
      <c r="BE13" t="s">
        <v>362</v>
      </c>
      <c r="BF13" t="s">
        <v>362</v>
      </c>
      <c r="BG13" t="s">
        <v>362</v>
      </c>
      <c r="BH13" t="s">
        <v>362</v>
      </c>
      <c r="BI13" t="s">
        <v>362</v>
      </c>
      <c r="BJ13" t="s">
        <v>362</v>
      </c>
      <c r="BK13" t="s">
        <v>362</v>
      </c>
      <c r="BM13" t="s">
        <v>5473</v>
      </c>
      <c r="BN13" t="s">
        <v>362</v>
      </c>
      <c r="BO13" t="s">
        <v>362</v>
      </c>
      <c r="BP13" t="s">
        <v>362</v>
      </c>
      <c r="BQ13" t="s">
        <v>360</v>
      </c>
      <c r="BR13" t="s">
        <v>362</v>
      </c>
      <c r="BS13" t="s">
        <v>362</v>
      </c>
      <c r="BT13" t="s">
        <v>362</v>
      </c>
      <c r="BU13" t="s">
        <v>362</v>
      </c>
      <c r="BV13" t="s">
        <v>362</v>
      </c>
      <c r="BX13" t="s">
        <v>4975</v>
      </c>
      <c r="CN13" t="s">
        <v>5002</v>
      </c>
      <c r="DD13" t="s">
        <v>5023</v>
      </c>
      <c r="EK13" t="s">
        <v>5078</v>
      </c>
      <c r="EL13" t="s">
        <v>5080</v>
      </c>
      <c r="EM13" t="s">
        <v>360</v>
      </c>
      <c r="EN13" t="s">
        <v>362</v>
      </c>
      <c r="EO13" t="s">
        <v>362</v>
      </c>
      <c r="EP13" t="s">
        <v>362</v>
      </c>
      <c r="EQ13" t="s">
        <v>362</v>
      </c>
      <c r="ER13" t="s">
        <v>362</v>
      </c>
      <c r="ES13" t="s">
        <v>362</v>
      </c>
      <c r="ET13" t="s">
        <v>362</v>
      </c>
      <c r="EU13" t="s">
        <v>362</v>
      </c>
      <c r="EW13" t="s">
        <v>5094</v>
      </c>
      <c r="EX13" t="s">
        <v>360</v>
      </c>
      <c r="EY13" t="s">
        <v>362</v>
      </c>
      <c r="EZ13" t="s">
        <v>362</v>
      </c>
      <c r="FA13" t="s">
        <v>362</v>
      </c>
      <c r="FB13" t="s">
        <v>362</v>
      </c>
      <c r="FC13" t="s">
        <v>362</v>
      </c>
      <c r="FD13" t="s">
        <v>362</v>
      </c>
      <c r="FE13" t="s">
        <v>362</v>
      </c>
      <c r="FF13" t="s">
        <v>362</v>
      </c>
      <c r="FG13" t="s">
        <v>362</v>
      </c>
      <c r="FH13" t="s">
        <v>362</v>
      </c>
      <c r="FJ13" t="s">
        <v>4907</v>
      </c>
      <c r="FK13" t="s">
        <v>4907</v>
      </c>
      <c r="FV13" t="s">
        <v>5111</v>
      </c>
      <c r="FW13" t="s">
        <v>5124</v>
      </c>
      <c r="FX13" t="s">
        <v>360</v>
      </c>
      <c r="FY13" t="s">
        <v>362</v>
      </c>
      <c r="FZ13" t="s">
        <v>362</v>
      </c>
      <c r="GA13" t="s">
        <v>362</v>
      </c>
      <c r="GB13" t="s">
        <v>362</v>
      </c>
      <c r="GC13" t="s">
        <v>362</v>
      </c>
      <c r="GD13" t="s">
        <v>362</v>
      </c>
      <c r="GE13" t="s">
        <v>362</v>
      </c>
      <c r="GG13" t="s">
        <v>4949</v>
      </c>
      <c r="GI13" t="s">
        <v>3072</v>
      </c>
      <c r="GJ13" t="s">
        <v>5137</v>
      </c>
      <c r="GK13" t="s">
        <v>362</v>
      </c>
      <c r="GL13" t="s">
        <v>360</v>
      </c>
      <c r="GM13" t="s">
        <v>362</v>
      </c>
      <c r="GN13" t="s">
        <v>362</v>
      </c>
      <c r="GO13" t="s">
        <v>362</v>
      </c>
      <c r="GP13" t="s">
        <v>362</v>
      </c>
      <c r="GR13" t="s">
        <v>4907</v>
      </c>
      <c r="GS13" t="s">
        <v>362</v>
      </c>
      <c r="GT13" t="s">
        <v>362</v>
      </c>
      <c r="GU13" t="s">
        <v>362</v>
      </c>
      <c r="GV13" t="s">
        <v>362</v>
      </c>
      <c r="GW13" t="s">
        <v>362</v>
      </c>
      <c r="GX13" t="s">
        <v>362</v>
      </c>
      <c r="GY13" t="s">
        <v>360</v>
      </c>
      <c r="GZ13" t="s">
        <v>362</v>
      </c>
      <c r="HB13" t="s">
        <v>3074</v>
      </c>
      <c r="HC13" t="s">
        <v>5166</v>
      </c>
      <c r="HD13" t="s">
        <v>362</v>
      </c>
      <c r="HE13" t="s">
        <v>362</v>
      </c>
      <c r="HF13" t="s">
        <v>362</v>
      </c>
      <c r="HG13" t="s">
        <v>362</v>
      </c>
      <c r="HH13" t="s">
        <v>362</v>
      </c>
      <c r="HI13" t="s">
        <v>360</v>
      </c>
      <c r="HJ13" t="s">
        <v>362</v>
      </c>
      <c r="HK13" t="s">
        <v>362</v>
      </c>
      <c r="HL13" t="s">
        <v>362</v>
      </c>
      <c r="IG13" t="s">
        <v>5187</v>
      </c>
      <c r="IP13" t="s">
        <v>5203</v>
      </c>
      <c r="IQ13" t="s">
        <v>5212</v>
      </c>
      <c r="IR13" t="s">
        <v>360</v>
      </c>
      <c r="IS13" t="s">
        <v>362</v>
      </c>
      <c r="IT13" t="s">
        <v>362</v>
      </c>
      <c r="IU13" t="s">
        <v>362</v>
      </c>
      <c r="IV13" t="s">
        <v>362</v>
      </c>
      <c r="IW13" t="s">
        <v>362</v>
      </c>
      <c r="IX13" t="s">
        <v>362</v>
      </c>
      <c r="IY13" t="s">
        <v>362</v>
      </c>
      <c r="IZ13" t="s">
        <v>362</v>
      </c>
      <c r="JA13" t="s">
        <v>362</v>
      </c>
      <c r="JL13" t="s">
        <v>3074</v>
      </c>
      <c r="JX13" t="s">
        <v>5248</v>
      </c>
      <c r="JY13" t="s">
        <v>360</v>
      </c>
      <c r="JZ13" t="s">
        <v>362</v>
      </c>
      <c r="KA13" t="s">
        <v>362</v>
      </c>
      <c r="KB13" t="s">
        <v>362</v>
      </c>
      <c r="KC13" t="s">
        <v>362</v>
      </c>
      <c r="KD13" t="s">
        <v>362</v>
      </c>
      <c r="KE13" t="s">
        <v>362</v>
      </c>
      <c r="KF13" t="s">
        <v>362</v>
      </c>
      <c r="KG13" t="s">
        <v>362</v>
      </c>
      <c r="KI13" t="s">
        <v>3074</v>
      </c>
      <c r="LS13" t="s">
        <v>3074</v>
      </c>
      <c r="NE13" t="s">
        <v>4971</v>
      </c>
      <c r="NF13" t="s">
        <v>362</v>
      </c>
      <c r="NG13" t="s">
        <v>362</v>
      </c>
      <c r="NH13" t="s">
        <v>362</v>
      </c>
      <c r="NI13" t="s">
        <v>362</v>
      </c>
      <c r="NJ13" t="s">
        <v>362</v>
      </c>
      <c r="NK13" t="s">
        <v>362</v>
      </c>
      <c r="NL13" t="s">
        <v>362</v>
      </c>
      <c r="NM13" t="s">
        <v>362</v>
      </c>
      <c r="NN13" t="s">
        <v>362</v>
      </c>
      <c r="NO13" t="s">
        <v>362</v>
      </c>
      <c r="NP13" t="s">
        <v>362</v>
      </c>
      <c r="NQ13" t="s">
        <v>360</v>
      </c>
      <c r="NR13" t="s">
        <v>362</v>
      </c>
      <c r="NS13" t="s">
        <v>362</v>
      </c>
      <c r="NU13" t="s">
        <v>5263</v>
      </c>
      <c r="NV13" t="s">
        <v>360</v>
      </c>
      <c r="NW13" t="s">
        <v>362</v>
      </c>
      <c r="NX13" t="s">
        <v>362</v>
      </c>
      <c r="NY13" t="s">
        <v>362</v>
      </c>
      <c r="NZ13" t="s">
        <v>362</v>
      </c>
      <c r="OA13" t="s">
        <v>362</v>
      </c>
      <c r="OB13" t="s">
        <v>362</v>
      </c>
      <c r="OC13" t="s">
        <v>362</v>
      </c>
      <c r="OD13" t="s">
        <v>362</v>
      </c>
      <c r="OE13" t="s">
        <v>362</v>
      </c>
      <c r="OF13" t="s">
        <v>362</v>
      </c>
      <c r="OG13" t="s">
        <v>362</v>
      </c>
      <c r="OI13" t="s">
        <v>5345</v>
      </c>
      <c r="OJ13" t="s">
        <v>360</v>
      </c>
      <c r="OK13" t="s">
        <v>362</v>
      </c>
      <c r="OL13" t="s">
        <v>362</v>
      </c>
      <c r="OM13" t="s">
        <v>362</v>
      </c>
      <c r="ON13" t="s">
        <v>362</v>
      </c>
      <c r="OO13" t="s">
        <v>362</v>
      </c>
      <c r="OP13" t="s">
        <v>362</v>
      </c>
      <c r="OQ13" t="s">
        <v>362</v>
      </c>
      <c r="OR13" t="s">
        <v>362</v>
      </c>
      <c r="OS13" t="s">
        <v>362</v>
      </c>
      <c r="OU13" t="s">
        <v>5002</v>
      </c>
      <c r="PF13" t="s">
        <v>6081</v>
      </c>
      <c r="PG13" t="s">
        <v>360</v>
      </c>
      <c r="PH13" t="s">
        <v>362</v>
      </c>
      <c r="PI13" t="s">
        <v>362</v>
      </c>
      <c r="PJ13" t="s">
        <v>362</v>
      </c>
      <c r="PK13" t="s">
        <v>362</v>
      </c>
      <c r="PL13" t="s">
        <v>360</v>
      </c>
      <c r="PM13" t="s">
        <v>362</v>
      </c>
      <c r="PN13" t="s">
        <v>360</v>
      </c>
      <c r="PO13" t="s">
        <v>362</v>
      </c>
      <c r="PP13" t="s">
        <v>362</v>
      </c>
      <c r="PQ13" t="s">
        <v>362</v>
      </c>
      <c r="PR13" t="s">
        <v>362</v>
      </c>
      <c r="PS13" t="s">
        <v>362</v>
      </c>
      <c r="PT13" t="s">
        <v>362</v>
      </c>
      <c r="PU13" t="s">
        <v>362</v>
      </c>
      <c r="PV13" t="s">
        <v>362</v>
      </c>
      <c r="PW13" t="s">
        <v>362</v>
      </c>
      <c r="PX13" t="s">
        <v>362</v>
      </c>
      <c r="PZ13" t="s">
        <v>5398</v>
      </c>
      <c r="QA13" t="s">
        <v>362</v>
      </c>
      <c r="QB13" t="s">
        <v>362</v>
      </c>
      <c r="QC13" t="s">
        <v>362</v>
      </c>
      <c r="QD13" t="s">
        <v>362</v>
      </c>
      <c r="QE13" t="s">
        <v>362</v>
      </c>
      <c r="QF13" t="s">
        <v>362</v>
      </c>
      <c r="QG13" t="s">
        <v>362</v>
      </c>
      <c r="QH13" t="s">
        <v>362</v>
      </c>
      <c r="QI13" t="s">
        <v>362</v>
      </c>
      <c r="QJ13" t="s">
        <v>362</v>
      </c>
      <c r="QK13" t="s">
        <v>362</v>
      </c>
      <c r="QL13" t="s">
        <v>362</v>
      </c>
      <c r="QM13" t="s">
        <v>360</v>
      </c>
      <c r="QN13" t="s">
        <v>362</v>
      </c>
      <c r="QO13" t="s">
        <v>362</v>
      </c>
      <c r="QP13" t="s">
        <v>362</v>
      </c>
      <c r="SZ13" t="s">
        <v>6082</v>
      </c>
      <c r="TA13" t="s">
        <v>360</v>
      </c>
      <c r="TB13" t="s">
        <v>360</v>
      </c>
      <c r="TC13" t="s">
        <v>360</v>
      </c>
      <c r="TD13" t="s">
        <v>360</v>
      </c>
      <c r="TE13" t="s">
        <v>360</v>
      </c>
      <c r="TF13" t="s">
        <v>362</v>
      </c>
      <c r="TG13" t="s">
        <v>362</v>
      </c>
      <c r="TH13" t="s">
        <v>362</v>
      </c>
      <c r="TJ13" t="s">
        <v>5495</v>
      </c>
      <c r="TK13" t="s">
        <v>362</v>
      </c>
      <c r="TL13" t="s">
        <v>362</v>
      </c>
      <c r="TM13" t="s">
        <v>362</v>
      </c>
      <c r="TN13" t="s">
        <v>362</v>
      </c>
      <c r="TO13" t="s">
        <v>362</v>
      </c>
      <c r="TP13" t="s">
        <v>362</v>
      </c>
      <c r="TQ13" t="s">
        <v>360</v>
      </c>
      <c r="TR13" t="s">
        <v>362</v>
      </c>
      <c r="TS13" t="s">
        <v>362</v>
      </c>
      <c r="TT13" t="s">
        <v>362</v>
      </c>
      <c r="TU13" t="s">
        <v>362</v>
      </c>
      <c r="TV13" t="s">
        <v>362</v>
      </c>
      <c r="TW13" t="s">
        <v>362</v>
      </c>
      <c r="TY13" t="s">
        <v>5021</v>
      </c>
      <c r="TZ13" t="s">
        <v>4907</v>
      </c>
      <c r="UA13" t="s">
        <v>362</v>
      </c>
      <c r="UB13" t="s">
        <v>362</v>
      </c>
      <c r="UC13" t="s">
        <v>362</v>
      </c>
      <c r="UD13" t="s">
        <v>362</v>
      </c>
      <c r="UE13" t="s">
        <v>362</v>
      </c>
      <c r="UF13" t="s">
        <v>362</v>
      </c>
      <c r="UG13" t="s">
        <v>362</v>
      </c>
      <c r="UH13" t="s">
        <v>362</v>
      </c>
      <c r="UI13" t="s">
        <v>362</v>
      </c>
      <c r="UJ13" t="s">
        <v>360</v>
      </c>
      <c r="UK13" t="s">
        <v>362</v>
      </c>
      <c r="UN13" t="s">
        <v>3074</v>
      </c>
      <c r="UO13" t="s">
        <v>3072</v>
      </c>
      <c r="UP13" t="s">
        <v>3074</v>
      </c>
      <c r="UQ13" t="s">
        <v>1172</v>
      </c>
      <c r="UR13" t="s">
        <v>304</v>
      </c>
      <c r="US13" t="s">
        <v>321</v>
      </c>
      <c r="UT13" t="s">
        <v>290</v>
      </c>
      <c r="UU13" t="s">
        <v>686</v>
      </c>
      <c r="UV13" t="s">
        <v>532</v>
      </c>
      <c r="UW13" t="s">
        <v>329</v>
      </c>
      <c r="UX13" t="s">
        <v>741</v>
      </c>
      <c r="UY13" t="s">
        <v>406</v>
      </c>
      <c r="UZ13" t="s">
        <v>1099</v>
      </c>
      <c r="VA13" t="s">
        <v>1184</v>
      </c>
      <c r="VB13" t="s">
        <v>392</v>
      </c>
    </row>
    <row r="14" spans="1:574" x14ac:dyDescent="0.25">
      <c r="A14" t="s">
        <v>6083</v>
      </c>
      <c r="B14" s="38">
        <v>45895</v>
      </c>
      <c r="C14" t="s">
        <v>3055</v>
      </c>
      <c r="D14" t="s">
        <v>3059</v>
      </c>
      <c r="E14" t="s">
        <v>3065</v>
      </c>
      <c r="F14">
        <v>2734176</v>
      </c>
      <c r="G14" t="s">
        <v>3072</v>
      </c>
      <c r="H14" s="38">
        <v>44626</v>
      </c>
      <c r="I14">
        <v>41</v>
      </c>
      <c r="J14" t="s">
        <v>1486</v>
      </c>
      <c r="K14" t="s">
        <v>4866</v>
      </c>
      <c r="L14" t="s">
        <v>4875</v>
      </c>
      <c r="N14" t="s">
        <v>4911</v>
      </c>
      <c r="P14" t="s">
        <v>4921</v>
      </c>
      <c r="R14" t="s">
        <v>5994</v>
      </c>
      <c r="S14" t="s">
        <v>360</v>
      </c>
      <c r="T14" t="s">
        <v>360</v>
      </c>
      <c r="U14" t="s">
        <v>362</v>
      </c>
      <c r="V14" t="s">
        <v>362</v>
      </c>
      <c r="W14" t="s">
        <v>362</v>
      </c>
      <c r="X14" t="s">
        <v>362</v>
      </c>
      <c r="Y14" t="s">
        <v>362</v>
      </c>
      <c r="Z14" t="s">
        <v>362</v>
      </c>
      <c r="AB14" t="s">
        <v>4940</v>
      </c>
      <c r="AC14" t="s">
        <v>4940</v>
      </c>
      <c r="AD14" t="s">
        <v>4940</v>
      </c>
      <c r="AE14" t="s">
        <v>4940</v>
      </c>
      <c r="AF14" t="s">
        <v>4940</v>
      </c>
      <c r="AG14" t="s">
        <v>4940</v>
      </c>
      <c r="AH14" t="s">
        <v>6033</v>
      </c>
      <c r="AI14" t="s">
        <v>360</v>
      </c>
      <c r="AJ14" t="s">
        <v>360</v>
      </c>
      <c r="AK14" t="s">
        <v>360</v>
      </c>
      <c r="AL14" t="s">
        <v>360</v>
      </c>
      <c r="AM14" t="s">
        <v>360</v>
      </c>
      <c r="AN14" t="s">
        <v>360</v>
      </c>
      <c r="AO14" t="s">
        <v>360</v>
      </c>
      <c r="AP14" t="s">
        <v>362</v>
      </c>
      <c r="AQ14" t="s">
        <v>362</v>
      </c>
      <c r="AR14" t="s">
        <v>362</v>
      </c>
      <c r="AS14" t="s">
        <v>362</v>
      </c>
      <c r="AT14" t="s">
        <v>362</v>
      </c>
      <c r="AU14" t="s">
        <v>362</v>
      </c>
      <c r="AV14" t="s">
        <v>362</v>
      </c>
      <c r="AX14" t="s">
        <v>4973</v>
      </c>
      <c r="AY14" t="s">
        <v>362</v>
      </c>
      <c r="AZ14" t="s">
        <v>362</v>
      </c>
      <c r="BA14" t="s">
        <v>362</v>
      </c>
      <c r="BB14" t="s">
        <v>362</v>
      </c>
      <c r="BC14" t="s">
        <v>362</v>
      </c>
      <c r="BD14" t="s">
        <v>362</v>
      </c>
      <c r="BE14" t="s">
        <v>362</v>
      </c>
      <c r="BF14" t="s">
        <v>362</v>
      </c>
      <c r="BG14" t="s">
        <v>362</v>
      </c>
      <c r="BH14" t="s">
        <v>362</v>
      </c>
      <c r="BI14" t="s">
        <v>362</v>
      </c>
      <c r="BJ14" t="s">
        <v>360</v>
      </c>
      <c r="BK14" t="s">
        <v>362</v>
      </c>
      <c r="DE14" t="s">
        <v>5028</v>
      </c>
      <c r="EK14" t="s">
        <v>5072</v>
      </c>
      <c r="EL14" t="s">
        <v>5080</v>
      </c>
      <c r="EM14" t="s">
        <v>360</v>
      </c>
      <c r="EN14" t="s">
        <v>362</v>
      </c>
      <c r="EO14" t="s">
        <v>362</v>
      </c>
      <c r="EP14" t="s">
        <v>362</v>
      </c>
      <c r="EQ14" t="s">
        <v>362</v>
      </c>
      <c r="ER14" t="s">
        <v>362</v>
      </c>
      <c r="ES14" t="s">
        <v>362</v>
      </c>
      <c r="ET14" t="s">
        <v>362</v>
      </c>
      <c r="EU14" t="s">
        <v>362</v>
      </c>
      <c r="EW14" t="s">
        <v>5094</v>
      </c>
      <c r="EX14" t="s">
        <v>360</v>
      </c>
      <c r="EY14" t="s">
        <v>362</v>
      </c>
      <c r="EZ14" t="s">
        <v>362</v>
      </c>
      <c r="FA14" t="s">
        <v>362</v>
      </c>
      <c r="FB14" t="s">
        <v>362</v>
      </c>
      <c r="FC14" t="s">
        <v>362</v>
      </c>
      <c r="FD14" t="s">
        <v>362</v>
      </c>
      <c r="FE14" t="s">
        <v>362</v>
      </c>
      <c r="FF14" t="s">
        <v>362</v>
      </c>
      <c r="FG14" t="s">
        <v>362</v>
      </c>
      <c r="FH14" t="s">
        <v>362</v>
      </c>
      <c r="FJ14" t="s">
        <v>5070</v>
      </c>
      <c r="FK14" t="s">
        <v>3074</v>
      </c>
      <c r="FL14" t="s">
        <v>6084</v>
      </c>
      <c r="FM14" t="s">
        <v>360</v>
      </c>
      <c r="FN14" t="s">
        <v>362</v>
      </c>
      <c r="FO14" t="s">
        <v>360</v>
      </c>
      <c r="FP14" t="s">
        <v>362</v>
      </c>
      <c r="FQ14" t="s">
        <v>362</v>
      </c>
      <c r="FR14" t="s">
        <v>362</v>
      </c>
      <c r="FS14" t="s">
        <v>362</v>
      </c>
      <c r="FT14" t="s">
        <v>362</v>
      </c>
      <c r="FV14" t="s">
        <v>3072</v>
      </c>
      <c r="GG14" t="s">
        <v>4949</v>
      </c>
      <c r="GI14" t="s">
        <v>3072</v>
      </c>
      <c r="GJ14" t="s">
        <v>5137</v>
      </c>
      <c r="GK14" t="s">
        <v>362</v>
      </c>
      <c r="GL14" t="s">
        <v>360</v>
      </c>
      <c r="GM14" t="s">
        <v>362</v>
      </c>
      <c r="GN14" t="s">
        <v>362</v>
      </c>
      <c r="GO14" t="s">
        <v>362</v>
      </c>
      <c r="GP14" t="s">
        <v>362</v>
      </c>
      <c r="GR14" t="s">
        <v>5147</v>
      </c>
      <c r="GS14" t="s">
        <v>362</v>
      </c>
      <c r="GT14" t="s">
        <v>362</v>
      </c>
      <c r="GU14" t="s">
        <v>360</v>
      </c>
      <c r="GV14" t="s">
        <v>362</v>
      </c>
      <c r="GW14" t="s">
        <v>362</v>
      </c>
      <c r="GX14" t="s">
        <v>362</v>
      </c>
      <c r="GY14" t="s">
        <v>362</v>
      </c>
      <c r="GZ14" t="s">
        <v>362</v>
      </c>
      <c r="HB14" t="s">
        <v>3074</v>
      </c>
      <c r="HC14" t="s">
        <v>5166</v>
      </c>
      <c r="HD14" t="s">
        <v>362</v>
      </c>
      <c r="HE14" t="s">
        <v>362</v>
      </c>
      <c r="HF14" t="s">
        <v>362</v>
      </c>
      <c r="HG14" t="s">
        <v>362</v>
      </c>
      <c r="HH14" t="s">
        <v>362</v>
      </c>
      <c r="HI14" t="s">
        <v>360</v>
      </c>
      <c r="HJ14" t="s">
        <v>362</v>
      </c>
      <c r="HK14" t="s">
        <v>362</v>
      </c>
      <c r="HL14" t="s">
        <v>362</v>
      </c>
      <c r="IG14" t="s">
        <v>5193</v>
      </c>
      <c r="IH14" t="s">
        <v>5196</v>
      </c>
      <c r="II14" t="s">
        <v>362</v>
      </c>
      <c r="IJ14" t="s">
        <v>360</v>
      </c>
      <c r="IK14" t="s">
        <v>362</v>
      </c>
      <c r="IL14" t="s">
        <v>362</v>
      </c>
      <c r="IM14" t="s">
        <v>362</v>
      </c>
      <c r="IN14" t="s">
        <v>362</v>
      </c>
      <c r="IP14" t="s">
        <v>5203</v>
      </c>
      <c r="IQ14" t="s">
        <v>5216</v>
      </c>
      <c r="IR14" t="s">
        <v>362</v>
      </c>
      <c r="IS14" t="s">
        <v>362</v>
      </c>
      <c r="IT14" t="s">
        <v>360</v>
      </c>
      <c r="IU14" t="s">
        <v>362</v>
      </c>
      <c r="IV14" t="s">
        <v>362</v>
      </c>
      <c r="IW14" t="s">
        <v>362</v>
      </c>
      <c r="IX14" t="s">
        <v>362</v>
      </c>
      <c r="IY14" t="s">
        <v>362</v>
      </c>
      <c r="IZ14" t="s">
        <v>362</v>
      </c>
      <c r="JA14" t="s">
        <v>362</v>
      </c>
      <c r="JL14" t="s">
        <v>5237</v>
      </c>
      <c r="JX14" t="s">
        <v>5248</v>
      </c>
      <c r="JY14" t="s">
        <v>360</v>
      </c>
      <c r="JZ14" t="s">
        <v>362</v>
      </c>
      <c r="KA14" t="s">
        <v>362</v>
      </c>
      <c r="KB14" t="s">
        <v>362</v>
      </c>
      <c r="KC14" t="s">
        <v>362</v>
      </c>
      <c r="KD14" t="s">
        <v>362</v>
      </c>
      <c r="KE14" t="s">
        <v>362</v>
      </c>
      <c r="KF14" t="s">
        <v>362</v>
      </c>
      <c r="KG14" t="s">
        <v>362</v>
      </c>
      <c r="KI14" t="s">
        <v>5259</v>
      </c>
      <c r="KJ14" t="s">
        <v>5263</v>
      </c>
      <c r="KK14" t="s">
        <v>360</v>
      </c>
      <c r="KL14" t="s">
        <v>362</v>
      </c>
      <c r="KM14" t="s">
        <v>362</v>
      </c>
      <c r="KN14" t="s">
        <v>362</v>
      </c>
      <c r="KO14" t="s">
        <v>362</v>
      </c>
      <c r="KP14" t="s">
        <v>362</v>
      </c>
      <c r="KQ14" t="s">
        <v>362</v>
      </c>
      <c r="KR14" t="s">
        <v>362</v>
      </c>
      <c r="KS14" t="s">
        <v>362</v>
      </c>
      <c r="KT14" t="s">
        <v>362</v>
      </c>
      <c r="KU14" t="s">
        <v>362</v>
      </c>
      <c r="LJ14" t="s">
        <v>5997</v>
      </c>
      <c r="LK14" t="s">
        <v>360</v>
      </c>
      <c r="LL14" t="s">
        <v>360</v>
      </c>
      <c r="LM14" t="s">
        <v>362</v>
      </c>
      <c r="LN14" t="s">
        <v>362</v>
      </c>
      <c r="LO14" t="s">
        <v>362</v>
      </c>
      <c r="LP14" t="s">
        <v>362</v>
      </c>
      <c r="LQ14" t="s">
        <v>362</v>
      </c>
      <c r="LS14" t="s">
        <v>3072</v>
      </c>
      <c r="LT14" t="s">
        <v>5287</v>
      </c>
      <c r="MR14" t="s">
        <v>5310</v>
      </c>
      <c r="MS14" t="s">
        <v>360</v>
      </c>
      <c r="MT14" t="s">
        <v>362</v>
      </c>
      <c r="MU14" t="s">
        <v>362</v>
      </c>
      <c r="MV14" t="s">
        <v>362</v>
      </c>
      <c r="MW14" t="s">
        <v>362</v>
      </c>
      <c r="MX14" t="s">
        <v>362</v>
      </c>
      <c r="MY14" t="s">
        <v>362</v>
      </c>
      <c r="MZ14" t="s">
        <v>362</v>
      </c>
      <c r="NA14" t="s">
        <v>362</v>
      </c>
      <c r="NB14" t="s">
        <v>362</v>
      </c>
      <c r="NC14" t="s">
        <v>362</v>
      </c>
      <c r="NE14" t="s">
        <v>4971</v>
      </c>
      <c r="NF14" t="s">
        <v>362</v>
      </c>
      <c r="NG14" t="s">
        <v>362</v>
      </c>
      <c r="NH14" t="s">
        <v>362</v>
      </c>
      <c r="NI14" t="s">
        <v>362</v>
      </c>
      <c r="NJ14" t="s">
        <v>362</v>
      </c>
      <c r="NK14" t="s">
        <v>362</v>
      </c>
      <c r="NL14" t="s">
        <v>362</v>
      </c>
      <c r="NM14" t="s">
        <v>362</v>
      </c>
      <c r="NN14" t="s">
        <v>362</v>
      </c>
      <c r="NO14" t="s">
        <v>362</v>
      </c>
      <c r="NP14" t="s">
        <v>362</v>
      </c>
      <c r="NQ14" t="s">
        <v>360</v>
      </c>
      <c r="NR14" t="s">
        <v>362</v>
      </c>
      <c r="NS14" t="s">
        <v>362</v>
      </c>
      <c r="NU14" t="s">
        <v>5263</v>
      </c>
      <c r="NV14" t="s">
        <v>360</v>
      </c>
      <c r="NW14" t="s">
        <v>362</v>
      </c>
      <c r="NX14" t="s">
        <v>362</v>
      </c>
      <c r="NY14" t="s">
        <v>362</v>
      </c>
      <c r="NZ14" t="s">
        <v>362</v>
      </c>
      <c r="OA14" t="s">
        <v>362</v>
      </c>
      <c r="OB14" t="s">
        <v>362</v>
      </c>
      <c r="OC14" t="s">
        <v>362</v>
      </c>
      <c r="OD14" t="s">
        <v>362</v>
      </c>
      <c r="OE14" t="s">
        <v>362</v>
      </c>
      <c r="OF14" t="s">
        <v>362</v>
      </c>
      <c r="OG14" t="s">
        <v>362</v>
      </c>
      <c r="OI14" t="s">
        <v>5345</v>
      </c>
      <c r="OJ14" t="s">
        <v>360</v>
      </c>
      <c r="OK14" t="s">
        <v>362</v>
      </c>
      <c r="OL14" t="s">
        <v>362</v>
      </c>
      <c r="OM14" t="s">
        <v>362</v>
      </c>
      <c r="ON14" t="s">
        <v>362</v>
      </c>
      <c r="OO14" t="s">
        <v>362</v>
      </c>
      <c r="OP14" t="s">
        <v>362</v>
      </c>
      <c r="OQ14" t="s">
        <v>362</v>
      </c>
      <c r="OR14" t="s">
        <v>362</v>
      </c>
      <c r="OS14" t="s">
        <v>362</v>
      </c>
      <c r="OU14" t="s">
        <v>5002</v>
      </c>
      <c r="PF14" t="s">
        <v>6085</v>
      </c>
      <c r="PG14" t="s">
        <v>362</v>
      </c>
      <c r="PH14" t="s">
        <v>362</v>
      </c>
      <c r="PI14" t="s">
        <v>360</v>
      </c>
      <c r="PJ14" t="s">
        <v>362</v>
      </c>
      <c r="PK14" t="s">
        <v>362</v>
      </c>
      <c r="PL14" t="s">
        <v>362</v>
      </c>
      <c r="PM14" t="s">
        <v>360</v>
      </c>
      <c r="PN14" t="s">
        <v>360</v>
      </c>
      <c r="PO14" t="s">
        <v>362</v>
      </c>
      <c r="PP14" t="s">
        <v>362</v>
      </c>
      <c r="PQ14" t="s">
        <v>362</v>
      </c>
      <c r="PR14" t="s">
        <v>362</v>
      </c>
      <c r="PS14" t="s">
        <v>362</v>
      </c>
      <c r="PT14" t="s">
        <v>362</v>
      </c>
      <c r="PU14" t="s">
        <v>362</v>
      </c>
      <c r="PV14" t="s">
        <v>362</v>
      </c>
      <c r="PW14" t="s">
        <v>362</v>
      </c>
      <c r="PX14" t="s">
        <v>362</v>
      </c>
      <c r="PZ14" t="s">
        <v>5418</v>
      </c>
      <c r="QA14" t="s">
        <v>362</v>
      </c>
      <c r="QB14" t="s">
        <v>362</v>
      </c>
      <c r="QC14" t="s">
        <v>362</v>
      </c>
      <c r="QD14" t="s">
        <v>362</v>
      </c>
      <c r="QE14" t="s">
        <v>362</v>
      </c>
      <c r="QF14" t="s">
        <v>362</v>
      </c>
      <c r="QG14" t="s">
        <v>362</v>
      </c>
      <c r="QH14" t="s">
        <v>362</v>
      </c>
      <c r="QI14" t="s">
        <v>362</v>
      </c>
      <c r="QJ14" t="s">
        <v>362</v>
      </c>
      <c r="QK14" t="s">
        <v>360</v>
      </c>
      <c r="QL14" t="s">
        <v>362</v>
      </c>
      <c r="QM14" t="s">
        <v>362</v>
      </c>
      <c r="QN14" t="s">
        <v>362</v>
      </c>
      <c r="QO14" t="s">
        <v>362</v>
      </c>
      <c r="QP14" t="s">
        <v>362</v>
      </c>
      <c r="QR14" t="s">
        <v>5437</v>
      </c>
      <c r="QS14" t="s">
        <v>362</v>
      </c>
      <c r="QT14" t="s">
        <v>362</v>
      </c>
      <c r="QU14" t="s">
        <v>362</v>
      </c>
      <c r="QV14" t="s">
        <v>362</v>
      </c>
      <c r="QW14" t="s">
        <v>362</v>
      </c>
      <c r="QX14" t="s">
        <v>362</v>
      </c>
      <c r="QY14" t="s">
        <v>362</v>
      </c>
      <c r="QZ14" t="s">
        <v>360</v>
      </c>
      <c r="RA14" t="s">
        <v>362</v>
      </c>
      <c r="RB14" t="s">
        <v>362</v>
      </c>
      <c r="RC14" t="s">
        <v>362</v>
      </c>
      <c r="RD14" t="s">
        <v>362</v>
      </c>
      <c r="RF14" t="s">
        <v>5463</v>
      </c>
      <c r="RG14" t="s">
        <v>362</v>
      </c>
      <c r="RH14" t="s">
        <v>362</v>
      </c>
      <c r="RI14" t="s">
        <v>362</v>
      </c>
      <c r="RJ14" t="s">
        <v>362</v>
      </c>
      <c r="RK14" t="s">
        <v>362</v>
      </c>
      <c r="RL14" t="s">
        <v>362</v>
      </c>
      <c r="RM14" t="s">
        <v>362</v>
      </c>
      <c r="RN14" t="s">
        <v>362</v>
      </c>
      <c r="RO14" t="s">
        <v>362</v>
      </c>
      <c r="RP14" t="s">
        <v>362</v>
      </c>
      <c r="RQ14" t="s">
        <v>362</v>
      </c>
      <c r="RR14" t="s">
        <v>360</v>
      </c>
      <c r="RS14" t="s">
        <v>362</v>
      </c>
      <c r="RT14" t="s">
        <v>362</v>
      </c>
      <c r="RU14" t="s">
        <v>362</v>
      </c>
      <c r="RV14" t="s">
        <v>362</v>
      </c>
      <c r="RX14" t="s">
        <v>5467</v>
      </c>
      <c r="RY14" t="s">
        <v>360</v>
      </c>
      <c r="RZ14" t="s">
        <v>362</v>
      </c>
      <c r="SA14" t="s">
        <v>362</v>
      </c>
      <c r="SB14" t="s">
        <v>362</v>
      </c>
      <c r="SC14" t="s">
        <v>362</v>
      </c>
      <c r="SD14" t="s">
        <v>362</v>
      </c>
      <c r="SE14" t="s">
        <v>362</v>
      </c>
      <c r="SF14" t="s">
        <v>362</v>
      </c>
      <c r="SG14" t="s">
        <v>362</v>
      </c>
      <c r="SH14" t="s">
        <v>362</v>
      </c>
      <c r="SI14" t="s">
        <v>362</v>
      </c>
      <c r="SK14" t="s">
        <v>6086</v>
      </c>
      <c r="SL14" t="s">
        <v>360</v>
      </c>
      <c r="SM14" t="s">
        <v>360</v>
      </c>
      <c r="SN14" t="s">
        <v>360</v>
      </c>
      <c r="SO14" t="s">
        <v>362</v>
      </c>
      <c r="SP14" t="s">
        <v>362</v>
      </c>
      <c r="SQ14" t="s">
        <v>362</v>
      </c>
      <c r="SR14" t="s">
        <v>362</v>
      </c>
      <c r="SS14" t="s">
        <v>362</v>
      </c>
      <c r="ST14" t="s">
        <v>362</v>
      </c>
      <c r="SU14" t="s">
        <v>362</v>
      </c>
      <c r="SV14" t="s">
        <v>362</v>
      </c>
      <c r="SW14" t="s">
        <v>362</v>
      </c>
      <c r="SX14" t="s">
        <v>362</v>
      </c>
      <c r="SZ14" t="s">
        <v>3074</v>
      </c>
      <c r="TA14" t="s">
        <v>362</v>
      </c>
      <c r="TB14" t="s">
        <v>362</v>
      </c>
      <c r="TC14" t="s">
        <v>362</v>
      </c>
      <c r="TD14" t="s">
        <v>362</v>
      </c>
      <c r="TE14" t="s">
        <v>362</v>
      </c>
      <c r="TF14" t="s">
        <v>362</v>
      </c>
      <c r="TG14" t="s">
        <v>360</v>
      </c>
      <c r="TH14" t="s">
        <v>362</v>
      </c>
      <c r="UN14" t="s">
        <v>3072</v>
      </c>
      <c r="UO14" t="s">
        <v>3072</v>
      </c>
      <c r="UP14" t="s">
        <v>3074</v>
      </c>
      <c r="UQ14" t="s">
        <v>836</v>
      </c>
      <c r="UR14" t="s">
        <v>304</v>
      </c>
      <c r="US14" t="s">
        <v>321</v>
      </c>
      <c r="UT14" t="s">
        <v>290</v>
      </c>
      <c r="UU14" t="s">
        <v>686</v>
      </c>
      <c r="UV14" t="s">
        <v>532</v>
      </c>
      <c r="UW14" t="s">
        <v>329</v>
      </c>
      <c r="UX14" t="s">
        <v>737</v>
      </c>
      <c r="UY14" t="s">
        <v>406</v>
      </c>
      <c r="UZ14" t="s">
        <v>1098</v>
      </c>
      <c r="VA14" t="s">
        <v>1185</v>
      </c>
      <c r="VB14" t="s">
        <v>380</v>
      </c>
    </row>
    <row r="15" spans="1:574" x14ac:dyDescent="0.25">
      <c r="A15" t="s">
        <v>6087</v>
      </c>
      <c r="B15" s="38">
        <v>45895</v>
      </c>
      <c r="C15" t="s">
        <v>3055</v>
      </c>
      <c r="D15" t="s">
        <v>3059</v>
      </c>
      <c r="E15" t="s">
        <v>3065</v>
      </c>
      <c r="F15">
        <v>2734011</v>
      </c>
      <c r="G15" t="s">
        <v>3072</v>
      </c>
      <c r="H15" s="38">
        <v>44629</v>
      </c>
      <c r="I15">
        <v>31</v>
      </c>
      <c r="J15" t="s">
        <v>1471</v>
      </c>
      <c r="K15" t="s">
        <v>4866</v>
      </c>
      <c r="L15" t="s">
        <v>4875</v>
      </c>
      <c r="N15" t="s">
        <v>4911</v>
      </c>
      <c r="P15" t="s">
        <v>4923</v>
      </c>
      <c r="R15" t="s">
        <v>5994</v>
      </c>
      <c r="S15" t="s">
        <v>360</v>
      </c>
      <c r="T15" t="s">
        <v>360</v>
      </c>
      <c r="U15" t="s">
        <v>362</v>
      </c>
      <c r="V15" t="s">
        <v>362</v>
      </c>
      <c r="W15" t="s">
        <v>362</v>
      </c>
      <c r="X15" t="s">
        <v>362</v>
      </c>
      <c r="Y15" t="s">
        <v>362</v>
      </c>
      <c r="Z15" t="s">
        <v>362</v>
      </c>
      <c r="AB15" t="s">
        <v>4940</v>
      </c>
      <c r="AC15" t="s">
        <v>4940</v>
      </c>
      <c r="AD15" t="s">
        <v>4940</v>
      </c>
      <c r="AE15" t="s">
        <v>4940</v>
      </c>
      <c r="AF15" t="s">
        <v>4940</v>
      </c>
      <c r="AG15" t="s">
        <v>4940</v>
      </c>
      <c r="AH15" t="s">
        <v>6088</v>
      </c>
      <c r="AI15" t="s">
        <v>360</v>
      </c>
      <c r="AJ15" t="s">
        <v>360</v>
      </c>
      <c r="AK15" t="s">
        <v>360</v>
      </c>
      <c r="AL15" t="s">
        <v>360</v>
      </c>
      <c r="AM15" t="s">
        <v>362</v>
      </c>
      <c r="AN15" t="s">
        <v>360</v>
      </c>
      <c r="AO15" t="s">
        <v>362</v>
      </c>
      <c r="AP15" t="s">
        <v>360</v>
      </c>
      <c r="AQ15" t="s">
        <v>362</v>
      </c>
      <c r="AR15" t="s">
        <v>360</v>
      </c>
      <c r="AS15" t="s">
        <v>360</v>
      </c>
      <c r="AT15" t="s">
        <v>362</v>
      </c>
      <c r="AU15" t="s">
        <v>362</v>
      </c>
      <c r="AV15" t="s">
        <v>362</v>
      </c>
      <c r="AX15" t="s">
        <v>5984</v>
      </c>
      <c r="AY15" t="s">
        <v>360</v>
      </c>
      <c r="AZ15" t="s">
        <v>360</v>
      </c>
      <c r="BA15" t="s">
        <v>362</v>
      </c>
      <c r="BB15" t="s">
        <v>362</v>
      </c>
      <c r="BC15" t="s">
        <v>362</v>
      </c>
      <c r="BD15" t="s">
        <v>362</v>
      </c>
      <c r="BE15" t="s">
        <v>362</v>
      </c>
      <c r="BF15" t="s">
        <v>362</v>
      </c>
      <c r="BG15" t="s">
        <v>362</v>
      </c>
      <c r="BH15" t="s">
        <v>362</v>
      </c>
      <c r="BI15" t="s">
        <v>362</v>
      </c>
      <c r="BJ15" t="s">
        <v>362</v>
      </c>
      <c r="BK15" t="s">
        <v>362</v>
      </c>
      <c r="BM15" t="s">
        <v>6089</v>
      </c>
      <c r="BN15" t="s">
        <v>362</v>
      </c>
      <c r="BO15" t="s">
        <v>362</v>
      </c>
      <c r="BP15" t="s">
        <v>362</v>
      </c>
      <c r="BQ15" t="s">
        <v>360</v>
      </c>
      <c r="BR15" t="s">
        <v>360</v>
      </c>
      <c r="BS15" t="s">
        <v>362</v>
      </c>
      <c r="BT15" t="s">
        <v>362</v>
      </c>
      <c r="BU15" t="s">
        <v>362</v>
      </c>
      <c r="BV15" t="s">
        <v>362</v>
      </c>
      <c r="BX15" t="s">
        <v>4975</v>
      </c>
      <c r="CN15" t="s">
        <v>5002</v>
      </c>
      <c r="DD15" t="s">
        <v>4984</v>
      </c>
      <c r="EK15" t="s">
        <v>5074</v>
      </c>
      <c r="EL15" t="s">
        <v>5080</v>
      </c>
      <c r="EM15" t="s">
        <v>360</v>
      </c>
      <c r="EN15" t="s">
        <v>362</v>
      </c>
      <c r="EO15" t="s">
        <v>362</v>
      </c>
      <c r="EP15" t="s">
        <v>362</v>
      </c>
      <c r="EQ15" t="s">
        <v>362</v>
      </c>
      <c r="ER15" t="s">
        <v>362</v>
      </c>
      <c r="ES15" t="s">
        <v>362</v>
      </c>
      <c r="ET15" t="s">
        <v>362</v>
      </c>
      <c r="EU15" t="s">
        <v>362</v>
      </c>
      <c r="EW15" t="s">
        <v>5094</v>
      </c>
      <c r="EX15" t="s">
        <v>360</v>
      </c>
      <c r="EY15" t="s">
        <v>362</v>
      </c>
      <c r="EZ15" t="s">
        <v>362</v>
      </c>
      <c r="FA15" t="s">
        <v>362</v>
      </c>
      <c r="FB15" t="s">
        <v>362</v>
      </c>
      <c r="FC15" t="s">
        <v>362</v>
      </c>
      <c r="FD15" t="s">
        <v>362</v>
      </c>
      <c r="FE15" t="s">
        <v>362</v>
      </c>
      <c r="FF15" t="s">
        <v>362</v>
      </c>
      <c r="FG15" t="s">
        <v>362</v>
      </c>
      <c r="FH15" t="s">
        <v>362</v>
      </c>
      <c r="FJ15" t="s">
        <v>5076</v>
      </c>
      <c r="FK15" t="s">
        <v>3072</v>
      </c>
      <c r="FV15" t="s">
        <v>3072</v>
      </c>
      <c r="GG15" t="s">
        <v>4953</v>
      </c>
      <c r="GI15" t="s">
        <v>3074</v>
      </c>
      <c r="HN15" t="s">
        <v>5172</v>
      </c>
      <c r="HO15" t="s">
        <v>362</v>
      </c>
      <c r="HP15" t="s">
        <v>362</v>
      </c>
      <c r="HQ15" t="s">
        <v>360</v>
      </c>
      <c r="HR15" t="s">
        <v>362</v>
      </c>
      <c r="HS15" t="s">
        <v>362</v>
      </c>
      <c r="HT15" t="s">
        <v>362</v>
      </c>
      <c r="HU15" t="s">
        <v>362</v>
      </c>
      <c r="HV15" t="s">
        <v>362</v>
      </c>
      <c r="HW15" t="s">
        <v>362</v>
      </c>
      <c r="HY15" t="s">
        <v>5186</v>
      </c>
      <c r="HZ15" t="s">
        <v>362</v>
      </c>
      <c r="IA15" t="s">
        <v>362</v>
      </c>
      <c r="IB15" t="s">
        <v>362</v>
      </c>
      <c r="IC15" t="s">
        <v>362</v>
      </c>
      <c r="ID15" t="s">
        <v>360</v>
      </c>
      <c r="IE15" t="s">
        <v>362</v>
      </c>
      <c r="IG15" t="s">
        <v>5193</v>
      </c>
      <c r="IH15" t="s">
        <v>5194</v>
      </c>
      <c r="II15" t="s">
        <v>360</v>
      </c>
      <c r="IJ15" t="s">
        <v>362</v>
      </c>
      <c r="IK15" t="s">
        <v>362</v>
      </c>
      <c r="IL15" t="s">
        <v>362</v>
      </c>
      <c r="IM15" t="s">
        <v>362</v>
      </c>
      <c r="IN15" t="s">
        <v>362</v>
      </c>
      <c r="IP15" t="s">
        <v>5203</v>
      </c>
      <c r="IQ15" t="s">
        <v>5214</v>
      </c>
      <c r="IR15" t="s">
        <v>362</v>
      </c>
      <c r="IS15" t="s">
        <v>360</v>
      </c>
      <c r="IT15" t="s">
        <v>362</v>
      </c>
      <c r="IU15" t="s">
        <v>362</v>
      </c>
      <c r="IV15" t="s">
        <v>362</v>
      </c>
      <c r="IW15" t="s">
        <v>362</v>
      </c>
      <c r="IX15" t="s">
        <v>362</v>
      </c>
      <c r="IY15" t="s">
        <v>362</v>
      </c>
      <c r="IZ15" t="s">
        <v>362</v>
      </c>
      <c r="JA15" t="s">
        <v>362</v>
      </c>
      <c r="JL15" t="s">
        <v>3074</v>
      </c>
      <c r="JX15" t="s">
        <v>5248</v>
      </c>
      <c r="JY15" t="s">
        <v>360</v>
      </c>
      <c r="JZ15" t="s">
        <v>362</v>
      </c>
      <c r="KA15" t="s">
        <v>362</v>
      </c>
      <c r="KB15" t="s">
        <v>362</v>
      </c>
      <c r="KC15" t="s">
        <v>362</v>
      </c>
      <c r="KD15" t="s">
        <v>362</v>
      </c>
      <c r="KE15" t="s">
        <v>362</v>
      </c>
      <c r="KF15" t="s">
        <v>362</v>
      </c>
      <c r="KG15" t="s">
        <v>362</v>
      </c>
      <c r="KI15" t="s">
        <v>3074</v>
      </c>
      <c r="LS15" t="s">
        <v>3074</v>
      </c>
      <c r="NE15" t="s">
        <v>5336</v>
      </c>
      <c r="NF15" t="s">
        <v>362</v>
      </c>
      <c r="NG15" t="s">
        <v>362</v>
      </c>
      <c r="NH15" t="s">
        <v>362</v>
      </c>
      <c r="NI15" t="s">
        <v>362</v>
      </c>
      <c r="NJ15" t="s">
        <v>362</v>
      </c>
      <c r="NK15" t="s">
        <v>362</v>
      </c>
      <c r="NL15" t="s">
        <v>362</v>
      </c>
      <c r="NM15" t="s">
        <v>360</v>
      </c>
      <c r="NN15" t="s">
        <v>362</v>
      </c>
      <c r="NO15" t="s">
        <v>362</v>
      </c>
      <c r="NP15" t="s">
        <v>362</v>
      </c>
      <c r="NQ15" t="s">
        <v>362</v>
      </c>
      <c r="NR15" t="s">
        <v>362</v>
      </c>
      <c r="NS15" t="s">
        <v>362</v>
      </c>
      <c r="NU15" t="s">
        <v>5263</v>
      </c>
      <c r="NV15" t="s">
        <v>360</v>
      </c>
      <c r="NW15" t="s">
        <v>362</v>
      </c>
      <c r="NX15" t="s">
        <v>362</v>
      </c>
      <c r="NY15" t="s">
        <v>362</v>
      </c>
      <c r="NZ15" t="s">
        <v>362</v>
      </c>
      <c r="OA15" t="s">
        <v>362</v>
      </c>
      <c r="OB15" t="s">
        <v>362</v>
      </c>
      <c r="OC15" t="s">
        <v>362</v>
      </c>
      <c r="OD15" t="s">
        <v>362</v>
      </c>
      <c r="OE15" t="s">
        <v>362</v>
      </c>
      <c r="OF15" t="s">
        <v>362</v>
      </c>
      <c r="OG15" t="s">
        <v>362</v>
      </c>
      <c r="OI15" t="s">
        <v>5349</v>
      </c>
      <c r="OJ15" t="s">
        <v>362</v>
      </c>
      <c r="OK15" t="s">
        <v>362</v>
      </c>
      <c r="OL15" t="s">
        <v>360</v>
      </c>
      <c r="OM15" t="s">
        <v>362</v>
      </c>
      <c r="ON15" t="s">
        <v>362</v>
      </c>
      <c r="OO15" t="s">
        <v>362</v>
      </c>
      <c r="OP15" t="s">
        <v>362</v>
      </c>
      <c r="OQ15" t="s">
        <v>362</v>
      </c>
      <c r="OR15" t="s">
        <v>362</v>
      </c>
      <c r="OS15" t="s">
        <v>362</v>
      </c>
      <c r="OU15" t="s">
        <v>4907</v>
      </c>
      <c r="PF15" t="s">
        <v>6090</v>
      </c>
      <c r="PG15" t="s">
        <v>360</v>
      </c>
      <c r="PH15" t="s">
        <v>362</v>
      </c>
      <c r="PI15" t="s">
        <v>362</v>
      </c>
      <c r="PJ15" t="s">
        <v>360</v>
      </c>
      <c r="PK15" t="s">
        <v>362</v>
      </c>
      <c r="PL15" t="s">
        <v>362</v>
      </c>
      <c r="PM15" t="s">
        <v>362</v>
      </c>
      <c r="PN15" t="s">
        <v>362</v>
      </c>
      <c r="PO15" t="s">
        <v>362</v>
      </c>
      <c r="PP15" t="s">
        <v>362</v>
      </c>
      <c r="PQ15" t="s">
        <v>362</v>
      </c>
      <c r="PR15" t="s">
        <v>362</v>
      </c>
      <c r="PS15" t="s">
        <v>362</v>
      </c>
      <c r="PT15" t="s">
        <v>362</v>
      </c>
      <c r="PU15" t="s">
        <v>362</v>
      </c>
      <c r="PV15" t="s">
        <v>362</v>
      </c>
      <c r="PW15" t="s">
        <v>362</v>
      </c>
      <c r="PX15" t="s">
        <v>362</v>
      </c>
      <c r="PZ15" t="s">
        <v>5412</v>
      </c>
      <c r="QA15" t="s">
        <v>362</v>
      </c>
      <c r="QB15" t="s">
        <v>362</v>
      </c>
      <c r="QC15" t="s">
        <v>362</v>
      </c>
      <c r="QD15" t="s">
        <v>362</v>
      </c>
      <c r="QE15" t="s">
        <v>362</v>
      </c>
      <c r="QF15" t="s">
        <v>362</v>
      </c>
      <c r="QG15" t="s">
        <v>362</v>
      </c>
      <c r="QH15" t="s">
        <v>360</v>
      </c>
      <c r="QI15" t="s">
        <v>362</v>
      </c>
      <c r="QJ15" t="s">
        <v>362</v>
      </c>
      <c r="QK15" t="s">
        <v>362</v>
      </c>
      <c r="QL15" t="s">
        <v>362</v>
      </c>
      <c r="QM15" t="s">
        <v>362</v>
      </c>
      <c r="QN15" t="s">
        <v>362</v>
      </c>
      <c r="QO15" t="s">
        <v>362</v>
      </c>
      <c r="QP15" t="s">
        <v>362</v>
      </c>
      <c r="QR15" t="s">
        <v>5427</v>
      </c>
      <c r="QS15" t="s">
        <v>362</v>
      </c>
      <c r="QT15" t="s">
        <v>362</v>
      </c>
      <c r="QU15" t="s">
        <v>360</v>
      </c>
      <c r="QV15" t="s">
        <v>362</v>
      </c>
      <c r="QW15" t="s">
        <v>362</v>
      </c>
      <c r="QX15" t="s">
        <v>362</v>
      </c>
      <c r="QY15" t="s">
        <v>362</v>
      </c>
      <c r="QZ15" t="s">
        <v>362</v>
      </c>
      <c r="RA15" t="s">
        <v>362</v>
      </c>
      <c r="RB15" t="s">
        <v>362</v>
      </c>
      <c r="RC15" t="s">
        <v>362</v>
      </c>
      <c r="RD15" t="s">
        <v>362</v>
      </c>
      <c r="RF15" t="s">
        <v>6091</v>
      </c>
      <c r="RG15" t="s">
        <v>362</v>
      </c>
      <c r="RH15" t="s">
        <v>362</v>
      </c>
      <c r="RI15" t="s">
        <v>362</v>
      </c>
      <c r="RJ15" t="s">
        <v>362</v>
      </c>
      <c r="RK15" t="s">
        <v>360</v>
      </c>
      <c r="RL15" t="s">
        <v>362</v>
      </c>
      <c r="RM15" t="s">
        <v>360</v>
      </c>
      <c r="RN15" t="s">
        <v>362</v>
      </c>
      <c r="RO15" t="s">
        <v>362</v>
      </c>
      <c r="RP15" t="s">
        <v>362</v>
      </c>
      <c r="RQ15" t="s">
        <v>362</v>
      </c>
      <c r="RR15" t="s">
        <v>362</v>
      </c>
      <c r="RS15" t="s">
        <v>362</v>
      </c>
      <c r="RT15" t="s">
        <v>362</v>
      </c>
      <c r="RU15" t="s">
        <v>362</v>
      </c>
      <c r="RV15" t="s">
        <v>362</v>
      </c>
      <c r="RX15" t="s">
        <v>6008</v>
      </c>
      <c r="RY15" t="s">
        <v>362</v>
      </c>
      <c r="RZ15" t="s">
        <v>360</v>
      </c>
      <c r="SA15" t="s">
        <v>360</v>
      </c>
      <c r="SB15" t="s">
        <v>360</v>
      </c>
      <c r="SC15" t="s">
        <v>362</v>
      </c>
      <c r="SD15" t="s">
        <v>362</v>
      </c>
      <c r="SE15" t="s">
        <v>362</v>
      </c>
      <c r="SF15" t="s">
        <v>362</v>
      </c>
      <c r="SG15" t="s">
        <v>362</v>
      </c>
      <c r="SH15" t="s">
        <v>362</v>
      </c>
      <c r="SI15" t="s">
        <v>362</v>
      </c>
      <c r="SK15" t="s">
        <v>5495</v>
      </c>
      <c r="SL15" t="s">
        <v>362</v>
      </c>
      <c r="SM15" t="s">
        <v>362</v>
      </c>
      <c r="SN15" t="s">
        <v>362</v>
      </c>
      <c r="SO15" t="s">
        <v>362</v>
      </c>
      <c r="SP15" t="s">
        <v>362</v>
      </c>
      <c r="SQ15" t="s">
        <v>362</v>
      </c>
      <c r="SR15" t="s">
        <v>360</v>
      </c>
      <c r="SS15" t="s">
        <v>362</v>
      </c>
      <c r="ST15" t="s">
        <v>362</v>
      </c>
      <c r="SU15" t="s">
        <v>362</v>
      </c>
      <c r="SV15" t="s">
        <v>362</v>
      </c>
      <c r="SW15" t="s">
        <v>362</v>
      </c>
      <c r="SX15" t="s">
        <v>362</v>
      </c>
      <c r="SZ15" t="s">
        <v>5505</v>
      </c>
      <c r="TA15" t="s">
        <v>360</v>
      </c>
      <c r="TB15" t="s">
        <v>362</v>
      </c>
      <c r="TC15" t="s">
        <v>362</v>
      </c>
      <c r="TD15" t="s">
        <v>362</v>
      </c>
      <c r="TE15" t="s">
        <v>362</v>
      </c>
      <c r="TF15" t="s">
        <v>362</v>
      </c>
      <c r="TG15" t="s">
        <v>362</v>
      </c>
      <c r="TH15" t="s">
        <v>362</v>
      </c>
      <c r="TJ15" t="s">
        <v>6037</v>
      </c>
      <c r="TK15" t="s">
        <v>362</v>
      </c>
      <c r="TL15" t="s">
        <v>362</v>
      </c>
      <c r="TM15" t="s">
        <v>362</v>
      </c>
      <c r="TN15" t="s">
        <v>362</v>
      </c>
      <c r="TO15" t="s">
        <v>362</v>
      </c>
      <c r="TP15" t="s">
        <v>360</v>
      </c>
      <c r="TQ15" t="s">
        <v>360</v>
      </c>
      <c r="TR15" t="s">
        <v>362</v>
      </c>
      <c r="TS15" t="s">
        <v>362</v>
      </c>
      <c r="TT15" t="s">
        <v>362</v>
      </c>
      <c r="TU15" t="s">
        <v>362</v>
      </c>
      <c r="TV15" t="s">
        <v>362</v>
      </c>
      <c r="TW15" t="s">
        <v>362</v>
      </c>
      <c r="TY15" t="s">
        <v>5021</v>
      </c>
      <c r="TZ15" t="s">
        <v>6092</v>
      </c>
      <c r="UA15" t="s">
        <v>362</v>
      </c>
      <c r="UB15" t="s">
        <v>360</v>
      </c>
      <c r="UC15" t="s">
        <v>362</v>
      </c>
      <c r="UD15" t="s">
        <v>362</v>
      </c>
      <c r="UE15" t="s">
        <v>362</v>
      </c>
      <c r="UF15" t="s">
        <v>360</v>
      </c>
      <c r="UG15" t="s">
        <v>362</v>
      </c>
      <c r="UH15" t="s">
        <v>362</v>
      </c>
      <c r="UI15" t="s">
        <v>362</v>
      </c>
      <c r="UJ15" t="s">
        <v>362</v>
      </c>
      <c r="UK15" t="s">
        <v>362</v>
      </c>
      <c r="UN15" t="s">
        <v>3074</v>
      </c>
      <c r="UO15" t="s">
        <v>3072</v>
      </c>
      <c r="UP15" t="s">
        <v>3074</v>
      </c>
      <c r="UQ15" t="s">
        <v>359</v>
      </c>
      <c r="UR15" t="s">
        <v>304</v>
      </c>
      <c r="US15" t="s">
        <v>314</v>
      </c>
      <c r="UT15" t="s">
        <v>282</v>
      </c>
      <c r="UU15" t="s">
        <v>686</v>
      </c>
      <c r="UV15" t="s">
        <v>532</v>
      </c>
      <c r="UW15" t="s">
        <v>328</v>
      </c>
      <c r="UX15" t="s">
        <v>737</v>
      </c>
      <c r="UY15" t="s">
        <v>406</v>
      </c>
      <c r="UZ15" t="s">
        <v>1099</v>
      </c>
      <c r="VA15" t="s">
        <v>1185</v>
      </c>
      <c r="VB15" t="s">
        <v>380</v>
      </c>
    </row>
    <row r="16" spans="1:574" x14ac:dyDescent="0.25">
      <c r="A16" t="s">
        <v>6093</v>
      </c>
      <c r="B16" s="38">
        <v>45895</v>
      </c>
      <c r="C16" t="s">
        <v>3056</v>
      </c>
      <c r="D16" t="s">
        <v>3059</v>
      </c>
      <c r="E16" t="s">
        <v>3065</v>
      </c>
      <c r="F16">
        <v>2734050</v>
      </c>
      <c r="G16" t="s">
        <v>3072</v>
      </c>
      <c r="H16" s="38">
        <v>44624</v>
      </c>
      <c r="I16">
        <v>47</v>
      </c>
      <c r="J16" t="s">
        <v>1471</v>
      </c>
      <c r="K16" t="s">
        <v>4866</v>
      </c>
      <c r="L16" t="s">
        <v>4875</v>
      </c>
      <c r="N16" t="s">
        <v>4911</v>
      </c>
      <c r="P16" t="s">
        <v>4923</v>
      </c>
      <c r="R16" t="s">
        <v>5994</v>
      </c>
      <c r="S16" t="s">
        <v>360</v>
      </c>
      <c r="T16" t="s">
        <v>360</v>
      </c>
      <c r="U16" t="s">
        <v>362</v>
      </c>
      <c r="V16" t="s">
        <v>362</v>
      </c>
      <c r="W16" t="s">
        <v>362</v>
      </c>
      <c r="X16" t="s">
        <v>362</v>
      </c>
      <c r="Y16" t="s">
        <v>362</v>
      </c>
      <c r="Z16" t="s">
        <v>362</v>
      </c>
      <c r="AB16" t="s">
        <v>4940</v>
      </c>
      <c r="AC16" t="s">
        <v>4940</v>
      </c>
      <c r="AD16" t="s">
        <v>4940</v>
      </c>
      <c r="AE16" t="s">
        <v>4940</v>
      </c>
      <c r="AF16" t="s">
        <v>4940</v>
      </c>
      <c r="AG16" t="s">
        <v>4942</v>
      </c>
      <c r="AH16" t="s">
        <v>6055</v>
      </c>
      <c r="AI16" t="s">
        <v>360</v>
      </c>
      <c r="AJ16" t="s">
        <v>360</v>
      </c>
      <c r="AK16" t="s">
        <v>362</v>
      </c>
      <c r="AL16" t="s">
        <v>362</v>
      </c>
      <c r="AM16" t="s">
        <v>360</v>
      </c>
      <c r="AN16" t="s">
        <v>362</v>
      </c>
      <c r="AO16" t="s">
        <v>362</v>
      </c>
      <c r="AP16" t="s">
        <v>362</v>
      </c>
      <c r="AQ16" t="s">
        <v>362</v>
      </c>
      <c r="AR16" t="s">
        <v>362</v>
      </c>
      <c r="AS16" t="s">
        <v>362</v>
      </c>
      <c r="AT16" t="s">
        <v>362</v>
      </c>
      <c r="AU16" t="s">
        <v>362</v>
      </c>
      <c r="AV16" t="s">
        <v>362</v>
      </c>
      <c r="AX16" t="s">
        <v>4949</v>
      </c>
      <c r="AY16" t="s">
        <v>360</v>
      </c>
      <c r="AZ16" t="s">
        <v>362</v>
      </c>
      <c r="BA16" t="s">
        <v>362</v>
      </c>
      <c r="BB16" t="s">
        <v>362</v>
      </c>
      <c r="BC16" t="s">
        <v>362</v>
      </c>
      <c r="BD16" t="s">
        <v>362</v>
      </c>
      <c r="BE16" t="s">
        <v>362</v>
      </c>
      <c r="BF16" t="s">
        <v>362</v>
      </c>
      <c r="BG16" t="s">
        <v>362</v>
      </c>
      <c r="BH16" t="s">
        <v>362</v>
      </c>
      <c r="BI16" t="s">
        <v>362</v>
      </c>
      <c r="BJ16" t="s">
        <v>362</v>
      </c>
      <c r="BK16" t="s">
        <v>362</v>
      </c>
      <c r="BM16" t="s">
        <v>5473</v>
      </c>
      <c r="BN16" t="s">
        <v>362</v>
      </c>
      <c r="BO16" t="s">
        <v>362</v>
      </c>
      <c r="BP16" t="s">
        <v>362</v>
      </c>
      <c r="BQ16" t="s">
        <v>360</v>
      </c>
      <c r="BR16" t="s">
        <v>362</v>
      </c>
      <c r="BS16" t="s">
        <v>362</v>
      </c>
      <c r="BT16" t="s">
        <v>362</v>
      </c>
      <c r="BU16" t="s">
        <v>362</v>
      </c>
      <c r="BV16" t="s">
        <v>362</v>
      </c>
      <c r="BX16" t="s">
        <v>4979</v>
      </c>
      <c r="BY16" t="s">
        <v>4949</v>
      </c>
      <c r="BZ16" t="s">
        <v>360</v>
      </c>
      <c r="CA16" t="s">
        <v>362</v>
      </c>
      <c r="CB16" t="s">
        <v>362</v>
      </c>
      <c r="CC16" t="s">
        <v>362</v>
      </c>
      <c r="CD16" t="s">
        <v>362</v>
      </c>
      <c r="CE16" t="s">
        <v>362</v>
      </c>
      <c r="CF16" t="s">
        <v>362</v>
      </c>
      <c r="CG16" t="s">
        <v>362</v>
      </c>
      <c r="CH16" t="s">
        <v>362</v>
      </c>
      <c r="CI16" t="s">
        <v>362</v>
      </c>
      <c r="CJ16" t="s">
        <v>362</v>
      </c>
      <c r="CK16" t="s">
        <v>362</v>
      </c>
      <c r="CL16" t="s">
        <v>362</v>
      </c>
      <c r="CN16" t="s">
        <v>5002</v>
      </c>
      <c r="DD16" t="s">
        <v>4984</v>
      </c>
      <c r="EK16" t="s">
        <v>5074</v>
      </c>
      <c r="EL16" t="s">
        <v>5080</v>
      </c>
      <c r="EM16" t="s">
        <v>360</v>
      </c>
      <c r="EN16" t="s">
        <v>362</v>
      </c>
      <c r="EO16" t="s">
        <v>362</v>
      </c>
      <c r="EP16" t="s">
        <v>362</v>
      </c>
      <c r="EQ16" t="s">
        <v>362</v>
      </c>
      <c r="ER16" t="s">
        <v>362</v>
      </c>
      <c r="ES16" t="s">
        <v>362</v>
      </c>
      <c r="ET16" t="s">
        <v>362</v>
      </c>
      <c r="EU16" t="s">
        <v>362</v>
      </c>
      <c r="EW16" t="s">
        <v>6094</v>
      </c>
      <c r="EX16" t="s">
        <v>360</v>
      </c>
      <c r="EY16" t="s">
        <v>362</v>
      </c>
      <c r="EZ16" t="s">
        <v>360</v>
      </c>
      <c r="FA16" t="s">
        <v>362</v>
      </c>
      <c r="FB16" t="s">
        <v>362</v>
      </c>
      <c r="FC16" t="s">
        <v>362</v>
      </c>
      <c r="FD16" t="s">
        <v>362</v>
      </c>
      <c r="FE16" t="s">
        <v>362</v>
      </c>
      <c r="FF16" t="s">
        <v>362</v>
      </c>
      <c r="FG16" t="s">
        <v>362</v>
      </c>
      <c r="FH16" t="s">
        <v>362</v>
      </c>
      <c r="FJ16" t="s">
        <v>5074</v>
      </c>
      <c r="FK16" t="s">
        <v>5111</v>
      </c>
      <c r="FL16" t="s">
        <v>5117</v>
      </c>
      <c r="FM16" t="s">
        <v>362</v>
      </c>
      <c r="FN16" t="s">
        <v>362</v>
      </c>
      <c r="FO16" t="s">
        <v>360</v>
      </c>
      <c r="FP16" t="s">
        <v>362</v>
      </c>
      <c r="FQ16" t="s">
        <v>362</v>
      </c>
      <c r="FR16" t="s">
        <v>362</v>
      </c>
      <c r="FS16" t="s">
        <v>362</v>
      </c>
      <c r="FT16" t="s">
        <v>362</v>
      </c>
      <c r="FV16" t="s">
        <v>3072</v>
      </c>
      <c r="GG16" t="s">
        <v>4949</v>
      </c>
      <c r="GI16" t="s">
        <v>3074</v>
      </c>
      <c r="HN16" t="s">
        <v>5172</v>
      </c>
      <c r="HO16" t="s">
        <v>362</v>
      </c>
      <c r="HP16" t="s">
        <v>362</v>
      </c>
      <c r="HQ16" t="s">
        <v>360</v>
      </c>
      <c r="HR16" t="s">
        <v>362</v>
      </c>
      <c r="HS16" t="s">
        <v>362</v>
      </c>
      <c r="HT16" t="s">
        <v>362</v>
      </c>
      <c r="HU16" t="s">
        <v>362</v>
      </c>
      <c r="HV16" t="s">
        <v>362</v>
      </c>
      <c r="HW16" t="s">
        <v>362</v>
      </c>
      <c r="HY16" t="s">
        <v>5186</v>
      </c>
      <c r="HZ16" t="s">
        <v>362</v>
      </c>
      <c r="IA16" t="s">
        <v>362</v>
      </c>
      <c r="IB16" t="s">
        <v>362</v>
      </c>
      <c r="IC16" t="s">
        <v>362</v>
      </c>
      <c r="ID16" t="s">
        <v>360</v>
      </c>
      <c r="IE16" t="s">
        <v>362</v>
      </c>
      <c r="IG16" t="s">
        <v>5187</v>
      </c>
      <c r="IP16" t="s">
        <v>5203</v>
      </c>
      <c r="IQ16" t="s">
        <v>6095</v>
      </c>
      <c r="IR16" t="s">
        <v>360</v>
      </c>
      <c r="IS16" t="s">
        <v>360</v>
      </c>
      <c r="IT16" t="s">
        <v>362</v>
      </c>
      <c r="IU16" t="s">
        <v>362</v>
      </c>
      <c r="IV16" t="s">
        <v>362</v>
      </c>
      <c r="IW16" t="s">
        <v>362</v>
      </c>
      <c r="IX16" t="s">
        <v>362</v>
      </c>
      <c r="IY16" t="s">
        <v>362</v>
      </c>
      <c r="IZ16" t="s">
        <v>362</v>
      </c>
      <c r="JA16" t="s">
        <v>362</v>
      </c>
      <c r="JL16" t="s">
        <v>3074</v>
      </c>
      <c r="JX16" t="s">
        <v>5986</v>
      </c>
      <c r="JY16" t="s">
        <v>360</v>
      </c>
      <c r="JZ16" t="s">
        <v>362</v>
      </c>
      <c r="KA16" t="s">
        <v>360</v>
      </c>
      <c r="KB16" t="s">
        <v>362</v>
      </c>
      <c r="KC16" t="s">
        <v>362</v>
      </c>
      <c r="KD16" t="s">
        <v>362</v>
      </c>
      <c r="KE16" t="s">
        <v>362</v>
      </c>
      <c r="KF16" t="s">
        <v>362</v>
      </c>
      <c r="KG16" t="s">
        <v>362</v>
      </c>
      <c r="KI16" t="s">
        <v>5259</v>
      </c>
      <c r="KJ16" t="s">
        <v>6096</v>
      </c>
      <c r="KK16" t="s">
        <v>360</v>
      </c>
      <c r="KL16" t="s">
        <v>360</v>
      </c>
      <c r="KM16" t="s">
        <v>362</v>
      </c>
      <c r="KN16" t="s">
        <v>362</v>
      </c>
      <c r="KO16" t="s">
        <v>362</v>
      </c>
      <c r="KP16" t="s">
        <v>362</v>
      </c>
      <c r="KQ16" t="s">
        <v>360</v>
      </c>
      <c r="KR16" t="s">
        <v>362</v>
      </c>
      <c r="KS16" t="s">
        <v>362</v>
      </c>
      <c r="KT16" t="s">
        <v>362</v>
      </c>
      <c r="KU16" t="s">
        <v>362</v>
      </c>
      <c r="LJ16" t="s">
        <v>5988</v>
      </c>
      <c r="LK16" t="s">
        <v>362</v>
      </c>
      <c r="LL16" t="s">
        <v>360</v>
      </c>
      <c r="LM16" t="s">
        <v>360</v>
      </c>
      <c r="LN16" t="s">
        <v>362</v>
      </c>
      <c r="LO16" t="s">
        <v>362</v>
      </c>
      <c r="LP16" t="s">
        <v>362</v>
      </c>
      <c r="LQ16" t="s">
        <v>362</v>
      </c>
      <c r="LS16" t="s">
        <v>3072</v>
      </c>
      <c r="LT16" t="s">
        <v>5287</v>
      </c>
      <c r="MR16" t="s">
        <v>6097</v>
      </c>
      <c r="MS16" t="s">
        <v>360</v>
      </c>
      <c r="MT16" t="s">
        <v>362</v>
      </c>
      <c r="MU16" t="s">
        <v>362</v>
      </c>
      <c r="MV16" t="s">
        <v>362</v>
      </c>
      <c r="MW16" t="s">
        <v>360</v>
      </c>
      <c r="MX16" t="s">
        <v>362</v>
      </c>
      <c r="MY16" t="s">
        <v>362</v>
      </c>
      <c r="MZ16" t="s">
        <v>362</v>
      </c>
      <c r="NA16" t="s">
        <v>362</v>
      </c>
      <c r="NB16" t="s">
        <v>362</v>
      </c>
      <c r="NC16" t="s">
        <v>362</v>
      </c>
      <c r="NE16" t="s">
        <v>4971</v>
      </c>
      <c r="NF16" t="s">
        <v>362</v>
      </c>
      <c r="NG16" t="s">
        <v>362</v>
      </c>
      <c r="NH16" t="s">
        <v>362</v>
      </c>
      <c r="NI16" t="s">
        <v>362</v>
      </c>
      <c r="NJ16" t="s">
        <v>362</v>
      </c>
      <c r="NK16" t="s">
        <v>362</v>
      </c>
      <c r="NL16" t="s">
        <v>362</v>
      </c>
      <c r="NM16" t="s">
        <v>362</v>
      </c>
      <c r="NN16" t="s">
        <v>362</v>
      </c>
      <c r="NO16" t="s">
        <v>362</v>
      </c>
      <c r="NP16" t="s">
        <v>362</v>
      </c>
      <c r="NQ16" t="s">
        <v>360</v>
      </c>
      <c r="NR16" t="s">
        <v>362</v>
      </c>
      <c r="NS16" t="s">
        <v>362</v>
      </c>
      <c r="NU16" t="s">
        <v>6098</v>
      </c>
      <c r="NV16" t="s">
        <v>362</v>
      </c>
      <c r="NW16" t="s">
        <v>362</v>
      </c>
      <c r="NX16" t="s">
        <v>360</v>
      </c>
      <c r="NY16" t="s">
        <v>362</v>
      </c>
      <c r="NZ16" t="s">
        <v>360</v>
      </c>
      <c r="OA16" t="s">
        <v>362</v>
      </c>
      <c r="OB16" t="s">
        <v>362</v>
      </c>
      <c r="OC16" t="s">
        <v>362</v>
      </c>
      <c r="OD16" t="s">
        <v>362</v>
      </c>
      <c r="OE16" t="s">
        <v>362</v>
      </c>
      <c r="OF16" t="s">
        <v>362</v>
      </c>
      <c r="OG16" t="s">
        <v>362</v>
      </c>
      <c r="OI16" t="s">
        <v>5345</v>
      </c>
      <c r="OJ16" t="s">
        <v>360</v>
      </c>
      <c r="OK16" t="s">
        <v>362</v>
      </c>
      <c r="OL16" t="s">
        <v>362</v>
      </c>
      <c r="OM16" t="s">
        <v>362</v>
      </c>
      <c r="ON16" t="s">
        <v>362</v>
      </c>
      <c r="OO16" t="s">
        <v>362</v>
      </c>
      <c r="OP16" t="s">
        <v>362</v>
      </c>
      <c r="OQ16" t="s">
        <v>362</v>
      </c>
      <c r="OR16" t="s">
        <v>362</v>
      </c>
      <c r="OS16" t="s">
        <v>362</v>
      </c>
      <c r="OU16" t="s">
        <v>5002</v>
      </c>
      <c r="PF16" t="s">
        <v>5389</v>
      </c>
      <c r="PG16" t="s">
        <v>362</v>
      </c>
      <c r="PH16" t="s">
        <v>362</v>
      </c>
      <c r="PI16" t="s">
        <v>362</v>
      </c>
      <c r="PJ16" t="s">
        <v>362</v>
      </c>
      <c r="PK16" t="s">
        <v>362</v>
      </c>
      <c r="PL16" t="s">
        <v>362</v>
      </c>
      <c r="PM16" t="s">
        <v>362</v>
      </c>
      <c r="PN16" t="s">
        <v>362</v>
      </c>
      <c r="PO16" t="s">
        <v>362</v>
      </c>
      <c r="PP16" t="s">
        <v>362</v>
      </c>
      <c r="PQ16" t="s">
        <v>360</v>
      </c>
      <c r="PR16" t="s">
        <v>362</v>
      </c>
      <c r="PS16" t="s">
        <v>362</v>
      </c>
      <c r="PT16" t="s">
        <v>362</v>
      </c>
      <c r="PU16" t="s">
        <v>362</v>
      </c>
      <c r="PV16" t="s">
        <v>362</v>
      </c>
      <c r="PW16" t="s">
        <v>362</v>
      </c>
      <c r="PX16" t="s">
        <v>362</v>
      </c>
      <c r="PZ16" t="s">
        <v>5242</v>
      </c>
      <c r="QA16" t="s">
        <v>362</v>
      </c>
      <c r="QB16" t="s">
        <v>362</v>
      </c>
      <c r="QC16" t="s">
        <v>360</v>
      </c>
      <c r="QD16" t="s">
        <v>362</v>
      </c>
      <c r="QE16" t="s">
        <v>362</v>
      </c>
      <c r="QF16" t="s">
        <v>362</v>
      </c>
      <c r="QG16" t="s">
        <v>362</v>
      </c>
      <c r="QH16" t="s">
        <v>362</v>
      </c>
      <c r="QI16" t="s">
        <v>362</v>
      </c>
      <c r="QJ16" t="s">
        <v>362</v>
      </c>
      <c r="QK16" t="s">
        <v>362</v>
      </c>
      <c r="QL16" t="s">
        <v>362</v>
      </c>
      <c r="QM16" t="s">
        <v>362</v>
      </c>
      <c r="QN16" t="s">
        <v>362</v>
      </c>
      <c r="QO16" t="s">
        <v>362</v>
      </c>
      <c r="QP16" t="s">
        <v>362</v>
      </c>
      <c r="QR16" t="s">
        <v>5431</v>
      </c>
      <c r="QS16" t="s">
        <v>362</v>
      </c>
      <c r="QT16" t="s">
        <v>362</v>
      </c>
      <c r="QU16" t="s">
        <v>362</v>
      </c>
      <c r="QV16" t="s">
        <v>362</v>
      </c>
      <c r="QW16" t="s">
        <v>360</v>
      </c>
      <c r="QX16" t="s">
        <v>362</v>
      </c>
      <c r="QY16" t="s">
        <v>362</v>
      </c>
      <c r="QZ16" t="s">
        <v>362</v>
      </c>
      <c r="RA16" t="s">
        <v>362</v>
      </c>
      <c r="RB16" t="s">
        <v>362</v>
      </c>
      <c r="RC16" t="s">
        <v>362</v>
      </c>
      <c r="RD16" t="s">
        <v>362</v>
      </c>
      <c r="RF16" t="s">
        <v>6099</v>
      </c>
      <c r="RG16" t="s">
        <v>362</v>
      </c>
      <c r="RH16" t="s">
        <v>360</v>
      </c>
      <c r="RI16" t="s">
        <v>360</v>
      </c>
      <c r="RJ16" t="s">
        <v>362</v>
      </c>
      <c r="RK16" t="s">
        <v>360</v>
      </c>
      <c r="RL16" t="s">
        <v>362</v>
      </c>
      <c r="RM16" t="s">
        <v>362</v>
      </c>
      <c r="RN16" t="s">
        <v>362</v>
      </c>
      <c r="RO16" t="s">
        <v>362</v>
      </c>
      <c r="RP16" t="s">
        <v>362</v>
      </c>
      <c r="RQ16" t="s">
        <v>362</v>
      </c>
      <c r="RR16" t="s">
        <v>362</v>
      </c>
      <c r="RS16" t="s">
        <v>362</v>
      </c>
      <c r="RT16" t="s">
        <v>362</v>
      </c>
      <c r="RU16" t="s">
        <v>362</v>
      </c>
      <c r="RV16" t="s">
        <v>362</v>
      </c>
      <c r="RX16" t="s">
        <v>6100</v>
      </c>
      <c r="RY16" t="s">
        <v>360</v>
      </c>
      <c r="RZ16" t="s">
        <v>360</v>
      </c>
      <c r="SA16" t="s">
        <v>360</v>
      </c>
      <c r="SB16" t="s">
        <v>360</v>
      </c>
      <c r="SC16" t="s">
        <v>362</v>
      </c>
      <c r="SD16" t="s">
        <v>360</v>
      </c>
      <c r="SE16" t="s">
        <v>362</v>
      </c>
      <c r="SF16" t="s">
        <v>362</v>
      </c>
      <c r="SG16" t="s">
        <v>362</v>
      </c>
      <c r="SH16" t="s">
        <v>362</v>
      </c>
      <c r="SI16" t="s">
        <v>362</v>
      </c>
      <c r="SK16" t="s">
        <v>6101</v>
      </c>
      <c r="SL16" t="s">
        <v>362</v>
      </c>
      <c r="SM16" t="s">
        <v>362</v>
      </c>
      <c r="SN16" t="s">
        <v>362</v>
      </c>
      <c r="SO16" t="s">
        <v>360</v>
      </c>
      <c r="SP16" t="s">
        <v>362</v>
      </c>
      <c r="SQ16" t="s">
        <v>360</v>
      </c>
      <c r="SR16" t="s">
        <v>362</v>
      </c>
      <c r="SS16" t="s">
        <v>362</v>
      </c>
      <c r="ST16" t="s">
        <v>362</v>
      </c>
      <c r="SU16" t="s">
        <v>362</v>
      </c>
      <c r="SV16" t="s">
        <v>362</v>
      </c>
      <c r="SW16" t="s">
        <v>362</v>
      </c>
      <c r="SX16" t="s">
        <v>362</v>
      </c>
      <c r="SZ16" t="s">
        <v>5511</v>
      </c>
      <c r="TA16" t="s">
        <v>362</v>
      </c>
      <c r="TB16" t="s">
        <v>362</v>
      </c>
      <c r="TC16" t="s">
        <v>362</v>
      </c>
      <c r="TD16" t="s">
        <v>360</v>
      </c>
      <c r="TE16" t="s">
        <v>362</v>
      </c>
      <c r="TF16" t="s">
        <v>362</v>
      </c>
      <c r="TG16" t="s">
        <v>362</v>
      </c>
      <c r="TH16" t="s">
        <v>362</v>
      </c>
      <c r="TJ16" t="s">
        <v>5493</v>
      </c>
      <c r="TK16" t="s">
        <v>362</v>
      </c>
      <c r="TL16" t="s">
        <v>362</v>
      </c>
      <c r="TM16" t="s">
        <v>362</v>
      </c>
      <c r="TN16" t="s">
        <v>362</v>
      </c>
      <c r="TO16" t="s">
        <v>362</v>
      </c>
      <c r="TP16" t="s">
        <v>360</v>
      </c>
      <c r="TQ16" t="s">
        <v>362</v>
      </c>
      <c r="TR16" t="s">
        <v>362</v>
      </c>
      <c r="TS16" t="s">
        <v>362</v>
      </c>
      <c r="TT16" t="s">
        <v>362</v>
      </c>
      <c r="TU16" t="s">
        <v>362</v>
      </c>
      <c r="TV16" t="s">
        <v>362</v>
      </c>
      <c r="TW16" t="s">
        <v>362</v>
      </c>
      <c r="TY16" t="s">
        <v>5002</v>
      </c>
      <c r="UN16" t="s">
        <v>3072</v>
      </c>
      <c r="UO16" t="s">
        <v>3072</v>
      </c>
      <c r="UP16" t="s">
        <v>3072</v>
      </c>
      <c r="UQ16" t="s">
        <v>913</v>
      </c>
      <c r="UR16" t="s">
        <v>304</v>
      </c>
      <c r="US16" t="s">
        <v>314</v>
      </c>
      <c r="UT16" t="s">
        <v>290</v>
      </c>
      <c r="UU16" t="s">
        <v>686</v>
      </c>
      <c r="UV16" t="s">
        <v>532</v>
      </c>
      <c r="UW16" t="s">
        <v>329</v>
      </c>
      <c r="UX16" t="s">
        <v>737</v>
      </c>
      <c r="UY16" t="s">
        <v>406</v>
      </c>
      <c r="UZ16" t="s">
        <v>1099</v>
      </c>
      <c r="VA16" t="s">
        <v>1185</v>
      </c>
      <c r="VB16" t="s">
        <v>380</v>
      </c>
    </row>
    <row r="17" spans="1:574" x14ac:dyDescent="0.25">
      <c r="A17" t="s">
        <v>6102</v>
      </c>
      <c r="B17" s="38">
        <v>45895</v>
      </c>
      <c r="C17" t="s">
        <v>3058</v>
      </c>
      <c r="D17" t="s">
        <v>3059</v>
      </c>
      <c r="E17" t="s">
        <v>3065</v>
      </c>
      <c r="F17">
        <v>2729782</v>
      </c>
      <c r="G17" t="s">
        <v>3072</v>
      </c>
      <c r="H17" s="38">
        <v>44622</v>
      </c>
      <c r="I17">
        <v>38</v>
      </c>
      <c r="J17" t="s">
        <v>1471</v>
      </c>
      <c r="K17" t="s">
        <v>4866</v>
      </c>
      <c r="L17" t="s">
        <v>4875</v>
      </c>
      <c r="N17" t="s">
        <v>4911</v>
      </c>
      <c r="P17" t="s">
        <v>4929</v>
      </c>
      <c r="R17" t="s">
        <v>5527</v>
      </c>
      <c r="S17" t="s">
        <v>360</v>
      </c>
      <c r="T17" t="s">
        <v>362</v>
      </c>
      <c r="U17" t="s">
        <v>362</v>
      </c>
      <c r="V17" t="s">
        <v>362</v>
      </c>
      <c r="W17" t="s">
        <v>362</v>
      </c>
      <c r="X17" t="s">
        <v>362</v>
      </c>
      <c r="Y17" t="s">
        <v>362</v>
      </c>
      <c r="Z17" t="s">
        <v>362</v>
      </c>
      <c r="AB17" t="s">
        <v>4940</v>
      </c>
      <c r="AC17" t="s">
        <v>4940</v>
      </c>
      <c r="AD17" t="s">
        <v>4940</v>
      </c>
      <c r="AE17" t="s">
        <v>4940</v>
      </c>
      <c r="AF17" t="s">
        <v>4940</v>
      </c>
      <c r="AG17" t="s">
        <v>4940</v>
      </c>
      <c r="AH17" t="s">
        <v>6103</v>
      </c>
      <c r="AI17" t="s">
        <v>360</v>
      </c>
      <c r="AJ17" t="s">
        <v>360</v>
      </c>
      <c r="AK17" t="s">
        <v>360</v>
      </c>
      <c r="AL17" t="s">
        <v>360</v>
      </c>
      <c r="AM17" t="s">
        <v>360</v>
      </c>
      <c r="AN17" t="s">
        <v>360</v>
      </c>
      <c r="AO17" t="s">
        <v>360</v>
      </c>
      <c r="AP17" t="s">
        <v>360</v>
      </c>
      <c r="AQ17" t="s">
        <v>362</v>
      </c>
      <c r="AR17" t="s">
        <v>362</v>
      </c>
      <c r="AS17" t="s">
        <v>360</v>
      </c>
      <c r="AT17" t="s">
        <v>362</v>
      </c>
      <c r="AU17" t="s">
        <v>362</v>
      </c>
      <c r="AV17" t="s">
        <v>362</v>
      </c>
      <c r="AX17" t="s">
        <v>5984</v>
      </c>
      <c r="AY17" t="s">
        <v>360</v>
      </c>
      <c r="AZ17" t="s">
        <v>360</v>
      </c>
      <c r="BA17" t="s">
        <v>362</v>
      </c>
      <c r="BB17" t="s">
        <v>362</v>
      </c>
      <c r="BC17" t="s">
        <v>362</v>
      </c>
      <c r="BD17" t="s">
        <v>362</v>
      </c>
      <c r="BE17" t="s">
        <v>362</v>
      </c>
      <c r="BF17" t="s">
        <v>362</v>
      </c>
      <c r="BG17" t="s">
        <v>362</v>
      </c>
      <c r="BH17" t="s">
        <v>362</v>
      </c>
      <c r="BI17" t="s">
        <v>362</v>
      </c>
      <c r="BJ17" t="s">
        <v>362</v>
      </c>
      <c r="BK17" t="s">
        <v>362</v>
      </c>
      <c r="BM17" t="s">
        <v>6008</v>
      </c>
      <c r="BN17" t="s">
        <v>362</v>
      </c>
      <c r="BO17" t="s">
        <v>360</v>
      </c>
      <c r="BP17" t="s">
        <v>360</v>
      </c>
      <c r="BQ17" t="s">
        <v>360</v>
      </c>
      <c r="BR17" t="s">
        <v>362</v>
      </c>
      <c r="BS17" t="s">
        <v>362</v>
      </c>
      <c r="BT17" t="s">
        <v>362</v>
      </c>
      <c r="BU17" t="s">
        <v>362</v>
      </c>
      <c r="BV17" t="s">
        <v>362</v>
      </c>
      <c r="BX17" t="s">
        <v>4975</v>
      </c>
      <c r="CN17" t="s">
        <v>5002</v>
      </c>
      <c r="DD17" t="s">
        <v>5021</v>
      </c>
      <c r="EK17" t="s">
        <v>5070</v>
      </c>
      <c r="EW17" t="s">
        <v>5100</v>
      </c>
      <c r="EX17" t="s">
        <v>362</v>
      </c>
      <c r="EY17" t="s">
        <v>362</v>
      </c>
      <c r="EZ17" t="s">
        <v>362</v>
      </c>
      <c r="FA17" t="s">
        <v>360</v>
      </c>
      <c r="FB17" t="s">
        <v>362</v>
      </c>
      <c r="FC17" t="s">
        <v>362</v>
      </c>
      <c r="FD17" t="s">
        <v>362</v>
      </c>
      <c r="FE17" t="s">
        <v>362</v>
      </c>
      <c r="FF17" t="s">
        <v>362</v>
      </c>
      <c r="FG17" t="s">
        <v>362</v>
      </c>
      <c r="FH17" t="s">
        <v>362</v>
      </c>
      <c r="FJ17" t="s">
        <v>5070</v>
      </c>
      <c r="FK17" t="s">
        <v>3072</v>
      </c>
      <c r="FV17" t="s">
        <v>3072</v>
      </c>
      <c r="GG17" t="s">
        <v>4953</v>
      </c>
      <c r="GI17" t="s">
        <v>3074</v>
      </c>
      <c r="HN17" t="s">
        <v>5172</v>
      </c>
      <c r="HO17" t="s">
        <v>362</v>
      </c>
      <c r="HP17" t="s">
        <v>362</v>
      </c>
      <c r="HQ17" t="s">
        <v>360</v>
      </c>
      <c r="HR17" t="s">
        <v>362</v>
      </c>
      <c r="HS17" t="s">
        <v>362</v>
      </c>
      <c r="HT17" t="s">
        <v>362</v>
      </c>
      <c r="HU17" t="s">
        <v>362</v>
      </c>
      <c r="HV17" t="s">
        <v>362</v>
      </c>
      <c r="HW17" t="s">
        <v>362</v>
      </c>
      <c r="HY17" t="s">
        <v>5186</v>
      </c>
      <c r="HZ17" t="s">
        <v>362</v>
      </c>
      <c r="IA17" t="s">
        <v>362</v>
      </c>
      <c r="IB17" t="s">
        <v>362</v>
      </c>
      <c r="IC17" t="s">
        <v>362</v>
      </c>
      <c r="ID17" t="s">
        <v>360</v>
      </c>
      <c r="IE17" t="s">
        <v>362</v>
      </c>
      <c r="IG17" t="s">
        <v>5187</v>
      </c>
      <c r="IP17" t="s">
        <v>5203</v>
      </c>
      <c r="IQ17" t="s">
        <v>6104</v>
      </c>
      <c r="IR17" t="s">
        <v>362</v>
      </c>
      <c r="IS17" t="s">
        <v>362</v>
      </c>
      <c r="IT17" t="s">
        <v>360</v>
      </c>
      <c r="IU17" t="s">
        <v>360</v>
      </c>
      <c r="IV17" t="s">
        <v>360</v>
      </c>
      <c r="IW17" t="s">
        <v>362</v>
      </c>
      <c r="IX17" t="s">
        <v>362</v>
      </c>
      <c r="IY17" t="s">
        <v>362</v>
      </c>
      <c r="IZ17" t="s">
        <v>362</v>
      </c>
      <c r="JA17" t="s">
        <v>362</v>
      </c>
      <c r="JL17" t="s">
        <v>3074</v>
      </c>
      <c r="JX17" t="s">
        <v>4907</v>
      </c>
      <c r="JY17" t="s">
        <v>362</v>
      </c>
      <c r="JZ17" t="s">
        <v>362</v>
      </c>
      <c r="KA17" t="s">
        <v>362</v>
      </c>
      <c r="KB17" t="s">
        <v>362</v>
      </c>
      <c r="KC17" t="s">
        <v>362</v>
      </c>
      <c r="KD17" t="s">
        <v>362</v>
      </c>
      <c r="KE17" t="s">
        <v>362</v>
      </c>
      <c r="KF17" t="s">
        <v>360</v>
      </c>
      <c r="KG17" t="s">
        <v>362</v>
      </c>
      <c r="KI17" t="s">
        <v>5259</v>
      </c>
      <c r="KJ17" t="s">
        <v>6105</v>
      </c>
      <c r="KK17" t="s">
        <v>360</v>
      </c>
      <c r="KL17" t="s">
        <v>360</v>
      </c>
      <c r="KM17" t="s">
        <v>360</v>
      </c>
      <c r="KN17" t="s">
        <v>360</v>
      </c>
      <c r="KO17" t="s">
        <v>360</v>
      </c>
      <c r="KP17" t="s">
        <v>360</v>
      </c>
      <c r="KQ17" t="s">
        <v>360</v>
      </c>
      <c r="KR17" t="s">
        <v>360</v>
      </c>
      <c r="KS17" t="s">
        <v>360</v>
      </c>
      <c r="KT17" t="s">
        <v>362</v>
      </c>
      <c r="KU17" t="s">
        <v>362</v>
      </c>
      <c r="LJ17" t="s">
        <v>6023</v>
      </c>
      <c r="LK17" t="s">
        <v>360</v>
      </c>
      <c r="LL17" t="s">
        <v>360</v>
      </c>
      <c r="LM17" t="s">
        <v>360</v>
      </c>
      <c r="LN17" t="s">
        <v>360</v>
      </c>
      <c r="LO17" t="s">
        <v>362</v>
      </c>
      <c r="LP17" t="s">
        <v>362</v>
      </c>
      <c r="LQ17" t="s">
        <v>362</v>
      </c>
      <c r="LS17" t="s">
        <v>3072</v>
      </c>
      <c r="LT17" t="s">
        <v>5287</v>
      </c>
      <c r="MR17" t="s">
        <v>4907</v>
      </c>
      <c r="MS17" t="s">
        <v>362</v>
      </c>
      <c r="MT17" t="s">
        <v>362</v>
      </c>
      <c r="MU17" t="s">
        <v>362</v>
      </c>
      <c r="MV17" t="s">
        <v>362</v>
      </c>
      <c r="MW17" t="s">
        <v>362</v>
      </c>
      <c r="MX17" t="s">
        <v>362</v>
      </c>
      <c r="MY17" t="s">
        <v>362</v>
      </c>
      <c r="MZ17" t="s">
        <v>362</v>
      </c>
      <c r="NA17" t="s">
        <v>362</v>
      </c>
      <c r="NB17" t="s">
        <v>360</v>
      </c>
      <c r="NC17" t="s">
        <v>362</v>
      </c>
      <c r="NE17" t="s">
        <v>4971</v>
      </c>
      <c r="NF17" t="s">
        <v>362</v>
      </c>
      <c r="NG17" t="s">
        <v>362</v>
      </c>
      <c r="NH17" t="s">
        <v>362</v>
      </c>
      <c r="NI17" t="s">
        <v>362</v>
      </c>
      <c r="NJ17" t="s">
        <v>362</v>
      </c>
      <c r="NK17" t="s">
        <v>362</v>
      </c>
      <c r="NL17" t="s">
        <v>362</v>
      </c>
      <c r="NM17" t="s">
        <v>362</v>
      </c>
      <c r="NN17" t="s">
        <v>362</v>
      </c>
      <c r="NO17" t="s">
        <v>362</v>
      </c>
      <c r="NP17" t="s">
        <v>362</v>
      </c>
      <c r="NQ17" t="s">
        <v>360</v>
      </c>
      <c r="NR17" t="s">
        <v>362</v>
      </c>
      <c r="NS17" t="s">
        <v>362</v>
      </c>
      <c r="NU17" t="s">
        <v>6105</v>
      </c>
      <c r="NV17" t="s">
        <v>360</v>
      </c>
      <c r="NW17" t="s">
        <v>360</v>
      </c>
      <c r="NX17" t="s">
        <v>360</v>
      </c>
      <c r="NY17" t="s">
        <v>360</v>
      </c>
      <c r="NZ17" t="s">
        <v>360</v>
      </c>
      <c r="OA17" t="s">
        <v>360</v>
      </c>
      <c r="OB17" t="s">
        <v>360</v>
      </c>
      <c r="OC17" t="s">
        <v>360</v>
      </c>
      <c r="OD17" t="s">
        <v>360</v>
      </c>
      <c r="OE17" t="s">
        <v>362</v>
      </c>
      <c r="OF17" t="s">
        <v>362</v>
      </c>
      <c r="OG17" t="s">
        <v>362</v>
      </c>
      <c r="OI17" t="s">
        <v>6106</v>
      </c>
      <c r="OJ17" t="s">
        <v>360</v>
      </c>
      <c r="OK17" t="s">
        <v>362</v>
      </c>
      <c r="OL17" t="s">
        <v>362</v>
      </c>
      <c r="OM17" t="s">
        <v>362</v>
      </c>
      <c r="ON17" t="s">
        <v>362</v>
      </c>
      <c r="OO17" t="s">
        <v>362</v>
      </c>
      <c r="OP17" t="s">
        <v>360</v>
      </c>
      <c r="OQ17" t="s">
        <v>362</v>
      </c>
      <c r="OR17" t="s">
        <v>362</v>
      </c>
      <c r="OS17" t="s">
        <v>362</v>
      </c>
      <c r="OU17" t="s">
        <v>5002</v>
      </c>
      <c r="PF17" t="s">
        <v>5398</v>
      </c>
      <c r="PG17" t="s">
        <v>362</v>
      </c>
      <c r="PH17" t="s">
        <v>362</v>
      </c>
      <c r="PI17" t="s">
        <v>362</v>
      </c>
      <c r="PJ17" t="s">
        <v>362</v>
      </c>
      <c r="PK17" t="s">
        <v>362</v>
      </c>
      <c r="PL17" t="s">
        <v>362</v>
      </c>
      <c r="PM17" t="s">
        <v>362</v>
      </c>
      <c r="PN17" t="s">
        <v>362</v>
      </c>
      <c r="PO17" t="s">
        <v>362</v>
      </c>
      <c r="PP17" t="s">
        <v>362</v>
      </c>
      <c r="PQ17" t="s">
        <v>362</v>
      </c>
      <c r="PR17" t="s">
        <v>362</v>
      </c>
      <c r="PS17" t="s">
        <v>362</v>
      </c>
      <c r="PT17" t="s">
        <v>362</v>
      </c>
      <c r="PU17" t="s">
        <v>362</v>
      </c>
      <c r="PV17" t="s">
        <v>362</v>
      </c>
      <c r="PW17" t="s">
        <v>362</v>
      </c>
      <c r="PX17" t="s">
        <v>360</v>
      </c>
      <c r="PZ17" t="s">
        <v>6107</v>
      </c>
      <c r="QA17" t="s">
        <v>362</v>
      </c>
      <c r="QB17" t="s">
        <v>362</v>
      </c>
      <c r="QC17" t="s">
        <v>362</v>
      </c>
      <c r="QD17" t="s">
        <v>362</v>
      </c>
      <c r="QE17" t="s">
        <v>362</v>
      </c>
      <c r="QF17" t="s">
        <v>362</v>
      </c>
      <c r="QG17" t="s">
        <v>362</v>
      </c>
      <c r="QH17" t="s">
        <v>360</v>
      </c>
      <c r="QI17" t="s">
        <v>360</v>
      </c>
      <c r="QJ17" t="s">
        <v>362</v>
      </c>
      <c r="QK17" t="s">
        <v>362</v>
      </c>
      <c r="QL17" t="s">
        <v>362</v>
      </c>
      <c r="QM17" t="s">
        <v>362</v>
      </c>
      <c r="QN17" t="s">
        <v>362</v>
      </c>
      <c r="QO17" t="s">
        <v>362</v>
      </c>
      <c r="QP17" t="s">
        <v>362</v>
      </c>
      <c r="QR17" t="s">
        <v>6108</v>
      </c>
      <c r="QS17" t="s">
        <v>360</v>
      </c>
      <c r="QT17" t="s">
        <v>360</v>
      </c>
      <c r="QU17" t="s">
        <v>360</v>
      </c>
      <c r="QV17" t="s">
        <v>360</v>
      </c>
      <c r="QW17" t="s">
        <v>362</v>
      </c>
      <c r="QX17" t="s">
        <v>362</v>
      </c>
      <c r="QY17" t="s">
        <v>360</v>
      </c>
      <c r="QZ17" t="s">
        <v>362</v>
      </c>
      <c r="RA17" t="s">
        <v>362</v>
      </c>
      <c r="RB17" t="s">
        <v>362</v>
      </c>
      <c r="RC17" t="s">
        <v>362</v>
      </c>
      <c r="RD17" t="s">
        <v>362</v>
      </c>
      <c r="RF17" t="s">
        <v>6075</v>
      </c>
      <c r="RG17" t="s">
        <v>362</v>
      </c>
      <c r="RH17" t="s">
        <v>362</v>
      </c>
      <c r="RI17" t="s">
        <v>362</v>
      </c>
      <c r="RJ17" t="s">
        <v>362</v>
      </c>
      <c r="RK17" t="s">
        <v>360</v>
      </c>
      <c r="RL17" t="s">
        <v>360</v>
      </c>
      <c r="RM17" t="s">
        <v>362</v>
      </c>
      <c r="RN17" t="s">
        <v>362</v>
      </c>
      <c r="RO17" t="s">
        <v>362</v>
      </c>
      <c r="RP17" t="s">
        <v>362</v>
      </c>
      <c r="RQ17" t="s">
        <v>360</v>
      </c>
      <c r="RR17" t="s">
        <v>362</v>
      </c>
      <c r="RS17" t="s">
        <v>362</v>
      </c>
      <c r="RT17" t="s">
        <v>362</v>
      </c>
      <c r="RU17" t="s">
        <v>362</v>
      </c>
      <c r="RV17" t="s">
        <v>362</v>
      </c>
      <c r="RX17" t="s">
        <v>6109</v>
      </c>
      <c r="RY17" t="s">
        <v>360</v>
      </c>
      <c r="RZ17" t="s">
        <v>360</v>
      </c>
      <c r="SA17" t="s">
        <v>360</v>
      </c>
      <c r="SB17" t="s">
        <v>360</v>
      </c>
      <c r="SC17" t="s">
        <v>362</v>
      </c>
      <c r="SD17" t="s">
        <v>362</v>
      </c>
      <c r="SE17" t="s">
        <v>362</v>
      </c>
      <c r="SF17" t="s">
        <v>362</v>
      </c>
      <c r="SG17" t="s">
        <v>362</v>
      </c>
      <c r="SH17" t="s">
        <v>362</v>
      </c>
      <c r="SI17" t="s">
        <v>362</v>
      </c>
      <c r="SK17" t="s">
        <v>6110</v>
      </c>
      <c r="SL17" t="s">
        <v>362</v>
      </c>
      <c r="SM17" t="s">
        <v>362</v>
      </c>
      <c r="SN17" t="s">
        <v>362</v>
      </c>
      <c r="SO17" t="s">
        <v>360</v>
      </c>
      <c r="SP17" t="s">
        <v>362</v>
      </c>
      <c r="SQ17" t="s">
        <v>362</v>
      </c>
      <c r="SR17" t="s">
        <v>360</v>
      </c>
      <c r="SS17" t="s">
        <v>360</v>
      </c>
      <c r="ST17" t="s">
        <v>362</v>
      </c>
      <c r="SU17" t="s">
        <v>362</v>
      </c>
      <c r="SV17" t="s">
        <v>362</v>
      </c>
      <c r="SW17" t="s">
        <v>362</v>
      </c>
      <c r="SX17" t="s">
        <v>360</v>
      </c>
      <c r="SZ17" t="s">
        <v>3074</v>
      </c>
      <c r="TA17" t="s">
        <v>362</v>
      </c>
      <c r="TB17" t="s">
        <v>362</v>
      </c>
      <c r="TC17" t="s">
        <v>362</v>
      </c>
      <c r="TD17" t="s">
        <v>362</v>
      </c>
      <c r="TE17" t="s">
        <v>362</v>
      </c>
      <c r="TF17" t="s">
        <v>362</v>
      </c>
      <c r="TG17" t="s">
        <v>360</v>
      </c>
      <c r="TH17" t="s">
        <v>362</v>
      </c>
      <c r="TY17" t="s">
        <v>5019</v>
      </c>
      <c r="TZ17" t="s">
        <v>6111</v>
      </c>
      <c r="UA17" t="s">
        <v>362</v>
      </c>
      <c r="UB17" t="s">
        <v>360</v>
      </c>
      <c r="UC17" t="s">
        <v>362</v>
      </c>
      <c r="UD17" t="s">
        <v>360</v>
      </c>
      <c r="UE17" t="s">
        <v>362</v>
      </c>
      <c r="UF17" t="s">
        <v>362</v>
      </c>
      <c r="UG17" t="s">
        <v>362</v>
      </c>
      <c r="UH17" t="s">
        <v>362</v>
      </c>
      <c r="UI17" t="s">
        <v>362</v>
      </c>
      <c r="UJ17" t="s">
        <v>362</v>
      </c>
      <c r="UK17" t="s">
        <v>362</v>
      </c>
      <c r="UM17" t="s">
        <v>6112</v>
      </c>
      <c r="UN17" t="s">
        <v>3074</v>
      </c>
      <c r="UO17" t="s">
        <v>3074</v>
      </c>
      <c r="UP17" t="s">
        <v>3074</v>
      </c>
      <c r="UQ17" t="s">
        <v>449</v>
      </c>
      <c r="UR17" t="s">
        <v>304</v>
      </c>
      <c r="US17" t="s">
        <v>314</v>
      </c>
      <c r="UT17" t="s">
        <v>290</v>
      </c>
      <c r="UU17" t="s">
        <v>686</v>
      </c>
      <c r="UV17" t="s">
        <v>532</v>
      </c>
      <c r="UW17" t="s">
        <v>329</v>
      </c>
      <c r="UX17" t="s">
        <v>737</v>
      </c>
      <c r="UY17" t="s">
        <v>406</v>
      </c>
      <c r="UZ17" t="s">
        <v>1099</v>
      </c>
      <c r="VA17" t="s">
        <v>1185</v>
      </c>
      <c r="VB17" t="s">
        <v>380</v>
      </c>
    </row>
    <row r="18" spans="1:574" x14ac:dyDescent="0.25">
      <c r="A18" t="s">
        <v>6113</v>
      </c>
      <c r="B18" s="38">
        <v>45895</v>
      </c>
      <c r="C18" t="s">
        <v>3055</v>
      </c>
      <c r="D18" t="s">
        <v>3059</v>
      </c>
      <c r="E18" t="s">
        <v>3065</v>
      </c>
      <c r="F18">
        <v>2733840</v>
      </c>
      <c r="G18" t="s">
        <v>3072</v>
      </c>
      <c r="H18" s="38">
        <v>45497</v>
      </c>
      <c r="I18">
        <v>43</v>
      </c>
      <c r="J18" t="s">
        <v>1471</v>
      </c>
      <c r="K18" t="s">
        <v>4866</v>
      </c>
      <c r="L18" t="s">
        <v>4875</v>
      </c>
      <c r="N18" t="s">
        <v>4911</v>
      </c>
      <c r="P18" t="s">
        <v>4937</v>
      </c>
      <c r="R18" t="s">
        <v>5994</v>
      </c>
      <c r="S18" t="s">
        <v>360</v>
      </c>
      <c r="T18" t="s">
        <v>360</v>
      </c>
      <c r="U18" t="s">
        <v>362</v>
      </c>
      <c r="V18" t="s">
        <v>362</v>
      </c>
      <c r="W18" t="s">
        <v>362</v>
      </c>
      <c r="X18" t="s">
        <v>362</v>
      </c>
      <c r="Y18" t="s">
        <v>362</v>
      </c>
      <c r="Z18" t="s">
        <v>362</v>
      </c>
      <c r="AB18" t="s">
        <v>4940</v>
      </c>
      <c r="AC18" t="s">
        <v>4940</v>
      </c>
      <c r="AD18" t="s">
        <v>4940</v>
      </c>
      <c r="AE18" t="s">
        <v>4940</v>
      </c>
      <c r="AF18" t="s">
        <v>4940</v>
      </c>
      <c r="AG18" t="s">
        <v>4940</v>
      </c>
      <c r="AH18" t="s">
        <v>6114</v>
      </c>
      <c r="AI18" t="s">
        <v>360</v>
      </c>
      <c r="AJ18" t="s">
        <v>360</v>
      </c>
      <c r="AK18" t="s">
        <v>360</v>
      </c>
      <c r="AL18" t="s">
        <v>360</v>
      </c>
      <c r="AM18" t="s">
        <v>362</v>
      </c>
      <c r="AN18" t="s">
        <v>362</v>
      </c>
      <c r="AO18" t="s">
        <v>360</v>
      </c>
      <c r="AP18" t="s">
        <v>362</v>
      </c>
      <c r="AQ18" t="s">
        <v>362</v>
      </c>
      <c r="AR18" t="s">
        <v>360</v>
      </c>
      <c r="AS18" t="s">
        <v>360</v>
      </c>
      <c r="AT18" t="s">
        <v>362</v>
      </c>
      <c r="AU18" t="s">
        <v>362</v>
      </c>
      <c r="AV18" t="s">
        <v>362</v>
      </c>
      <c r="AX18" t="s">
        <v>6115</v>
      </c>
      <c r="AY18" t="s">
        <v>360</v>
      </c>
      <c r="AZ18" t="s">
        <v>362</v>
      </c>
      <c r="BA18" t="s">
        <v>360</v>
      </c>
      <c r="BB18" t="s">
        <v>362</v>
      </c>
      <c r="BC18" t="s">
        <v>362</v>
      </c>
      <c r="BD18" t="s">
        <v>362</v>
      </c>
      <c r="BE18" t="s">
        <v>362</v>
      </c>
      <c r="BF18" t="s">
        <v>362</v>
      </c>
      <c r="BG18" t="s">
        <v>362</v>
      </c>
      <c r="BH18" t="s">
        <v>362</v>
      </c>
      <c r="BI18" t="s">
        <v>362</v>
      </c>
      <c r="BJ18" t="s">
        <v>362</v>
      </c>
      <c r="BK18" t="s">
        <v>362</v>
      </c>
      <c r="BM18" t="s">
        <v>6044</v>
      </c>
      <c r="BN18" t="s">
        <v>362</v>
      </c>
      <c r="BO18" t="s">
        <v>362</v>
      </c>
      <c r="BP18" t="s">
        <v>360</v>
      </c>
      <c r="BQ18" t="s">
        <v>360</v>
      </c>
      <c r="BR18" t="s">
        <v>362</v>
      </c>
      <c r="BS18" t="s">
        <v>362</v>
      </c>
      <c r="BT18" t="s">
        <v>362</v>
      </c>
      <c r="BU18" t="s">
        <v>362</v>
      </c>
      <c r="BV18" t="s">
        <v>362</v>
      </c>
      <c r="BX18" t="s">
        <v>4975</v>
      </c>
      <c r="CN18" t="s">
        <v>5002</v>
      </c>
      <c r="DD18" t="s">
        <v>5002</v>
      </c>
      <c r="EK18" t="s">
        <v>5070</v>
      </c>
      <c r="EW18" t="s">
        <v>5094</v>
      </c>
      <c r="EX18" t="s">
        <v>360</v>
      </c>
      <c r="EY18" t="s">
        <v>362</v>
      </c>
      <c r="EZ18" t="s">
        <v>362</v>
      </c>
      <c r="FA18" t="s">
        <v>362</v>
      </c>
      <c r="FB18" t="s">
        <v>362</v>
      </c>
      <c r="FC18" t="s">
        <v>362</v>
      </c>
      <c r="FD18" t="s">
        <v>362</v>
      </c>
      <c r="FE18" t="s">
        <v>362</v>
      </c>
      <c r="FF18" t="s">
        <v>362</v>
      </c>
      <c r="FG18" t="s">
        <v>362</v>
      </c>
      <c r="FH18" t="s">
        <v>362</v>
      </c>
      <c r="FJ18" t="s">
        <v>5070</v>
      </c>
      <c r="FK18" t="s">
        <v>5111</v>
      </c>
      <c r="FL18" t="s">
        <v>5113</v>
      </c>
      <c r="FM18" t="s">
        <v>360</v>
      </c>
      <c r="FN18" t="s">
        <v>362</v>
      </c>
      <c r="FO18" t="s">
        <v>362</v>
      </c>
      <c r="FP18" t="s">
        <v>362</v>
      </c>
      <c r="FQ18" t="s">
        <v>362</v>
      </c>
      <c r="FR18" t="s">
        <v>362</v>
      </c>
      <c r="FS18" t="s">
        <v>362</v>
      </c>
      <c r="FT18" t="s">
        <v>362</v>
      </c>
      <c r="FV18" t="s">
        <v>3072</v>
      </c>
      <c r="GG18" t="s">
        <v>4949</v>
      </c>
      <c r="GI18" t="s">
        <v>3074</v>
      </c>
      <c r="HN18" t="s">
        <v>5172</v>
      </c>
      <c r="HO18" t="s">
        <v>362</v>
      </c>
      <c r="HP18" t="s">
        <v>362</v>
      </c>
      <c r="HQ18" t="s">
        <v>360</v>
      </c>
      <c r="HR18" t="s">
        <v>362</v>
      </c>
      <c r="HS18" t="s">
        <v>362</v>
      </c>
      <c r="HT18" t="s">
        <v>362</v>
      </c>
      <c r="HU18" t="s">
        <v>362</v>
      </c>
      <c r="HV18" t="s">
        <v>362</v>
      </c>
      <c r="HW18" t="s">
        <v>362</v>
      </c>
      <c r="HY18" t="s">
        <v>5186</v>
      </c>
      <c r="HZ18" t="s">
        <v>362</v>
      </c>
      <c r="IA18" t="s">
        <v>362</v>
      </c>
      <c r="IB18" t="s">
        <v>362</v>
      </c>
      <c r="IC18" t="s">
        <v>362</v>
      </c>
      <c r="ID18" t="s">
        <v>360</v>
      </c>
      <c r="IE18" t="s">
        <v>362</v>
      </c>
      <c r="IG18" t="s">
        <v>5187</v>
      </c>
      <c r="IP18" t="s">
        <v>5203</v>
      </c>
      <c r="IQ18" t="s">
        <v>5995</v>
      </c>
      <c r="IR18" t="s">
        <v>360</v>
      </c>
      <c r="IS18" t="s">
        <v>362</v>
      </c>
      <c r="IT18" t="s">
        <v>362</v>
      </c>
      <c r="IU18" t="s">
        <v>362</v>
      </c>
      <c r="IV18" t="s">
        <v>360</v>
      </c>
      <c r="IW18" t="s">
        <v>362</v>
      </c>
      <c r="IX18" t="s">
        <v>362</v>
      </c>
      <c r="IY18" t="s">
        <v>362</v>
      </c>
      <c r="IZ18" t="s">
        <v>362</v>
      </c>
      <c r="JA18" t="s">
        <v>362</v>
      </c>
      <c r="JL18" t="s">
        <v>3074</v>
      </c>
      <c r="JX18" t="s">
        <v>5248</v>
      </c>
      <c r="JY18" t="s">
        <v>360</v>
      </c>
      <c r="JZ18" t="s">
        <v>362</v>
      </c>
      <c r="KA18" t="s">
        <v>362</v>
      </c>
      <c r="KB18" t="s">
        <v>362</v>
      </c>
      <c r="KC18" t="s">
        <v>362</v>
      </c>
      <c r="KD18" t="s">
        <v>362</v>
      </c>
      <c r="KE18" t="s">
        <v>362</v>
      </c>
      <c r="KF18" t="s">
        <v>362</v>
      </c>
      <c r="KG18" t="s">
        <v>362</v>
      </c>
      <c r="KI18" t="s">
        <v>5259</v>
      </c>
      <c r="KJ18" t="s">
        <v>5263</v>
      </c>
      <c r="KK18" t="s">
        <v>360</v>
      </c>
      <c r="KL18" t="s">
        <v>362</v>
      </c>
      <c r="KM18" t="s">
        <v>362</v>
      </c>
      <c r="KN18" t="s">
        <v>362</v>
      </c>
      <c r="KO18" t="s">
        <v>362</v>
      </c>
      <c r="KP18" t="s">
        <v>362</v>
      </c>
      <c r="KQ18" t="s">
        <v>362</v>
      </c>
      <c r="KR18" t="s">
        <v>362</v>
      </c>
      <c r="KS18" t="s">
        <v>362</v>
      </c>
      <c r="KT18" t="s">
        <v>362</v>
      </c>
      <c r="KU18" t="s">
        <v>362</v>
      </c>
      <c r="LJ18" t="s">
        <v>5279</v>
      </c>
      <c r="LK18" t="s">
        <v>360</v>
      </c>
      <c r="LL18" t="s">
        <v>362</v>
      </c>
      <c r="LM18" t="s">
        <v>362</v>
      </c>
      <c r="LN18" t="s">
        <v>362</v>
      </c>
      <c r="LO18" t="s">
        <v>362</v>
      </c>
      <c r="LP18" t="s">
        <v>362</v>
      </c>
      <c r="LQ18" t="s">
        <v>362</v>
      </c>
      <c r="LS18" t="s">
        <v>3072</v>
      </c>
      <c r="LT18" t="s">
        <v>5287</v>
      </c>
      <c r="MR18" t="s">
        <v>5315</v>
      </c>
      <c r="MS18" t="s">
        <v>362</v>
      </c>
      <c r="MT18" t="s">
        <v>362</v>
      </c>
      <c r="MU18" t="s">
        <v>360</v>
      </c>
      <c r="MV18" t="s">
        <v>362</v>
      </c>
      <c r="MW18" t="s">
        <v>362</v>
      </c>
      <c r="MX18" t="s">
        <v>362</v>
      </c>
      <c r="MY18" t="s">
        <v>362</v>
      </c>
      <c r="MZ18" t="s">
        <v>362</v>
      </c>
      <c r="NA18" t="s">
        <v>362</v>
      </c>
      <c r="NB18" t="s">
        <v>362</v>
      </c>
      <c r="NC18" t="s">
        <v>362</v>
      </c>
      <c r="NE18" t="s">
        <v>4971</v>
      </c>
      <c r="NF18" t="s">
        <v>362</v>
      </c>
      <c r="NG18" t="s">
        <v>362</v>
      </c>
      <c r="NH18" t="s">
        <v>362</v>
      </c>
      <c r="NI18" t="s">
        <v>362</v>
      </c>
      <c r="NJ18" t="s">
        <v>362</v>
      </c>
      <c r="NK18" t="s">
        <v>362</v>
      </c>
      <c r="NL18" t="s">
        <v>362</v>
      </c>
      <c r="NM18" t="s">
        <v>362</v>
      </c>
      <c r="NN18" t="s">
        <v>362</v>
      </c>
      <c r="NO18" t="s">
        <v>362</v>
      </c>
      <c r="NP18" t="s">
        <v>362</v>
      </c>
      <c r="NQ18" t="s">
        <v>360</v>
      </c>
      <c r="NR18" t="s">
        <v>362</v>
      </c>
      <c r="NS18" t="s">
        <v>362</v>
      </c>
      <c r="NU18" t="s">
        <v>5263</v>
      </c>
      <c r="NV18" t="s">
        <v>360</v>
      </c>
      <c r="NW18" t="s">
        <v>362</v>
      </c>
      <c r="NX18" t="s">
        <v>362</v>
      </c>
      <c r="NY18" t="s">
        <v>362</v>
      </c>
      <c r="NZ18" t="s">
        <v>362</v>
      </c>
      <c r="OA18" t="s">
        <v>362</v>
      </c>
      <c r="OB18" t="s">
        <v>362</v>
      </c>
      <c r="OC18" t="s">
        <v>362</v>
      </c>
      <c r="OD18" t="s">
        <v>362</v>
      </c>
      <c r="OE18" t="s">
        <v>362</v>
      </c>
      <c r="OF18" t="s">
        <v>362</v>
      </c>
      <c r="OG18" t="s">
        <v>362</v>
      </c>
      <c r="OI18" t="s">
        <v>5345</v>
      </c>
      <c r="OJ18" t="s">
        <v>360</v>
      </c>
      <c r="OK18" t="s">
        <v>362</v>
      </c>
      <c r="OL18" t="s">
        <v>362</v>
      </c>
      <c r="OM18" t="s">
        <v>362</v>
      </c>
      <c r="ON18" t="s">
        <v>362</v>
      </c>
      <c r="OO18" t="s">
        <v>362</v>
      </c>
      <c r="OP18" t="s">
        <v>362</v>
      </c>
      <c r="OQ18" t="s">
        <v>362</v>
      </c>
      <c r="OR18" t="s">
        <v>362</v>
      </c>
      <c r="OS18" t="s">
        <v>362</v>
      </c>
      <c r="OU18" t="s">
        <v>5002</v>
      </c>
      <c r="PF18" t="s">
        <v>5369</v>
      </c>
      <c r="PG18" t="s">
        <v>360</v>
      </c>
      <c r="PH18" t="s">
        <v>362</v>
      </c>
      <c r="PI18" t="s">
        <v>362</v>
      </c>
      <c r="PJ18" t="s">
        <v>362</v>
      </c>
      <c r="PK18" t="s">
        <v>362</v>
      </c>
      <c r="PL18" t="s">
        <v>362</v>
      </c>
      <c r="PM18" t="s">
        <v>362</v>
      </c>
      <c r="PN18" t="s">
        <v>362</v>
      </c>
      <c r="PO18" t="s">
        <v>362</v>
      </c>
      <c r="PP18" t="s">
        <v>362</v>
      </c>
      <c r="PQ18" t="s">
        <v>362</v>
      </c>
      <c r="PR18" t="s">
        <v>362</v>
      </c>
      <c r="PS18" t="s">
        <v>362</v>
      </c>
      <c r="PT18" t="s">
        <v>362</v>
      </c>
      <c r="PU18" t="s">
        <v>362</v>
      </c>
      <c r="PV18" t="s">
        <v>362</v>
      </c>
      <c r="PW18" t="s">
        <v>362</v>
      </c>
      <c r="PX18" t="s">
        <v>362</v>
      </c>
      <c r="PZ18" t="s">
        <v>5242</v>
      </c>
      <c r="QA18" t="s">
        <v>362</v>
      </c>
      <c r="QB18" t="s">
        <v>362</v>
      </c>
      <c r="QC18" t="s">
        <v>360</v>
      </c>
      <c r="QD18" t="s">
        <v>362</v>
      </c>
      <c r="QE18" t="s">
        <v>362</v>
      </c>
      <c r="QF18" t="s">
        <v>362</v>
      </c>
      <c r="QG18" t="s">
        <v>362</v>
      </c>
      <c r="QH18" t="s">
        <v>362</v>
      </c>
      <c r="QI18" t="s">
        <v>362</v>
      </c>
      <c r="QJ18" t="s">
        <v>362</v>
      </c>
      <c r="QK18" t="s">
        <v>362</v>
      </c>
      <c r="QL18" t="s">
        <v>362</v>
      </c>
      <c r="QM18" t="s">
        <v>362</v>
      </c>
      <c r="QN18" t="s">
        <v>362</v>
      </c>
      <c r="QO18" t="s">
        <v>362</v>
      </c>
      <c r="QP18" t="s">
        <v>362</v>
      </c>
      <c r="QR18" t="s">
        <v>5429</v>
      </c>
      <c r="QS18" t="s">
        <v>362</v>
      </c>
      <c r="QT18" t="s">
        <v>362</v>
      </c>
      <c r="QU18" t="s">
        <v>362</v>
      </c>
      <c r="QV18" t="s">
        <v>360</v>
      </c>
      <c r="QW18" t="s">
        <v>362</v>
      </c>
      <c r="QX18" t="s">
        <v>362</v>
      </c>
      <c r="QY18" t="s">
        <v>362</v>
      </c>
      <c r="QZ18" t="s">
        <v>362</v>
      </c>
      <c r="RA18" t="s">
        <v>362</v>
      </c>
      <c r="RB18" t="s">
        <v>362</v>
      </c>
      <c r="RC18" t="s">
        <v>362</v>
      </c>
      <c r="RD18" t="s">
        <v>362</v>
      </c>
      <c r="RF18" t="s">
        <v>5443</v>
      </c>
      <c r="RG18" t="s">
        <v>362</v>
      </c>
      <c r="RH18" t="s">
        <v>360</v>
      </c>
      <c r="RI18" t="s">
        <v>362</v>
      </c>
      <c r="RJ18" t="s">
        <v>362</v>
      </c>
      <c r="RK18" t="s">
        <v>362</v>
      </c>
      <c r="RL18" t="s">
        <v>362</v>
      </c>
      <c r="RM18" t="s">
        <v>362</v>
      </c>
      <c r="RN18" t="s">
        <v>362</v>
      </c>
      <c r="RO18" t="s">
        <v>362</v>
      </c>
      <c r="RP18" t="s">
        <v>362</v>
      </c>
      <c r="RQ18" t="s">
        <v>362</v>
      </c>
      <c r="RR18" t="s">
        <v>362</v>
      </c>
      <c r="RS18" t="s">
        <v>362</v>
      </c>
      <c r="RT18" t="s">
        <v>362</v>
      </c>
      <c r="RU18" t="s">
        <v>362</v>
      </c>
      <c r="RV18" t="s">
        <v>362</v>
      </c>
      <c r="RX18" t="s">
        <v>5467</v>
      </c>
      <c r="RY18" t="s">
        <v>360</v>
      </c>
      <c r="RZ18" t="s">
        <v>362</v>
      </c>
      <c r="SA18" t="s">
        <v>362</v>
      </c>
      <c r="SB18" t="s">
        <v>362</v>
      </c>
      <c r="SC18" t="s">
        <v>362</v>
      </c>
      <c r="SD18" t="s">
        <v>362</v>
      </c>
      <c r="SE18" t="s">
        <v>362</v>
      </c>
      <c r="SF18" t="s">
        <v>362</v>
      </c>
      <c r="SG18" t="s">
        <v>362</v>
      </c>
      <c r="SH18" t="s">
        <v>362</v>
      </c>
      <c r="SI18" t="s">
        <v>362</v>
      </c>
      <c r="SK18" t="s">
        <v>5493</v>
      </c>
      <c r="SL18" t="s">
        <v>362</v>
      </c>
      <c r="SM18" t="s">
        <v>362</v>
      </c>
      <c r="SN18" t="s">
        <v>362</v>
      </c>
      <c r="SO18" t="s">
        <v>362</v>
      </c>
      <c r="SP18" t="s">
        <v>362</v>
      </c>
      <c r="SQ18" t="s">
        <v>360</v>
      </c>
      <c r="SR18" t="s">
        <v>362</v>
      </c>
      <c r="SS18" t="s">
        <v>362</v>
      </c>
      <c r="ST18" t="s">
        <v>362</v>
      </c>
      <c r="SU18" t="s">
        <v>362</v>
      </c>
      <c r="SV18" t="s">
        <v>362</v>
      </c>
      <c r="SW18" t="s">
        <v>362</v>
      </c>
      <c r="SX18" t="s">
        <v>362</v>
      </c>
      <c r="SZ18" t="s">
        <v>5505</v>
      </c>
      <c r="TA18" t="s">
        <v>360</v>
      </c>
      <c r="TB18" t="s">
        <v>362</v>
      </c>
      <c r="TC18" t="s">
        <v>362</v>
      </c>
      <c r="TD18" t="s">
        <v>362</v>
      </c>
      <c r="TE18" t="s">
        <v>362</v>
      </c>
      <c r="TF18" t="s">
        <v>362</v>
      </c>
      <c r="TG18" t="s">
        <v>362</v>
      </c>
      <c r="TH18" t="s">
        <v>362</v>
      </c>
      <c r="TJ18" t="s">
        <v>5493</v>
      </c>
      <c r="TK18" t="s">
        <v>362</v>
      </c>
      <c r="TL18" t="s">
        <v>362</v>
      </c>
      <c r="TM18" t="s">
        <v>362</v>
      </c>
      <c r="TN18" t="s">
        <v>362</v>
      </c>
      <c r="TO18" t="s">
        <v>362</v>
      </c>
      <c r="TP18" t="s">
        <v>360</v>
      </c>
      <c r="TQ18" t="s">
        <v>362</v>
      </c>
      <c r="TR18" t="s">
        <v>362</v>
      </c>
      <c r="TS18" t="s">
        <v>362</v>
      </c>
      <c r="TT18" t="s">
        <v>362</v>
      </c>
      <c r="TU18" t="s">
        <v>362</v>
      </c>
      <c r="TV18" t="s">
        <v>362</v>
      </c>
      <c r="TW18" t="s">
        <v>362</v>
      </c>
      <c r="TY18" t="s">
        <v>5002</v>
      </c>
      <c r="UN18" t="s">
        <v>3074</v>
      </c>
      <c r="UO18" t="s">
        <v>3072</v>
      </c>
      <c r="UP18" t="s">
        <v>3074</v>
      </c>
      <c r="UQ18" t="s">
        <v>364</v>
      </c>
      <c r="UR18" t="s">
        <v>304</v>
      </c>
      <c r="US18" t="s">
        <v>314</v>
      </c>
      <c r="UT18" t="s">
        <v>290</v>
      </c>
      <c r="UU18" t="s">
        <v>696</v>
      </c>
      <c r="UV18" t="s">
        <v>525</v>
      </c>
      <c r="UW18" t="s">
        <v>329</v>
      </c>
      <c r="UX18" t="s">
        <v>737</v>
      </c>
      <c r="UY18" t="s">
        <v>406</v>
      </c>
      <c r="UZ18" t="s">
        <v>1099</v>
      </c>
      <c r="VA18" t="s">
        <v>1185</v>
      </c>
      <c r="VB18" t="s">
        <v>392</v>
      </c>
    </row>
    <row r="19" spans="1:574" x14ac:dyDescent="0.25">
      <c r="A19" t="s">
        <v>6116</v>
      </c>
      <c r="B19" s="38">
        <v>45895</v>
      </c>
      <c r="C19" t="s">
        <v>3056</v>
      </c>
      <c r="D19" t="s">
        <v>3059</v>
      </c>
      <c r="E19" t="s">
        <v>3065</v>
      </c>
      <c r="F19">
        <v>2734186</v>
      </c>
      <c r="G19" t="s">
        <v>3072</v>
      </c>
      <c r="H19" s="38">
        <v>44619</v>
      </c>
      <c r="I19">
        <v>37</v>
      </c>
      <c r="J19" t="s">
        <v>1471</v>
      </c>
      <c r="K19" t="s">
        <v>4866</v>
      </c>
      <c r="L19" t="s">
        <v>4890</v>
      </c>
      <c r="N19" t="s">
        <v>4911</v>
      </c>
      <c r="P19" t="s">
        <v>4921</v>
      </c>
      <c r="R19" t="s">
        <v>5527</v>
      </c>
      <c r="S19" t="s">
        <v>360</v>
      </c>
      <c r="T19" t="s">
        <v>362</v>
      </c>
      <c r="U19" t="s">
        <v>362</v>
      </c>
      <c r="V19" t="s">
        <v>362</v>
      </c>
      <c r="W19" t="s">
        <v>362</v>
      </c>
      <c r="X19" t="s">
        <v>362</v>
      </c>
      <c r="Y19" t="s">
        <v>362</v>
      </c>
      <c r="Z19" t="s">
        <v>362</v>
      </c>
      <c r="AB19" t="s">
        <v>4942</v>
      </c>
      <c r="AC19" t="s">
        <v>4940</v>
      </c>
      <c r="AD19" t="s">
        <v>4940</v>
      </c>
      <c r="AE19" t="s">
        <v>4940</v>
      </c>
      <c r="AF19" t="s">
        <v>4940</v>
      </c>
      <c r="AG19" t="s">
        <v>4942</v>
      </c>
      <c r="AH19" t="s">
        <v>6117</v>
      </c>
      <c r="AI19" t="s">
        <v>360</v>
      </c>
      <c r="AJ19" t="s">
        <v>360</v>
      </c>
      <c r="AK19" t="s">
        <v>362</v>
      </c>
      <c r="AL19" t="s">
        <v>362</v>
      </c>
      <c r="AM19" t="s">
        <v>362</v>
      </c>
      <c r="AN19" t="s">
        <v>362</v>
      </c>
      <c r="AO19" t="s">
        <v>362</v>
      </c>
      <c r="AP19" t="s">
        <v>362</v>
      </c>
      <c r="AQ19" t="s">
        <v>362</v>
      </c>
      <c r="AR19" t="s">
        <v>362</v>
      </c>
      <c r="AS19" t="s">
        <v>360</v>
      </c>
      <c r="AT19" t="s">
        <v>362</v>
      </c>
      <c r="AU19" t="s">
        <v>362</v>
      </c>
      <c r="AV19" t="s">
        <v>362</v>
      </c>
      <c r="AX19" t="s">
        <v>4973</v>
      </c>
      <c r="AY19" t="s">
        <v>362</v>
      </c>
      <c r="AZ19" t="s">
        <v>362</v>
      </c>
      <c r="BA19" t="s">
        <v>362</v>
      </c>
      <c r="BB19" t="s">
        <v>362</v>
      </c>
      <c r="BC19" t="s">
        <v>362</v>
      </c>
      <c r="BD19" t="s">
        <v>362</v>
      </c>
      <c r="BE19" t="s">
        <v>362</v>
      </c>
      <c r="BF19" t="s">
        <v>362</v>
      </c>
      <c r="BG19" t="s">
        <v>362</v>
      </c>
      <c r="BH19" t="s">
        <v>362</v>
      </c>
      <c r="BI19" t="s">
        <v>362</v>
      </c>
      <c r="BJ19" t="s">
        <v>360</v>
      </c>
      <c r="BK19" t="s">
        <v>362</v>
      </c>
      <c r="DE19" t="s">
        <v>5026</v>
      </c>
      <c r="DF19" t="s">
        <v>5036</v>
      </c>
      <c r="DG19" t="s">
        <v>362</v>
      </c>
      <c r="DH19" t="s">
        <v>362</v>
      </c>
      <c r="DI19" t="s">
        <v>360</v>
      </c>
      <c r="DJ19" t="s">
        <v>362</v>
      </c>
      <c r="DK19" t="s">
        <v>362</v>
      </c>
      <c r="DL19" t="s">
        <v>362</v>
      </c>
      <c r="EK19" t="s">
        <v>5074</v>
      </c>
      <c r="EL19" t="s">
        <v>6045</v>
      </c>
      <c r="EM19" t="s">
        <v>360</v>
      </c>
      <c r="EN19" t="s">
        <v>362</v>
      </c>
      <c r="EO19" t="s">
        <v>360</v>
      </c>
      <c r="EP19" t="s">
        <v>362</v>
      </c>
      <c r="EQ19" t="s">
        <v>362</v>
      </c>
      <c r="ER19" t="s">
        <v>362</v>
      </c>
      <c r="ES19" t="s">
        <v>362</v>
      </c>
      <c r="ET19" t="s">
        <v>362</v>
      </c>
      <c r="EU19" t="s">
        <v>362</v>
      </c>
      <c r="EW19" t="s">
        <v>6118</v>
      </c>
      <c r="EX19" t="s">
        <v>360</v>
      </c>
      <c r="EY19" t="s">
        <v>362</v>
      </c>
      <c r="EZ19" t="s">
        <v>362</v>
      </c>
      <c r="FA19" t="s">
        <v>362</v>
      </c>
      <c r="FB19" t="s">
        <v>360</v>
      </c>
      <c r="FC19" t="s">
        <v>360</v>
      </c>
      <c r="FD19" t="s">
        <v>362</v>
      </c>
      <c r="FE19" t="s">
        <v>362</v>
      </c>
      <c r="FF19" t="s">
        <v>362</v>
      </c>
      <c r="FG19" t="s">
        <v>362</v>
      </c>
      <c r="FH19" t="s">
        <v>362</v>
      </c>
      <c r="FJ19" t="s">
        <v>5076</v>
      </c>
      <c r="FK19" t="s">
        <v>3074</v>
      </c>
      <c r="FL19" t="s">
        <v>6119</v>
      </c>
      <c r="FM19" t="s">
        <v>360</v>
      </c>
      <c r="FN19" t="s">
        <v>362</v>
      </c>
      <c r="FO19" t="s">
        <v>362</v>
      </c>
      <c r="FP19" t="s">
        <v>362</v>
      </c>
      <c r="FQ19" t="s">
        <v>360</v>
      </c>
      <c r="FR19" t="s">
        <v>362</v>
      </c>
      <c r="FS19" t="s">
        <v>362</v>
      </c>
      <c r="FT19" t="s">
        <v>362</v>
      </c>
      <c r="FV19" t="s">
        <v>4907</v>
      </c>
      <c r="GG19" t="s">
        <v>4949</v>
      </c>
      <c r="GI19" t="s">
        <v>3074</v>
      </c>
      <c r="HN19" t="s">
        <v>4907</v>
      </c>
      <c r="HO19" t="s">
        <v>362</v>
      </c>
      <c r="HP19" t="s">
        <v>362</v>
      </c>
      <c r="HQ19" t="s">
        <v>362</v>
      </c>
      <c r="HR19" t="s">
        <v>362</v>
      </c>
      <c r="HS19" t="s">
        <v>362</v>
      </c>
      <c r="HT19" t="s">
        <v>362</v>
      </c>
      <c r="HU19" t="s">
        <v>362</v>
      </c>
      <c r="HV19" t="s">
        <v>360</v>
      </c>
      <c r="HW19" t="s">
        <v>362</v>
      </c>
      <c r="HY19" t="s">
        <v>5186</v>
      </c>
      <c r="HZ19" t="s">
        <v>362</v>
      </c>
      <c r="IA19" t="s">
        <v>362</v>
      </c>
      <c r="IB19" t="s">
        <v>362</v>
      </c>
      <c r="IC19" t="s">
        <v>362</v>
      </c>
      <c r="ID19" t="s">
        <v>360</v>
      </c>
      <c r="IE19" t="s">
        <v>362</v>
      </c>
      <c r="IG19" t="s">
        <v>5021</v>
      </c>
      <c r="IH19" t="s">
        <v>6120</v>
      </c>
      <c r="II19" t="s">
        <v>362</v>
      </c>
      <c r="IJ19" t="s">
        <v>360</v>
      </c>
      <c r="IK19" t="s">
        <v>360</v>
      </c>
      <c r="IL19" t="s">
        <v>362</v>
      </c>
      <c r="IM19" t="s">
        <v>362</v>
      </c>
      <c r="IN19" t="s">
        <v>362</v>
      </c>
      <c r="IP19" t="s">
        <v>5203</v>
      </c>
      <c r="IQ19" t="s">
        <v>6121</v>
      </c>
      <c r="IR19" t="s">
        <v>360</v>
      </c>
      <c r="IS19" t="s">
        <v>360</v>
      </c>
      <c r="IT19" t="s">
        <v>360</v>
      </c>
      <c r="IU19" t="s">
        <v>360</v>
      </c>
      <c r="IV19" t="s">
        <v>360</v>
      </c>
      <c r="IW19" t="s">
        <v>362</v>
      </c>
      <c r="IX19" t="s">
        <v>362</v>
      </c>
      <c r="IY19" t="s">
        <v>362</v>
      </c>
      <c r="IZ19" t="s">
        <v>362</v>
      </c>
      <c r="JA19" t="s">
        <v>362</v>
      </c>
      <c r="JL19" t="s">
        <v>3074</v>
      </c>
      <c r="JX19" t="s">
        <v>6122</v>
      </c>
      <c r="JY19" t="s">
        <v>360</v>
      </c>
      <c r="JZ19" t="s">
        <v>362</v>
      </c>
      <c r="KA19" t="s">
        <v>360</v>
      </c>
      <c r="KB19" t="s">
        <v>362</v>
      </c>
      <c r="KC19" t="s">
        <v>360</v>
      </c>
      <c r="KD19" t="s">
        <v>362</v>
      </c>
      <c r="KE19" t="s">
        <v>362</v>
      </c>
      <c r="KF19" t="s">
        <v>362</v>
      </c>
      <c r="KG19" t="s">
        <v>362</v>
      </c>
      <c r="KI19" t="s">
        <v>5259</v>
      </c>
      <c r="KJ19" t="s">
        <v>5263</v>
      </c>
      <c r="KK19" t="s">
        <v>360</v>
      </c>
      <c r="KL19" t="s">
        <v>362</v>
      </c>
      <c r="KM19" t="s">
        <v>362</v>
      </c>
      <c r="KN19" t="s">
        <v>362</v>
      </c>
      <c r="KO19" t="s">
        <v>362</v>
      </c>
      <c r="KP19" t="s">
        <v>362</v>
      </c>
      <c r="KQ19" t="s">
        <v>362</v>
      </c>
      <c r="KR19" t="s">
        <v>362</v>
      </c>
      <c r="KS19" t="s">
        <v>362</v>
      </c>
      <c r="KT19" t="s">
        <v>362</v>
      </c>
      <c r="KU19" t="s">
        <v>362</v>
      </c>
      <c r="LJ19" t="s">
        <v>5997</v>
      </c>
      <c r="LK19" t="s">
        <v>360</v>
      </c>
      <c r="LL19" t="s">
        <v>360</v>
      </c>
      <c r="LM19" t="s">
        <v>362</v>
      </c>
      <c r="LN19" t="s">
        <v>362</v>
      </c>
      <c r="LO19" t="s">
        <v>362</v>
      </c>
      <c r="LP19" t="s">
        <v>362</v>
      </c>
      <c r="LQ19" t="s">
        <v>362</v>
      </c>
      <c r="LS19" t="s">
        <v>3072</v>
      </c>
      <c r="LT19" t="s">
        <v>5154</v>
      </c>
      <c r="NE19" t="s">
        <v>4971</v>
      </c>
      <c r="NF19" t="s">
        <v>362</v>
      </c>
      <c r="NG19" t="s">
        <v>362</v>
      </c>
      <c r="NH19" t="s">
        <v>362</v>
      </c>
      <c r="NI19" t="s">
        <v>362</v>
      </c>
      <c r="NJ19" t="s">
        <v>362</v>
      </c>
      <c r="NK19" t="s">
        <v>362</v>
      </c>
      <c r="NL19" t="s">
        <v>362</v>
      </c>
      <c r="NM19" t="s">
        <v>362</v>
      </c>
      <c r="NN19" t="s">
        <v>362</v>
      </c>
      <c r="NO19" t="s">
        <v>362</v>
      </c>
      <c r="NP19" t="s">
        <v>362</v>
      </c>
      <c r="NQ19" t="s">
        <v>360</v>
      </c>
      <c r="NR19" t="s">
        <v>362</v>
      </c>
      <c r="NS19" t="s">
        <v>362</v>
      </c>
      <c r="NU19" t="s">
        <v>6012</v>
      </c>
      <c r="NV19" t="s">
        <v>360</v>
      </c>
      <c r="NW19" t="s">
        <v>362</v>
      </c>
      <c r="NX19" t="s">
        <v>362</v>
      </c>
      <c r="NY19" t="s">
        <v>362</v>
      </c>
      <c r="NZ19" t="s">
        <v>360</v>
      </c>
      <c r="OA19" t="s">
        <v>362</v>
      </c>
      <c r="OB19" t="s">
        <v>362</v>
      </c>
      <c r="OC19" t="s">
        <v>362</v>
      </c>
      <c r="OD19" t="s">
        <v>362</v>
      </c>
      <c r="OE19" t="s">
        <v>362</v>
      </c>
      <c r="OF19" t="s">
        <v>362</v>
      </c>
      <c r="OG19" t="s">
        <v>362</v>
      </c>
      <c r="OI19" t="s">
        <v>5345</v>
      </c>
      <c r="OJ19" t="s">
        <v>360</v>
      </c>
      <c r="OK19" t="s">
        <v>362</v>
      </c>
      <c r="OL19" t="s">
        <v>362</v>
      </c>
      <c r="OM19" t="s">
        <v>362</v>
      </c>
      <c r="ON19" t="s">
        <v>362</v>
      </c>
      <c r="OO19" t="s">
        <v>362</v>
      </c>
      <c r="OP19" t="s">
        <v>362</v>
      </c>
      <c r="OQ19" t="s">
        <v>362</v>
      </c>
      <c r="OR19" t="s">
        <v>362</v>
      </c>
      <c r="OS19" t="s">
        <v>362</v>
      </c>
      <c r="OU19" t="s">
        <v>5002</v>
      </c>
      <c r="PF19" t="s">
        <v>6014</v>
      </c>
      <c r="PG19" t="s">
        <v>362</v>
      </c>
      <c r="PH19" t="s">
        <v>362</v>
      </c>
      <c r="PI19" t="s">
        <v>362</v>
      </c>
      <c r="PJ19" t="s">
        <v>362</v>
      </c>
      <c r="PK19" t="s">
        <v>360</v>
      </c>
      <c r="PL19" t="s">
        <v>362</v>
      </c>
      <c r="PM19" t="s">
        <v>362</v>
      </c>
      <c r="PN19" t="s">
        <v>362</v>
      </c>
      <c r="PO19" t="s">
        <v>362</v>
      </c>
      <c r="PP19" t="s">
        <v>360</v>
      </c>
      <c r="PQ19" t="s">
        <v>362</v>
      </c>
      <c r="PR19" t="s">
        <v>362</v>
      </c>
      <c r="PS19" t="s">
        <v>362</v>
      </c>
      <c r="PT19" t="s">
        <v>362</v>
      </c>
      <c r="PU19" t="s">
        <v>362</v>
      </c>
      <c r="PV19" t="s">
        <v>362</v>
      </c>
      <c r="PW19" t="s">
        <v>362</v>
      </c>
      <c r="PX19" t="s">
        <v>362</v>
      </c>
      <c r="PZ19" t="s">
        <v>5398</v>
      </c>
      <c r="QA19" t="s">
        <v>362</v>
      </c>
      <c r="QB19" t="s">
        <v>362</v>
      </c>
      <c r="QC19" t="s">
        <v>362</v>
      </c>
      <c r="QD19" t="s">
        <v>362</v>
      </c>
      <c r="QE19" t="s">
        <v>362</v>
      </c>
      <c r="QF19" t="s">
        <v>362</v>
      </c>
      <c r="QG19" t="s">
        <v>362</v>
      </c>
      <c r="QH19" t="s">
        <v>362</v>
      </c>
      <c r="QI19" t="s">
        <v>362</v>
      </c>
      <c r="QJ19" t="s">
        <v>362</v>
      </c>
      <c r="QK19" t="s">
        <v>362</v>
      </c>
      <c r="QL19" t="s">
        <v>362</v>
      </c>
      <c r="QM19" t="s">
        <v>360</v>
      </c>
      <c r="QN19" t="s">
        <v>362</v>
      </c>
      <c r="QO19" t="s">
        <v>362</v>
      </c>
      <c r="QP19" t="s">
        <v>362</v>
      </c>
      <c r="SZ19" t="s">
        <v>5505</v>
      </c>
      <c r="TA19" t="s">
        <v>360</v>
      </c>
      <c r="TB19" t="s">
        <v>362</v>
      </c>
      <c r="TC19" t="s">
        <v>362</v>
      </c>
      <c r="TD19" t="s">
        <v>362</v>
      </c>
      <c r="TE19" t="s">
        <v>362</v>
      </c>
      <c r="TF19" t="s">
        <v>362</v>
      </c>
      <c r="TG19" t="s">
        <v>362</v>
      </c>
      <c r="TH19" t="s">
        <v>362</v>
      </c>
      <c r="TJ19" t="s">
        <v>6037</v>
      </c>
      <c r="TK19" t="s">
        <v>362</v>
      </c>
      <c r="TL19" t="s">
        <v>362</v>
      </c>
      <c r="TM19" t="s">
        <v>362</v>
      </c>
      <c r="TN19" t="s">
        <v>362</v>
      </c>
      <c r="TO19" t="s">
        <v>362</v>
      </c>
      <c r="TP19" t="s">
        <v>360</v>
      </c>
      <c r="TQ19" t="s">
        <v>360</v>
      </c>
      <c r="TR19" t="s">
        <v>362</v>
      </c>
      <c r="TS19" t="s">
        <v>362</v>
      </c>
      <c r="TT19" t="s">
        <v>362</v>
      </c>
      <c r="TU19" t="s">
        <v>362</v>
      </c>
      <c r="TV19" t="s">
        <v>362</v>
      </c>
      <c r="TW19" t="s">
        <v>362</v>
      </c>
      <c r="UN19" t="s">
        <v>3072</v>
      </c>
      <c r="UO19" t="s">
        <v>3074</v>
      </c>
      <c r="UP19" t="s">
        <v>3072</v>
      </c>
      <c r="UQ19" t="s">
        <v>403</v>
      </c>
      <c r="UR19" t="s">
        <v>304</v>
      </c>
      <c r="US19" t="s">
        <v>314</v>
      </c>
      <c r="UT19" t="s">
        <v>290</v>
      </c>
      <c r="UU19" t="s">
        <v>686</v>
      </c>
      <c r="UV19" t="s">
        <v>532</v>
      </c>
      <c r="UW19" t="s">
        <v>329</v>
      </c>
      <c r="UX19" t="s">
        <v>737</v>
      </c>
      <c r="UY19" t="s">
        <v>406</v>
      </c>
      <c r="UZ19" t="s">
        <v>1098</v>
      </c>
      <c r="VA19" t="s">
        <v>1184</v>
      </c>
      <c r="VB19" t="s">
        <v>380</v>
      </c>
    </row>
    <row r="20" spans="1:574" x14ac:dyDescent="0.25">
      <c r="A20" t="s">
        <v>6123</v>
      </c>
      <c r="B20" s="38">
        <v>45895</v>
      </c>
      <c r="C20" t="s">
        <v>3058</v>
      </c>
      <c r="D20" t="s">
        <v>3059</v>
      </c>
      <c r="E20" t="s">
        <v>3065</v>
      </c>
      <c r="F20">
        <v>2730235</v>
      </c>
      <c r="G20" t="s">
        <v>3072</v>
      </c>
      <c r="H20" s="38">
        <v>44693</v>
      </c>
      <c r="I20">
        <v>41</v>
      </c>
      <c r="J20" t="s">
        <v>1484</v>
      </c>
      <c r="K20" t="s">
        <v>4866</v>
      </c>
      <c r="L20" t="s">
        <v>4888</v>
      </c>
      <c r="N20" t="s">
        <v>4911</v>
      </c>
      <c r="P20" t="s">
        <v>4937</v>
      </c>
      <c r="R20" t="s">
        <v>5527</v>
      </c>
      <c r="S20" t="s">
        <v>360</v>
      </c>
      <c r="T20" t="s">
        <v>362</v>
      </c>
      <c r="U20" t="s">
        <v>362</v>
      </c>
      <c r="V20" t="s">
        <v>362</v>
      </c>
      <c r="W20" t="s">
        <v>362</v>
      </c>
      <c r="X20" t="s">
        <v>362</v>
      </c>
      <c r="Y20" t="s">
        <v>362</v>
      </c>
      <c r="Z20" t="s">
        <v>362</v>
      </c>
      <c r="AB20" t="s">
        <v>4942</v>
      </c>
      <c r="AC20" t="s">
        <v>4940</v>
      </c>
      <c r="AD20" t="s">
        <v>4940</v>
      </c>
      <c r="AE20" t="s">
        <v>4940</v>
      </c>
      <c r="AF20" t="s">
        <v>4940</v>
      </c>
      <c r="AG20" t="s">
        <v>4940</v>
      </c>
      <c r="AH20" t="s">
        <v>6124</v>
      </c>
      <c r="AI20" t="s">
        <v>360</v>
      </c>
      <c r="AJ20" t="s">
        <v>360</v>
      </c>
      <c r="AK20" t="s">
        <v>360</v>
      </c>
      <c r="AL20" t="s">
        <v>362</v>
      </c>
      <c r="AM20" t="s">
        <v>360</v>
      </c>
      <c r="AN20" t="s">
        <v>362</v>
      </c>
      <c r="AO20" t="s">
        <v>360</v>
      </c>
      <c r="AP20" t="s">
        <v>362</v>
      </c>
      <c r="AQ20" t="s">
        <v>362</v>
      </c>
      <c r="AR20" t="s">
        <v>362</v>
      </c>
      <c r="AS20" t="s">
        <v>362</v>
      </c>
      <c r="AT20" t="s">
        <v>362</v>
      </c>
      <c r="AU20" t="s">
        <v>362</v>
      </c>
      <c r="AV20" t="s">
        <v>362</v>
      </c>
      <c r="AX20" t="s">
        <v>4953</v>
      </c>
      <c r="AY20" t="s">
        <v>362</v>
      </c>
      <c r="AZ20" t="s">
        <v>362</v>
      </c>
      <c r="BA20" t="s">
        <v>360</v>
      </c>
      <c r="BB20" t="s">
        <v>362</v>
      </c>
      <c r="BC20" t="s">
        <v>362</v>
      </c>
      <c r="BD20" t="s">
        <v>362</v>
      </c>
      <c r="BE20" t="s">
        <v>362</v>
      </c>
      <c r="BF20" t="s">
        <v>362</v>
      </c>
      <c r="BG20" t="s">
        <v>362</v>
      </c>
      <c r="BH20" t="s">
        <v>362</v>
      </c>
      <c r="BI20" t="s">
        <v>362</v>
      </c>
      <c r="BJ20" t="s">
        <v>362</v>
      </c>
      <c r="BK20" t="s">
        <v>362</v>
      </c>
      <c r="BM20" t="s">
        <v>5471</v>
      </c>
      <c r="BN20" t="s">
        <v>362</v>
      </c>
      <c r="BO20" t="s">
        <v>362</v>
      </c>
      <c r="BP20" t="s">
        <v>360</v>
      </c>
      <c r="BQ20" t="s">
        <v>362</v>
      </c>
      <c r="BR20" t="s">
        <v>362</v>
      </c>
      <c r="BS20" t="s">
        <v>362</v>
      </c>
      <c r="BT20" t="s">
        <v>362</v>
      </c>
      <c r="BU20" t="s">
        <v>362</v>
      </c>
      <c r="BV20" t="s">
        <v>362</v>
      </c>
      <c r="BX20" t="s">
        <v>4975</v>
      </c>
      <c r="CN20" t="s">
        <v>5002</v>
      </c>
      <c r="DD20" t="s">
        <v>5002</v>
      </c>
      <c r="EK20" t="s">
        <v>5070</v>
      </c>
      <c r="EW20" t="s">
        <v>6125</v>
      </c>
      <c r="EX20" t="s">
        <v>362</v>
      </c>
      <c r="EY20" t="s">
        <v>362</v>
      </c>
      <c r="EZ20" t="s">
        <v>362</v>
      </c>
      <c r="FA20" t="s">
        <v>360</v>
      </c>
      <c r="FB20" t="s">
        <v>360</v>
      </c>
      <c r="FC20" t="s">
        <v>362</v>
      </c>
      <c r="FD20" t="s">
        <v>362</v>
      </c>
      <c r="FE20" t="s">
        <v>362</v>
      </c>
      <c r="FF20" t="s">
        <v>362</v>
      </c>
      <c r="FG20" t="s">
        <v>362</v>
      </c>
      <c r="FH20" t="s">
        <v>362</v>
      </c>
      <c r="FJ20" t="s">
        <v>5070</v>
      </c>
      <c r="FK20" t="s">
        <v>3072</v>
      </c>
      <c r="FV20" t="s">
        <v>3072</v>
      </c>
      <c r="GG20" t="s">
        <v>5542</v>
      </c>
      <c r="GI20" t="s">
        <v>3072</v>
      </c>
      <c r="GJ20" t="s">
        <v>5137</v>
      </c>
      <c r="GK20" t="s">
        <v>362</v>
      </c>
      <c r="GL20" t="s">
        <v>360</v>
      </c>
      <c r="GM20" t="s">
        <v>362</v>
      </c>
      <c r="GN20" t="s">
        <v>362</v>
      </c>
      <c r="GO20" t="s">
        <v>362</v>
      </c>
      <c r="GP20" t="s">
        <v>362</v>
      </c>
      <c r="GR20" t="s">
        <v>5147</v>
      </c>
      <c r="GS20" t="s">
        <v>362</v>
      </c>
      <c r="GT20" t="s">
        <v>362</v>
      </c>
      <c r="GU20" t="s">
        <v>360</v>
      </c>
      <c r="GV20" t="s">
        <v>362</v>
      </c>
      <c r="GW20" t="s">
        <v>362</v>
      </c>
      <c r="GX20" t="s">
        <v>362</v>
      </c>
      <c r="GY20" t="s">
        <v>362</v>
      </c>
      <c r="GZ20" t="s">
        <v>362</v>
      </c>
      <c r="HB20" t="s">
        <v>3072</v>
      </c>
      <c r="IG20" t="s">
        <v>5187</v>
      </c>
      <c r="IP20" t="s">
        <v>5205</v>
      </c>
      <c r="IQ20" t="s">
        <v>5224</v>
      </c>
      <c r="IR20" t="s">
        <v>362</v>
      </c>
      <c r="IS20" t="s">
        <v>362</v>
      </c>
      <c r="IT20" t="s">
        <v>362</v>
      </c>
      <c r="IU20" t="s">
        <v>362</v>
      </c>
      <c r="IV20" t="s">
        <v>362</v>
      </c>
      <c r="IW20" t="s">
        <v>362</v>
      </c>
      <c r="IX20" t="s">
        <v>360</v>
      </c>
      <c r="IY20" t="s">
        <v>362</v>
      </c>
      <c r="IZ20" t="s">
        <v>362</v>
      </c>
      <c r="JA20" t="s">
        <v>362</v>
      </c>
      <c r="JC20" t="s">
        <v>5050</v>
      </c>
      <c r="JD20" t="s">
        <v>360</v>
      </c>
      <c r="JE20" t="s">
        <v>362</v>
      </c>
      <c r="JF20" t="s">
        <v>362</v>
      </c>
      <c r="JG20" t="s">
        <v>362</v>
      </c>
      <c r="JH20" t="s">
        <v>362</v>
      </c>
      <c r="JI20" t="s">
        <v>362</v>
      </c>
      <c r="JJ20" t="s">
        <v>362</v>
      </c>
      <c r="JL20" t="s">
        <v>3074</v>
      </c>
      <c r="KI20" t="s">
        <v>5259</v>
      </c>
      <c r="KJ20" t="s">
        <v>5998</v>
      </c>
      <c r="KK20" t="s">
        <v>360</v>
      </c>
      <c r="KL20" t="s">
        <v>362</v>
      </c>
      <c r="KM20" t="s">
        <v>362</v>
      </c>
      <c r="KN20" t="s">
        <v>362</v>
      </c>
      <c r="KO20" t="s">
        <v>362</v>
      </c>
      <c r="KP20" t="s">
        <v>362</v>
      </c>
      <c r="KQ20" t="s">
        <v>360</v>
      </c>
      <c r="KR20" t="s">
        <v>362</v>
      </c>
      <c r="KS20" t="s">
        <v>362</v>
      </c>
      <c r="KT20" t="s">
        <v>362</v>
      </c>
      <c r="KU20" t="s">
        <v>362</v>
      </c>
      <c r="LJ20" t="s">
        <v>6023</v>
      </c>
      <c r="LK20" t="s">
        <v>360</v>
      </c>
      <c r="LL20" t="s">
        <v>360</v>
      </c>
      <c r="LM20" t="s">
        <v>360</v>
      </c>
      <c r="LN20" t="s">
        <v>360</v>
      </c>
      <c r="LO20" t="s">
        <v>362</v>
      </c>
      <c r="LP20" t="s">
        <v>362</v>
      </c>
      <c r="LQ20" t="s">
        <v>362</v>
      </c>
      <c r="LS20" t="s">
        <v>3072</v>
      </c>
      <c r="LT20" t="s">
        <v>5287</v>
      </c>
      <c r="MR20" t="s">
        <v>5050</v>
      </c>
      <c r="MS20" t="s">
        <v>362</v>
      </c>
      <c r="MT20" t="s">
        <v>362</v>
      </c>
      <c r="MU20" t="s">
        <v>362</v>
      </c>
      <c r="MV20" t="s">
        <v>362</v>
      </c>
      <c r="MW20" t="s">
        <v>362</v>
      </c>
      <c r="MX20" t="s">
        <v>362</v>
      </c>
      <c r="MY20" t="s">
        <v>362</v>
      </c>
      <c r="MZ20" t="s">
        <v>360</v>
      </c>
      <c r="NA20" t="s">
        <v>362</v>
      </c>
      <c r="NB20" t="s">
        <v>362</v>
      </c>
      <c r="NC20" t="s">
        <v>362</v>
      </c>
      <c r="NE20" t="s">
        <v>4971</v>
      </c>
      <c r="NF20" t="s">
        <v>362</v>
      </c>
      <c r="NG20" t="s">
        <v>362</v>
      </c>
      <c r="NH20" t="s">
        <v>362</v>
      </c>
      <c r="NI20" t="s">
        <v>362</v>
      </c>
      <c r="NJ20" t="s">
        <v>362</v>
      </c>
      <c r="NK20" t="s">
        <v>362</v>
      </c>
      <c r="NL20" t="s">
        <v>362</v>
      </c>
      <c r="NM20" t="s">
        <v>362</v>
      </c>
      <c r="NN20" t="s">
        <v>362</v>
      </c>
      <c r="NO20" t="s">
        <v>362</v>
      </c>
      <c r="NP20" t="s">
        <v>362</v>
      </c>
      <c r="NQ20" t="s">
        <v>360</v>
      </c>
      <c r="NR20" t="s">
        <v>362</v>
      </c>
      <c r="NS20" t="s">
        <v>362</v>
      </c>
      <c r="NU20" t="s">
        <v>5998</v>
      </c>
      <c r="NV20" t="s">
        <v>360</v>
      </c>
      <c r="NW20" t="s">
        <v>362</v>
      </c>
      <c r="NX20" t="s">
        <v>362</v>
      </c>
      <c r="NY20" t="s">
        <v>362</v>
      </c>
      <c r="NZ20" t="s">
        <v>362</v>
      </c>
      <c r="OA20" t="s">
        <v>362</v>
      </c>
      <c r="OB20" t="s">
        <v>360</v>
      </c>
      <c r="OC20" t="s">
        <v>362</v>
      </c>
      <c r="OD20" t="s">
        <v>362</v>
      </c>
      <c r="OE20" t="s">
        <v>362</v>
      </c>
      <c r="OF20" t="s">
        <v>362</v>
      </c>
      <c r="OG20" t="s">
        <v>362</v>
      </c>
      <c r="OI20" t="s">
        <v>5345</v>
      </c>
      <c r="OJ20" t="s">
        <v>360</v>
      </c>
      <c r="OK20" t="s">
        <v>362</v>
      </c>
      <c r="OL20" t="s">
        <v>362</v>
      </c>
      <c r="OM20" t="s">
        <v>362</v>
      </c>
      <c r="ON20" t="s">
        <v>362</v>
      </c>
      <c r="OO20" t="s">
        <v>362</v>
      </c>
      <c r="OP20" t="s">
        <v>362</v>
      </c>
      <c r="OQ20" t="s">
        <v>362</v>
      </c>
      <c r="OR20" t="s">
        <v>362</v>
      </c>
      <c r="OS20" t="s">
        <v>362</v>
      </c>
      <c r="OU20" t="s">
        <v>5019</v>
      </c>
      <c r="OV20" t="s">
        <v>4907</v>
      </c>
      <c r="OW20" t="s">
        <v>362</v>
      </c>
      <c r="OX20" t="s">
        <v>362</v>
      </c>
      <c r="OY20" t="s">
        <v>362</v>
      </c>
      <c r="OZ20" t="s">
        <v>362</v>
      </c>
      <c r="PA20" t="s">
        <v>362</v>
      </c>
      <c r="PB20" t="s">
        <v>362</v>
      </c>
      <c r="PC20" t="s">
        <v>360</v>
      </c>
      <c r="PD20" t="s">
        <v>362</v>
      </c>
      <c r="PF20" t="s">
        <v>5387</v>
      </c>
      <c r="PG20" t="s">
        <v>362</v>
      </c>
      <c r="PH20" t="s">
        <v>362</v>
      </c>
      <c r="PI20" t="s">
        <v>362</v>
      </c>
      <c r="PJ20" t="s">
        <v>362</v>
      </c>
      <c r="PK20" t="s">
        <v>362</v>
      </c>
      <c r="PL20" t="s">
        <v>362</v>
      </c>
      <c r="PM20" t="s">
        <v>362</v>
      </c>
      <c r="PN20" t="s">
        <v>362</v>
      </c>
      <c r="PO20" t="s">
        <v>362</v>
      </c>
      <c r="PP20" t="s">
        <v>360</v>
      </c>
      <c r="PQ20" t="s">
        <v>362</v>
      </c>
      <c r="PR20" t="s">
        <v>362</v>
      </c>
      <c r="PS20" t="s">
        <v>362</v>
      </c>
      <c r="PT20" t="s">
        <v>362</v>
      </c>
      <c r="PU20" t="s">
        <v>362</v>
      </c>
      <c r="PV20" t="s">
        <v>362</v>
      </c>
      <c r="PW20" t="s">
        <v>362</v>
      </c>
      <c r="PX20" t="s">
        <v>362</v>
      </c>
      <c r="PZ20" t="s">
        <v>5398</v>
      </c>
      <c r="QA20" t="s">
        <v>362</v>
      </c>
      <c r="QB20" t="s">
        <v>362</v>
      </c>
      <c r="QC20" t="s">
        <v>362</v>
      </c>
      <c r="QD20" t="s">
        <v>362</v>
      </c>
      <c r="QE20" t="s">
        <v>362</v>
      </c>
      <c r="QF20" t="s">
        <v>362</v>
      </c>
      <c r="QG20" t="s">
        <v>362</v>
      </c>
      <c r="QH20" t="s">
        <v>362</v>
      </c>
      <c r="QI20" t="s">
        <v>362</v>
      </c>
      <c r="QJ20" t="s">
        <v>362</v>
      </c>
      <c r="QK20" t="s">
        <v>362</v>
      </c>
      <c r="QL20" t="s">
        <v>362</v>
      </c>
      <c r="QM20" t="s">
        <v>360</v>
      </c>
      <c r="QN20" t="s">
        <v>362</v>
      </c>
      <c r="QO20" t="s">
        <v>362</v>
      </c>
      <c r="QP20" t="s">
        <v>362</v>
      </c>
      <c r="SZ20" t="s">
        <v>3074</v>
      </c>
      <c r="TA20" t="s">
        <v>362</v>
      </c>
      <c r="TB20" t="s">
        <v>362</v>
      </c>
      <c r="TC20" t="s">
        <v>362</v>
      </c>
      <c r="TD20" t="s">
        <v>362</v>
      </c>
      <c r="TE20" t="s">
        <v>362</v>
      </c>
      <c r="TF20" t="s">
        <v>362</v>
      </c>
      <c r="TG20" t="s">
        <v>360</v>
      </c>
      <c r="TH20" t="s">
        <v>362</v>
      </c>
      <c r="TY20" t="s">
        <v>5019</v>
      </c>
      <c r="TZ20" t="s">
        <v>5520</v>
      </c>
      <c r="UA20" t="s">
        <v>362</v>
      </c>
      <c r="UB20" t="s">
        <v>362</v>
      </c>
      <c r="UC20" t="s">
        <v>362</v>
      </c>
      <c r="UD20" t="s">
        <v>360</v>
      </c>
      <c r="UE20" t="s">
        <v>362</v>
      </c>
      <c r="UF20" t="s">
        <v>362</v>
      </c>
      <c r="UG20" t="s">
        <v>362</v>
      </c>
      <c r="UH20" t="s">
        <v>362</v>
      </c>
      <c r="UI20" t="s">
        <v>362</v>
      </c>
      <c r="UJ20" t="s">
        <v>362</v>
      </c>
      <c r="UK20" t="s">
        <v>362</v>
      </c>
      <c r="UN20" t="s">
        <v>3074</v>
      </c>
      <c r="UO20" t="s">
        <v>3074</v>
      </c>
      <c r="UP20" t="s">
        <v>3074</v>
      </c>
      <c r="UQ20" t="s">
        <v>568</v>
      </c>
      <c r="UR20" t="s">
        <v>304</v>
      </c>
      <c r="US20" t="s">
        <v>321</v>
      </c>
      <c r="UT20" t="s">
        <v>290</v>
      </c>
      <c r="UU20" t="s">
        <v>690</v>
      </c>
      <c r="UV20" t="s">
        <v>532</v>
      </c>
      <c r="UW20" t="s">
        <v>329</v>
      </c>
      <c r="UX20" t="s">
        <v>737</v>
      </c>
      <c r="UY20" t="s">
        <v>406</v>
      </c>
      <c r="UZ20" t="s">
        <v>1099</v>
      </c>
      <c r="VA20" t="s">
        <v>1184</v>
      </c>
      <c r="VB20" t="s">
        <v>392</v>
      </c>
    </row>
    <row r="21" spans="1:574" x14ac:dyDescent="0.25">
      <c r="A21" t="s">
        <v>6126</v>
      </c>
      <c r="B21" s="38">
        <v>45897</v>
      </c>
      <c r="C21" t="s">
        <v>3055</v>
      </c>
      <c r="D21" t="s">
        <v>3059</v>
      </c>
      <c r="E21" t="s">
        <v>3065</v>
      </c>
      <c r="F21">
        <v>2737937</v>
      </c>
      <c r="G21" t="s">
        <v>3072</v>
      </c>
      <c r="H21" s="38">
        <v>45518</v>
      </c>
      <c r="I21">
        <v>30</v>
      </c>
      <c r="J21" t="s">
        <v>1471</v>
      </c>
      <c r="K21" t="s">
        <v>4866</v>
      </c>
      <c r="L21" t="s">
        <v>4875</v>
      </c>
      <c r="N21" t="s">
        <v>4911</v>
      </c>
      <c r="P21" t="s">
        <v>4937</v>
      </c>
      <c r="R21" t="s">
        <v>5527</v>
      </c>
      <c r="S21" t="s">
        <v>360</v>
      </c>
      <c r="T21" t="s">
        <v>362</v>
      </c>
      <c r="U21" t="s">
        <v>362</v>
      </c>
      <c r="V21" t="s">
        <v>362</v>
      </c>
      <c r="W21" t="s">
        <v>362</v>
      </c>
      <c r="X21" t="s">
        <v>362</v>
      </c>
      <c r="Y21" t="s">
        <v>362</v>
      </c>
      <c r="Z21" t="s">
        <v>362</v>
      </c>
      <c r="AB21" t="s">
        <v>4942</v>
      </c>
      <c r="AC21" t="s">
        <v>4940</v>
      </c>
      <c r="AD21" t="s">
        <v>4940</v>
      </c>
      <c r="AE21" t="s">
        <v>4940</v>
      </c>
      <c r="AF21" t="s">
        <v>4940</v>
      </c>
      <c r="AG21" t="s">
        <v>4940</v>
      </c>
      <c r="AH21" t="s">
        <v>6127</v>
      </c>
      <c r="AI21" t="s">
        <v>360</v>
      </c>
      <c r="AJ21" t="s">
        <v>362</v>
      </c>
      <c r="AK21" t="s">
        <v>362</v>
      </c>
      <c r="AL21" t="s">
        <v>360</v>
      </c>
      <c r="AM21" t="s">
        <v>362</v>
      </c>
      <c r="AN21" t="s">
        <v>362</v>
      </c>
      <c r="AO21" t="s">
        <v>360</v>
      </c>
      <c r="AP21" t="s">
        <v>360</v>
      </c>
      <c r="AQ21" t="s">
        <v>360</v>
      </c>
      <c r="AR21" t="s">
        <v>362</v>
      </c>
      <c r="AS21" t="s">
        <v>360</v>
      </c>
      <c r="AT21" t="s">
        <v>362</v>
      </c>
      <c r="AU21" t="s">
        <v>362</v>
      </c>
      <c r="AV21" t="s">
        <v>362</v>
      </c>
      <c r="AX21" t="s">
        <v>4949</v>
      </c>
      <c r="AY21" t="s">
        <v>360</v>
      </c>
      <c r="AZ21" t="s">
        <v>362</v>
      </c>
      <c r="BA21" t="s">
        <v>362</v>
      </c>
      <c r="BB21" t="s">
        <v>362</v>
      </c>
      <c r="BC21" t="s">
        <v>362</v>
      </c>
      <c r="BD21" t="s">
        <v>362</v>
      </c>
      <c r="BE21" t="s">
        <v>362</v>
      </c>
      <c r="BF21" t="s">
        <v>362</v>
      </c>
      <c r="BG21" t="s">
        <v>362</v>
      </c>
      <c r="BH21" t="s">
        <v>362</v>
      </c>
      <c r="BI21" t="s">
        <v>362</v>
      </c>
      <c r="BJ21" t="s">
        <v>362</v>
      </c>
      <c r="BK21" t="s">
        <v>362</v>
      </c>
      <c r="BM21" t="s">
        <v>5473</v>
      </c>
      <c r="BN21" t="s">
        <v>362</v>
      </c>
      <c r="BO21" t="s">
        <v>362</v>
      </c>
      <c r="BP21" t="s">
        <v>362</v>
      </c>
      <c r="BQ21" t="s">
        <v>360</v>
      </c>
      <c r="BR21" t="s">
        <v>362</v>
      </c>
      <c r="BS21" t="s">
        <v>362</v>
      </c>
      <c r="BT21" t="s">
        <v>362</v>
      </c>
      <c r="BU21" t="s">
        <v>362</v>
      </c>
      <c r="BV21" t="s">
        <v>362</v>
      </c>
      <c r="BX21" t="s">
        <v>4975</v>
      </c>
      <c r="CN21" t="s">
        <v>5007</v>
      </c>
      <c r="CO21" t="s">
        <v>4949</v>
      </c>
      <c r="CP21" t="s">
        <v>360</v>
      </c>
      <c r="CQ21" t="s">
        <v>362</v>
      </c>
      <c r="CR21" t="s">
        <v>362</v>
      </c>
      <c r="CS21" t="s">
        <v>362</v>
      </c>
      <c r="CT21" t="s">
        <v>362</v>
      </c>
      <c r="CU21" t="s">
        <v>362</v>
      </c>
      <c r="CV21" t="s">
        <v>362</v>
      </c>
      <c r="CW21" t="s">
        <v>362</v>
      </c>
      <c r="CX21" t="s">
        <v>362</v>
      </c>
      <c r="CY21" t="s">
        <v>362</v>
      </c>
      <c r="CZ21" t="s">
        <v>362</v>
      </c>
      <c r="DA21" t="s">
        <v>362</v>
      </c>
      <c r="DB21" t="s">
        <v>362</v>
      </c>
      <c r="DD21" t="s">
        <v>5023</v>
      </c>
      <c r="EK21" t="s">
        <v>5076</v>
      </c>
      <c r="EL21" t="s">
        <v>5080</v>
      </c>
      <c r="EM21" t="s">
        <v>360</v>
      </c>
      <c r="EN21" t="s">
        <v>362</v>
      </c>
      <c r="EO21" t="s">
        <v>362</v>
      </c>
      <c r="EP21" t="s">
        <v>362</v>
      </c>
      <c r="EQ21" t="s">
        <v>362</v>
      </c>
      <c r="ER21" t="s">
        <v>362</v>
      </c>
      <c r="ES21" t="s">
        <v>362</v>
      </c>
      <c r="ET21" t="s">
        <v>362</v>
      </c>
      <c r="EU21" t="s">
        <v>362</v>
      </c>
      <c r="EW21" t="s">
        <v>5094</v>
      </c>
      <c r="EX21" t="s">
        <v>360</v>
      </c>
      <c r="EY21" t="s">
        <v>362</v>
      </c>
      <c r="EZ21" t="s">
        <v>362</v>
      </c>
      <c r="FA21" t="s">
        <v>362</v>
      </c>
      <c r="FB21" t="s">
        <v>362</v>
      </c>
      <c r="FC21" t="s">
        <v>362</v>
      </c>
      <c r="FD21" t="s">
        <v>362</v>
      </c>
      <c r="FE21" t="s">
        <v>362</v>
      </c>
      <c r="FF21" t="s">
        <v>362</v>
      </c>
      <c r="FG21" t="s">
        <v>362</v>
      </c>
      <c r="FH21" t="s">
        <v>362</v>
      </c>
      <c r="FJ21" t="s">
        <v>5074</v>
      </c>
      <c r="FK21" t="s">
        <v>5111</v>
      </c>
      <c r="FL21" t="s">
        <v>5113</v>
      </c>
      <c r="FM21" t="s">
        <v>360</v>
      </c>
      <c r="FN21" t="s">
        <v>362</v>
      </c>
      <c r="FO21" t="s">
        <v>362</v>
      </c>
      <c r="FP21" t="s">
        <v>362</v>
      </c>
      <c r="FQ21" t="s">
        <v>362</v>
      </c>
      <c r="FR21" t="s">
        <v>362</v>
      </c>
      <c r="FS21" t="s">
        <v>362</v>
      </c>
      <c r="FT21" t="s">
        <v>362</v>
      </c>
      <c r="FV21" t="s">
        <v>3072</v>
      </c>
      <c r="GG21" t="s">
        <v>5540</v>
      </c>
      <c r="GI21" t="s">
        <v>3074</v>
      </c>
      <c r="HN21" t="s">
        <v>5172</v>
      </c>
      <c r="HO21" t="s">
        <v>362</v>
      </c>
      <c r="HP21" t="s">
        <v>362</v>
      </c>
      <c r="HQ21" t="s">
        <v>360</v>
      </c>
      <c r="HR21" t="s">
        <v>362</v>
      </c>
      <c r="HS21" t="s">
        <v>362</v>
      </c>
      <c r="HT21" t="s">
        <v>362</v>
      </c>
      <c r="HU21" t="s">
        <v>362</v>
      </c>
      <c r="HV21" t="s">
        <v>362</v>
      </c>
      <c r="HW21" t="s">
        <v>362</v>
      </c>
      <c r="HY21" t="s">
        <v>5186</v>
      </c>
      <c r="HZ21" t="s">
        <v>362</v>
      </c>
      <c r="IA21" t="s">
        <v>362</v>
      </c>
      <c r="IB21" t="s">
        <v>362</v>
      </c>
      <c r="IC21" t="s">
        <v>362</v>
      </c>
      <c r="ID21" t="s">
        <v>360</v>
      </c>
      <c r="IE21" t="s">
        <v>362</v>
      </c>
      <c r="IG21" t="s">
        <v>5021</v>
      </c>
      <c r="IH21" t="s">
        <v>5198</v>
      </c>
      <c r="II21" t="s">
        <v>362</v>
      </c>
      <c r="IJ21" t="s">
        <v>362</v>
      </c>
      <c r="IK21" t="s">
        <v>360</v>
      </c>
      <c r="IL21" t="s">
        <v>362</v>
      </c>
      <c r="IM21" t="s">
        <v>362</v>
      </c>
      <c r="IN21" t="s">
        <v>362</v>
      </c>
      <c r="IP21" t="s">
        <v>5203</v>
      </c>
      <c r="IQ21" t="s">
        <v>5220</v>
      </c>
      <c r="IR21" t="s">
        <v>362</v>
      </c>
      <c r="IS21" t="s">
        <v>362</v>
      </c>
      <c r="IT21" t="s">
        <v>362</v>
      </c>
      <c r="IU21" t="s">
        <v>362</v>
      </c>
      <c r="IV21" t="s">
        <v>360</v>
      </c>
      <c r="IW21" t="s">
        <v>362</v>
      </c>
      <c r="IX21" t="s">
        <v>362</v>
      </c>
      <c r="IY21" t="s">
        <v>362</v>
      </c>
      <c r="IZ21" t="s">
        <v>362</v>
      </c>
      <c r="JA21" t="s">
        <v>362</v>
      </c>
      <c r="JL21" t="s">
        <v>5235</v>
      </c>
      <c r="JX21" t="s">
        <v>5248</v>
      </c>
      <c r="JY21" t="s">
        <v>360</v>
      </c>
      <c r="JZ21" t="s">
        <v>362</v>
      </c>
      <c r="KA21" t="s">
        <v>362</v>
      </c>
      <c r="KB21" t="s">
        <v>362</v>
      </c>
      <c r="KC21" t="s">
        <v>362</v>
      </c>
      <c r="KD21" t="s">
        <v>362</v>
      </c>
      <c r="KE21" t="s">
        <v>362</v>
      </c>
      <c r="KF21" t="s">
        <v>362</v>
      </c>
      <c r="KG21" t="s">
        <v>362</v>
      </c>
      <c r="KI21" t="s">
        <v>3074</v>
      </c>
      <c r="LS21" t="s">
        <v>3074</v>
      </c>
      <c r="NE21" t="s">
        <v>5336</v>
      </c>
      <c r="NF21" t="s">
        <v>362</v>
      </c>
      <c r="NG21" t="s">
        <v>362</v>
      </c>
      <c r="NH21" t="s">
        <v>362</v>
      </c>
      <c r="NI21" t="s">
        <v>362</v>
      </c>
      <c r="NJ21" t="s">
        <v>362</v>
      </c>
      <c r="NK21" t="s">
        <v>362</v>
      </c>
      <c r="NL21" t="s">
        <v>362</v>
      </c>
      <c r="NM21" t="s">
        <v>360</v>
      </c>
      <c r="NN21" t="s">
        <v>362</v>
      </c>
      <c r="NO21" t="s">
        <v>362</v>
      </c>
      <c r="NP21" t="s">
        <v>362</v>
      </c>
      <c r="NQ21" t="s">
        <v>362</v>
      </c>
      <c r="NR21" t="s">
        <v>362</v>
      </c>
      <c r="NS21" t="s">
        <v>362</v>
      </c>
      <c r="NU21" t="s">
        <v>5263</v>
      </c>
      <c r="NV21" t="s">
        <v>360</v>
      </c>
      <c r="NW21" t="s">
        <v>362</v>
      </c>
      <c r="NX21" t="s">
        <v>362</v>
      </c>
      <c r="NY21" t="s">
        <v>362</v>
      </c>
      <c r="NZ21" t="s">
        <v>362</v>
      </c>
      <c r="OA21" t="s">
        <v>362</v>
      </c>
      <c r="OB21" t="s">
        <v>362</v>
      </c>
      <c r="OC21" t="s">
        <v>362</v>
      </c>
      <c r="OD21" t="s">
        <v>362</v>
      </c>
      <c r="OE21" t="s">
        <v>362</v>
      </c>
      <c r="OF21" t="s">
        <v>362</v>
      </c>
      <c r="OG21" t="s">
        <v>362</v>
      </c>
      <c r="OI21" t="s">
        <v>5345</v>
      </c>
      <c r="OJ21" t="s">
        <v>360</v>
      </c>
      <c r="OK21" t="s">
        <v>362</v>
      </c>
      <c r="OL21" t="s">
        <v>362</v>
      </c>
      <c r="OM21" t="s">
        <v>362</v>
      </c>
      <c r="ON21" t="s">
        <v>362</v>
      </c>
      <c r="OO21" t="s">
        <v>362</v>
      </c>
      <c r="OP21" t="s">
        <v>362</v>
      </c>
      <c r="OQ21" t="s">
        <v>362</v>
      </c>
      <c r="OR21" t="s">
        <v>362</v>
      </c>
      <c r="OS21" t="s">
        <v>362</v>
      </c>
      <c r="OU21" t="s">
        <v>5021</v>
      </c>
      <c r="OV21" t="s">
        <v>5363</v>
      </c>
      <c r="OW21" t="s">
        <v>362</v>
      </c>
      <c r="OX21" t="s">
        <v>362</v>
      </c>
      <c r="OY21" t="s">
        <v>360</v>
      </c>
      <c r="OZ21" t="s">
        <v>362</v>
      </c>
      <c r="PA21" t="s">
        <v>362</v>
      </c>
      <c r="PB21" t="s">
        <v>362</v>
      </c>
      <c r="PC21" t="s">
        <v>362</v>
      </c>
      <c r="PD21" t="s">
        <v>362</v>
      </c>
      <c r="PF21" t="s">
        <v>5398</v>
      </c>
      <c r="PG21" t="s">
        <v>362</v>
      </c>
      <c r="PH21" t="s">
        <v>362</v>
      </c>
      <c r="PI21" t="s">
        <v>362</v>
      </c>
      <c r="PJ21" t="s">
        <v>362</v>
      </c>
      <c r="PK21" t="s">
        <v>362</v>
      </c>
      <c r="PL21" t="s">
        <v>362</v>
      </c>
      <c r="PM21" t="s">
        <v>362</v>
      </c>
      <c r="PN21" t="s">
        <v>362</v>
      </c>
      <c r="PO21" t="s">
        <v>362</v>
      </c>
      <c r="PP21" t="s">
        <v>362</v>
      </c>
      <c r="PQ21" t="s">
        <v>362</v>
      </c>
      <c r="PR21" t="s">
        <v>362</v>
      </c>
      <c r="PS21" t="s">
        <v>362</v>
      </c>
      <c r="PT21" t="s">
        <v>362</v>
      </c>
      <c r="PU21" t="s">
        <v>362</v>
      </c>
      <c r="PV21" t="s">
        <v>362</v>
      </c>
      <c r="PW21" t="s">
        <v>362</v>
      </c>
      <c r="PX21" t="s">
        <v>360</v>
      </c>
      <c r="PZ21" t="s">
        <v>5402</v>
      </c>
      <c r="QA21" t="s">
        <v>362</v>
      </c>
      <c r="QB21" t="s">
        <v>360</v>
      </c>
      <c r="QC21" t="s">
        <v>362</v>
      </c>
      <c r="QD21" t="s">
        <v>362</v>
      </c>
      <c r="QE21" t="s">
        <v>362</v>
      </c>
      <c r="QF21" t="s">
        <v>362</v>
      </c>
      <c r="QG21" t="s">
        <v>362</v>
      </c>
      <c r="QH21" t="s">
        <v>362</v>
      </c>
      <c r="QI21" t="s">
        <v>362</v>
      </c>
      <c r="QJ21" t="s">
        <v>362</v>
      </c>
      <c r="QK21" t="s">
        <v>362</v>
      </c>
      <c r="QL21" t="s">
        <v>362</v>
      </c>
      <c r="QM21" t="s">
        <v>362</v>
      </c>
      <c r="QN21" t="s">
        <v>362</v>
      </c>
      <c r="QO21" t="s">
        <v>362</v>
      </c>
      <c r="QP21" t="s">
        <v>362</v>
      </c>
      <c r="QR21" t="s">
        <v>5427</v>
      </c>
      <c r="QS21" t="s">
        <v>362</v>
      </c>
      <c r="QT21" t="s">
        <v>362</v>
      </c>
      <c r="QU21" t="s">
        <v>360</v>
      </c>
      <c r="QV21" t="s">
        <v>362</v>
      </c>
      <c r="QW21" t="s">
        <v>362</v>
      </c>
      <c r="QX21" t="s">
        <v>362</v>
      </c>
      <c r="QY21" t="s">
        <v>362</v>
      </c>
      <c r="QZ21" t="s">
        <v>362</v>
      </c>
      <c r="RA21" t="s">
        <v>362</v>
      </c>
      <c r="RB21" t="s">
        <v>362</v>
      </c>
      <c r="RC21" t="s">
        <v>362</v>
      </c>
      <c r="RD21" t="s">
        <v>362</v>
      </c>
      <c r="RF21" t="s">
        <v>6128</v>
      </c>
      <c r="RG21" t="s">
        <v>360</v>
      </c>
      <c r="RH21" t="s">
        <v>360</v>
      </c>
      <c r="RI21" t="s">
        <v>362</v>
      </c>
      <c r="RJ21" t="s">
        <v>362</v>
      </c>
      <c r="RK21" t="s">
        <v>362</v>
      </c>
      <c r="RL21" t="s">
        <v>362</v>
      </c>
      <c r="RM21" t="s">
        <v>362</v>
      </c>
      <c r="RN21" t="s">
        <v>362</v>
      </c>
      <c r="RO21" t="s">
        <v>362</v>
      </c>
      <c r="RP21" t="s">
        <v>362</v>
      </c>
      <c r="RQ21" t="s">
        <v>362</v>
      </c>
      <c r="RR21" t="s">
        <v>362</v>
      </c>
      <c r="RS21" t="s">
        <v>362</v>
      </c>
      <c r="RT21" t="s">
        <v>362</v>
      </c>
      <c r="RU21" t="s">
        <v>362</v>
      </c>
      <c r="RV21" t="s">
        <v>362</v>
      </c>
      <c r="RX21" t="s">
        <v>6129</v>
      </c>
      <c r="RY21" t="s">
        <v>362</v>
      </c>
      <c r="RZ21" t="s">
        <v>360</v>
      </c>
      <c r="SA21" t="s">
        <v>360</v>
      </c>
      <c r="SB21" t="s">
        <v>362</v>
      </c>
      <c r="SC21" t="s">
        <v>362</v>
      </c>
      <c r="SD21" t="s">
        <v>362</v>
      </c>
      <c r="SE21" t="s">
        <v>362</v>
      </c>
      <c r="SF21" t="s">
        <v>362</v>
      </c>
      <c r="SG21" t="s">
        <v>362</v>
      </c>
      <c r="SH21" t="s">
        <v>362</v>
      </c>
      <c r="SI21" t="s">
        <v>362</v>
      </c>
      <c r="SK21" t="s">
        <v>6037</v>
      </c>
      <c r="SL21" t="s">
        <v>362</v>
      </c>
      <c r="SM21" t="s">
        <v>362</v>
      </c>
      <c r="SN21" t="s">
        <v>362</v>
      </c>
      <c r="SO21" t="s">
        <v>362</v>
      </c>
      <c r="SP21" t="s">
        <v>362</v>
      </c>
      <c r="SQ21" t="s">
        <v>360</v>
      </c>
      <c r="SR21" t="s">
        <v>360</v>
      </c>
      <c r="SS21" t="s">
        <v>362</v>
      </c>
      <c r="ST21" t="s">
        <v>362</v>
      </c>
      <c r="SU21" t="s">
        <v>362</v>
      </c>
      <c r="SV21" t="s">
        <v>362</v>
      </c>
      <c r="SW21" t="s">
        <v>362</v>
      </c>
      <c r="SX21" t="s">
        <v>362</v>
      </c>
      <c r="SZ21" t="s">
        <v>6130</v>
      </c>
      <c r="TA21" t="s">
        <v>360</v>
      </c>
      <c r="TB21" t="s">
        <v>360</v>
      </c>
      <c r="TC21" t="s">
        <v>362</v>
      </c>
      <c r="TD21" t="s">
        <v>362</v>
      </c>
      <c r="TE21" t="s">
        <v>362</v>
      </c>
      <c r="TF21" t="s">
        <v>362</v>
      </c>
      <c r="TG21" t="s">
        <v>362</v>
      </c>
      <c r="TH21" t="s">
        <v>362</v>
      </c>
      <c r="TJ21" t="s">
        <v>5493</v>
      </c>
      <c r="TK21" t="s">
        <v>362</v>
      </c>
      <c r="TL21" t="s">
        <v>362</v>
      </c>
      <c r="TM21" t="s">
        <v>362</v>
      </c>
      <c r="TN21" t="s">
        <v>362</v>
      </c>
      <c r="TO21" t="s">
        <v>362</v>
      </c>
      <c r="TP21" t="s">
        <v>360</v>
      </c>
      <c r="TQ21" t="s">
        <v>362</v>
      </c>
      <c r="TR21" t="s">
        <v>362</v>
      </c>
      <c r="TS21" t="s">
        <v>362</v>
      </c>
      <c r="TT21" t="s">
        <v>362</v>
      </c>
      <c r="TU21" t="s">
        <v>362</v>
      </c>
      <c r="TV21" t="s">
        <v>362</v>
      </c>
      <c r="TW21" t="s">
        <v>362</v>
      </c>
      <c r="TY21" t="s">
        <v>5019</v>
      </c>
      <c r="TZ21" t="s">
        <v>5522</v>
      </c>
      <c r="UA21" t="s">
        <v>362</v>
      </c>
      <c r="UB21" t="s">
        <v>362</v>
      </c>
      <c r="UC21" t="s">
        <v>362</v>
      </c>
      <c r="UD21" t="s">
        <v>362</v>
      </c>
      <c r="UE21" t="s">
        <v>360</v>
      </c>
      <c r="UF21" t="s">
        <v>362</v>
      </c>
      <c r="UG21" t="s">
        <v>362</v>
      </c>
      <c r="UH21" t="s">
        <v>362</v>
      </c>
      <c r="UI21" t="s">
        <v>362</v>
      </c>
      <c r="UJ21" t="s">
        <v>362</v>
      </c>
      <c r="UK21" t="s">
        <v>362</v>
      </c>
      <c r="UN21" t="s">
        <v>3072</v>
      </c>
      <c r="UO21" t="s">
        <v>3072</v>
      </c>
      <c r="UP21" t="s">
        <v>3074</v>
      </c>
      <c r="UQ21" t="s">
        <v>450</v>
      </c>
      <c r="UR21" t="s">
        <v>304</v>
      </c>
      <c r="US21" t="s">
        <v>314</v>
      </c>
      <c r="UT21" t="s">
        <v>282</v>
      </c>
      <c r="UU21" t="s">
        <v>696</v>
      </c>
      <c r="UV21" t="s">
        <v>525</v>
      </c>
      <c r="UW21" t="s">
        <v>328</v>
      </c>
      <c r="UX21" t="s">
        <v>737</v>
      </c>
      <c r="UY21" t="s">
        <v>406</v>
      </c>
      <c r="UZ21" t="s">
        <v>1099</v>
      </c>
      <c r="VA21" t="s">
        <v>1185</v>
      </c>
      <c r="VB21" t="s">
        <v>392</v>
      </c>
    </row>
    <row r="22" spans="1:574" x14ac:dyDescent="0.25">
      <c r="A22" t="s">
        <v>6131</v>
      </c>
      <c r="B22" s="38">
        <v>45897</v>
      </c>
      <c r="C22" t="s">
        <v>3056</v>
      </c>
      <c r="D22" t="s">
        <v>3059</v>
      </c>
      <c r="E22" t="s">
        <v>3065</v>
      </c>
      <c r="F22">
        <v>2738473</v>
      </c>
      <c r="G22" t="s">
        <v>3072</v>
      </c>
      <c r="H22" s="38">
        <v>44668</v>
      </c>
      <c r="I22">
        <v>54</v>
      </c>
      <c r="J22" t="s">
        <v>1473</v>
      </c>
      <c r="K22" t="s">
        <v>4866</v>
      </c>
      <c r="L22" t="s">
        <v>4888</v>
      </c>
      <c r="N22" t="s">
        <v>4911</v>
      </c>
      <c r="P22" t="s">
        <v>4925</v>
      </c>
      <c r="R22" t="s">
        <v>3074</v>
      </c>
      <c r="S22" t="s">
        <v>362</v>
      </c>
      <c r="T22" t="s">
        <v>362</v>
      </c>
      <c r="U22" t="s">
        <v>362</v>
      </c>
      <c r="V22" t="s">
        <v>362</v>
      </c>
      <c r="W22" t="s">
        <v>362</v>
      </c>
      <c r="X22" t="s">
        <v>360</v>
      </c>
      <c r="Y22" t="s">
        <v>362</v>
      </c>
      <c r="Z22" t="s">
        <v>362</v>
      </c>
      <c r="AB22" t="s">
        <v>4942</v>
      </c>
      <c r="AC22" t="s">
        <v>4940</v>
      </c>
      <c r="AD22" t="s">
        <v>4940</v>
      </c>
      <c r="AE22" t="s">
        <v>4940</v>
      </c>
      <c r="AF22" t="s">
        <v>4940</v>
      </c>
      <c r="AG22" t="s">
        <v>4940</v>
      </c>
      <c r="AH22" t="s">
        <v>6132</v>
      </c>
      <c r="AI22" t="s">
        <v>360</v>
      </c>
      <c r="AJ22" t="s">
        <v>360</v>
      </c>
      <c r="AK22" t="s">
        <v>362</v>
      </c>
      <c r="AL22" t="s">
        <v>362</v>
      </c>
      <c r="AM22" t="s">
        <v>362</v>
      </c>
      <c r="AN22" t="s">
        <v>362</v>
      </c>
      <c r="AO22" t="s">
        <v>360</v>
      </c>
      <c r="AP22" t="s">
        <v>362</v>
      </c>
      <c r="AQ22" t="s">
        <v>362</v>
      </c>
      <c r="AR22" t="s">
        <v>362</v>
      </c>
      <c r="AS22" t="s">
        <v>362</v>
      </c>
      <c r="AT22" t="s">
        <v>362</v>
      </c>
      <c r="AU22" t="s">
        <v>362</v>
      </c>
      <c r="AV22" t="s">
        <v>362</v>
      </c>
      <c r="AX22" t="s">
        <v>4973</v>
      </c>
      <c r="AY22" t="s">
        <v>362</v>
      </c>
      <c r="AZ22" t="s">
        <v>362</v>
      </c>
      <c r="BA22" t="s">
        <v>362</v>
      </c>
      <c r="BB22" t="s">
        <v>362</v>
      </c>
      <c r="BC22" t="s">
        <v>362</v>
      </c>
      <c r="BD22" t="s">
        <v>362</v>
      </c>
      <c r="BE22" t="s">
        <v>362</v>
      </c>
      <c r="BF22" t="s">
        <v>362</v>
      </c>
      <c r="BG22" t="s">
        <v>362</v>
      </c>
      <c r="BH22" t="s">
        <v>362</v>
      </c>
      <c r="BI22" t="s">
        <v>362</v>
      </c>
      <c r="BJ22" t="s">
        <v>360</v>
      </c>
      <c r="BK22" t="s">
        <v>362</v>
      </c>
      <c r="DE22" t="s">
        <v>5030</v>
      </c>
      <c r="DN22" t="s">
        <v>5041</v>
      </c>
      <c r="DO22" t="s">
        <v>362</v>
      </c>
      <c r="DP22" t="s">
        <v>360</v>
      </c>
      <c r="DQ22" t="s">
        <v>362</v>
      </c>
      <c r="DR22" t="s">
        <v>362</v>
      </c>
      <c r="DS22" t="s">
        <v>362</v>
      </c>
      <c r="DT22" t="s">
        <v>362</v>
      </c>
      <c r="DU22" t="s">
        <v>362</v>
      </c>
      <c r="DV22" t="s">
        <v>362</v>
      </c>
      <c r="DW22" t="s">
        <v>362</v>
      </c>
      <c r="EK22" t="s">
        <v>5074</v>
      </c>
      <c r="EL22" t="s">
        <v>5080</v>
      </c>
      <c r="EM22" t="s">
        <v>360</v>
      </c>
      <c r="EN22" t="s">
        <v>362</v>
      </c>
      <c r="EO22" t="s">
        <v>362</v>
      </c>
      <c r="EP22" t="s">
        <v>362</v>
      </c>
      <c r="EQ22" t="s">
        <v>362</v>
      </c>
      <c r="ER22" t="s">
        <v>362</v>
      </c>
      <c r="ES22" t="s">
        <v>362</v>
      </c>
      <c r="ET22" t="s">
        <v>362</v>
      </c>
      <c r="EU22" t="s">
        <v>362</v>
      </c>
      <c r="EW22" t="s">
        <v>6133</v>
      </c>
      <c r="EX22" t="s">
        <v>360</v>
      </c>
      <c r="EY22" t="s">
        <v>362</v>
      </c>
      <c r="EZ22" t="s">
        <v>362</v>
      </c>
      <c r="FA22" t="s">
        <v>360</v>
      </c>
      <c r="FB22" t="s">
        <v>362</v>
      </c>
      <c r="FC22" t="s">
        <v>362</v>
      </c>
      <c r="FD22" t="s">
        <v>362</v>
      </c>
      <c r="FE22" t="s">
        <v>362</v>
      </c>
      <c r="FF22" t="s">
        <v>362</v>
      </c>
      <c r="FG22" t="s">
        <v>362</v>
      </c>
      <c r="FH22" t="s">
        <v>362</v>
      </c>
      <c r="FJ22" t="s">
        <v>5072</v>
      </c>
      <c r="FK22" t="s">
        <v>5111</v>
      </c>
      <c r="FL22" t="s">
        <v>6134</v>
      </c>
      <c r="FM22" t="s">
        <v>360</v>
      </c>
      <c r="FN22" t="s">
        <v>362</v>
      </c>
      <c r="FO22" t="s">
        <v>360</v>
      </c>
      <c r="FP22" t="s">
        <v>362</v>
      </c>
      <c r="FQ22" t="s">
        <v>360</v>
      </c>
      <c r="FR22" t="s">
        <v>362</v>
      </c>
      <c r="FS22" t="s">
        <v>362</v>
      </c>
      <c r="FT22" t="s">
        <v>362</v>
      </c>
      <c r="FV22" t="s">
        <v>5111</v>
      </c>
      <c r="FW22" t="s">
        <v>6135</v>
      </c>
      <c r="FX22" t="s">
        <v>360</v>
      </c>
      <c r="FY22" t="s">
        <v>362</v>
      </c>
      <c r="FZ22" t="s">
        <v>362</v>
      </c>
      <c r="GA22" t="s">
        <v>360</v>
      </c>
      <c r="GB22" t="s">
        <v>362</v>
      </c>
      <c r="GC22" t="s">
        <v>362</v>
      </c>
      <c r="GD22" t="s">
        <v>362</v>
      </c>
      <c r="GE22" t="s">
        <v>362</v>
      </c>
      <c r="GG22" t="s">
        <v>4949</v>
      </c>
      <c r="GI22" t="s">
        <v>3074</v>
      </c>
      <c r="HN22" t="s">
        <v>4907</v>
      </c>
      <c r="HO22" t="s">
        <v>362</v>
      </c>
      <c r="HP22" t="s">
        <v>362</v>
      </c>
      <c r="HQ22" t="s">
        <v>362</v>
      </c>
      <c r="HR22" t="s">
        <v>362</v>
      </c>
      <c r="HS22" t="s">
        <v>362</v>
      </c>
      <c r="HT22" t="s">
        <v>362</v>
      </c>
      <c r="HU22" t="s">
        <v>362</v>
      </c>
      <c r="HV22" t="s">
        <v>360</v>
      </c>
      <c r="HW22" t="s">
        <v>362</v>
      </c>
      <c r="HY22" t="s">
        <v>5182</v>
      </c>
      <c r="HZ22" t="s">
        <v>362</v>
      </c>
      <c r="IA22" t="s">
        <v>360</v>
      </c>
      <c r="IB22" t="s">
        <v>362</v>
      </c>
      <c r="IC22" t="s">
        <v>362</v>
      </c>
      <c r="ID22" t="s">
        <v>362</v>
      </c>
      <c r="IE22" t="s">
        <v>362</v>
      </c>
      <c r="IG22" t="s">
        <v>5021</v>
      </c>
      <c r="IH22" t="s">
        <v>5196</v>
      </c>
      <c r="II22" t="s">
        <v>362</v>
      </c>
      <c r="IJ22" t="s">
        <v>360</v>
      </c>
      <c r="IK22" t="s">
        <v>362</v>
      </c>
      <c r="IL22" t="s">
        <v>362</v>
      </c>
      <c r="IM22" t="s">
        <v>362</v>
      </c>
      <c r="IN22" t="s">
        <v>362</v>
      </c>
      <c r="IP22" t="s">
        <v>5203</v>
      </c>
      <c r="IQ22" t="s">
        <v>6136</v>
      </c>
      <c r="IR22" t="s">
        <v>360</v>
      </c>
      <c r="IS22" t="s">
        <v>360</v>
      </c>
      <c r="IT22" t="s">
        <v>362</v>
      </c>
      <c r="IU22" t="s">
        <v>362</v>
      </c>
      <c r="IV22" t="s">
        <v>360</v>
      </c>
      <c r="IW22" t="s">
        <v>362</v>
      </c>
      <c r="IX22" t="s">
        <v>362</v>
      </c>
      <c r="IY22" t="s">
        <v>362</v>
      </c>
      <c r="IZ22" t="s">
        <v>362</v>
      </c>
      <c r="JA22" t="s">
        <v>362</v>
      </c>
      <c r="JL22" t="s">
        <v>5237</v>
      </c>
      <c r="JX22" t="s">
        <v>5094</v>
      </c>
      <c r="JY22" t="s">
        <v>362</v>
      </c>
      <c r="JZ22" t="s">
        <v>362</v>
      </c>
      <c r="KA22" t="s">
        <v>360</v>
      </c>
      <c r="KB22" t="s">
        <v>362</v>
      </c>
      <c r="KC22" t="s">
        <v>362</v>
      </c>
      <c r="KD22" t="s">
        <v>362</v>
      </c>
      <c r="KE22" t="s">
        <v>362</v>
      </c>
      <c r="KF22" t="s">
        <v>362</v>
      </c>
      <c r="KG22" t="s">
        <v>362</v>
      </c>
      <c r="KI22" t="s">
        <v>5259</v>
      </c>
      <c r="KJ22" t="s">
        <v>5996</v>
      </c>
      <c r="KK22" t="s">
        <v>360</v>
      </c>
      <c r="KL22" t="s">
        <v>362</v>
      </c>
      <c r="KM22" t="s">
        <v>362</v>
      </c>
      <c r="KN22" t="s">
        <v>362</v>
      </c>
      <c r="KO22" t="s">
        <v>360</v>
      </c>
      <c r="KP22" t="s">
        <v>362</v>
      </c>
      <c r="KQ22" t="s">
        <v>360</v>
      </c>
      <c r="KR22" t="s">
        <v>362</v>
      </c>
      <c r="KS22" t="s">
        <v>362</v>
      </c>
      <c r="KT22" t="s">
        <v>362</v>
      </c>
      <c r="KU22" t="s">
        <v>362</v>
      </c>
      <c r="LJ22" t="s">
        <v>5997</v>
      </c>
      <c r="LK22" t="s">
        <v>360</v>
      </c>
      <c r="LL22" t="s">
        <v>360</v>
      </c>
      <c r="LM22" t="s">
        <v>362</v>
      </c>
      <c r="LN22" t="s">
        <v>362</v>
      </c>
      <c r="LO22" t="s">
        <v>362</v>
      </c>
      <c r="LP22" t="s">
        <v>362</v>
      </c>
      <c r="LQ22" t="s">
        <v>362</v>
      </c>
      <c r="LS22" t="s">
        <v>3072</v>
      </c>
      <c r="LT22" t="s">
        <v>5287</v>
      </c>
      <c r="MR22" t="s">
        <v>5310</v>
      </c>
      <c r="MS22" t="s">
        <v>360</v>
      </c>
      <c r="MT22" t="s">
        <v>362</v>
      </c>
      <c r="MU22" t="s">
        <v>362</v>
      </c>
      <c r="MV22" t="s">
        <v>362</v>
      </c>
      <c r="MW22" t="s">
        <v>362</v>
      </c>
      <c r="MX22" t="s">
        <v>362</v>
      </c>
      <c r="MY22" t="s">
        <v>362</v>
      </c>
      <c r="MZ22" t="s">
        <v>362</v>
      </c>
      <c r="NA22" t="s">
        <v>362</v>
      </c>
      <c r="NB22" t="s">
        <v>362</v>
      </c>
      <c r="NC22" t="s">
        <v>362</v>
      </c>
      <c r="NE22" t="s">
        <v>4971</v>
      </c>
      <c r="NF22" t="s">
        <v>362</v>
      </c>
      <c r="NG22" t="s">
        <v>362</v>
      </c>
      <c r="NH22" t="s">
        <v>362</v>
      </c>
      <c r="NI22" t="s">
        <v>362</v>
      </c>
      <c r="NJ22" t="s">
        <v>362</v>
      </c>
      <c r="NK22" t="s">
        <v>362</v>
      </c>
      <c r="NL22" t="s">
        <v>362</v>
      </c>
      <c r="NM22" t="s">
        <v>362</v>
      </c>
      <c r="NN22" t="s">
        <v>362</v>
      </c>
      <c r="NO22" t="s">
        <v>362</v>
      </c>
      <c r="NP22" t="s">
        <v>362</v>
      </c>
      <c r="NQ22" t="s">
        <v>360</v>
      </c>
      <c r="NR22" t="s">
        <v>362</v>
      </c>
      <c r="NS22" t="s">
        <v>362</v>
      </c>
      <c r="NU22" t="s">
        <v>6137</v>
      </c>
      <c r="NV22" t="s">
        <v>360</v>
      </c>
      <c r="NW22" t="s">
        <v>362</v>
      </c>
      <c r="NX22" t="s">
        <v>362</v>
      </c>
      <c r="NY22" t="s">
        <v>362</v>
      </c>
      <c r="NZ22" t="s">
        <v>362</v>
      </c>
      <c r="OA22" t="s">
        <v>360</v>
      </c>
      <c r="OB22" t="s">
        <v>362</v>
      </c>
      <c r="OC22" t="s">
        <v>362</v>
      </c>
      <c r="OD22" t="s">
        <v>362</v>
      </c>
      <c r="OE22" t="s">
        <v>362</v>
      </c>
      <c r="OF22" t="s">
        <v>362</v>
      </c>
      <c r="OG22" t="s">
        <v>362</v>
      </c>
      <c r="OI22" t="s">
        <v>6106</v>
      </c>
      <c r="OJ22" t="s">
        <v>360</v>
      </c>
      <c r="OK22" t="s">
        <v>362</v>
      </c>
      <c r="OL22" t="s">
        <v>362</v>
      </c>
      <c r="OM22" t="s">
        <v>362</v>
      </c>
      <c r="ON22" t="s">
        <v>362</v>
      </c>
      <c r="OO22" t="s">
        <v>362</v>
      </c>
      <c r="OP22" t="s">
        <v>360</v>
      </c>
      <c r="OQ22" t="s">
        <v>362</v>
      </c>
      <c r="OR22" t="s">
        <v>362</v>
      </c>
      <c r="OS22" t="s">
        <v>362</v>
      </c>
      <c r="OU22" t="s">
        <v>5019</v>
      </c>
      <c r="OV22" t="s">
        <v>6138</v>
      </c>
      <c r="OW22" t="s">
        <v>360</v>
      </c>
      <c r="OX22" t="s">
        <v>362</v>
      </c>
      <c r="OY22" t="s">
        <v>362</v>
      </c>
      <c r="OZ22" t="s">
        <v>360</v>
      </c>
      <c r="PA22" t="s">
        <v>360</v>
      </c>
      <c r="PB22" t="s">
        <v>362</v>
      </c>
      <c r="PC22" t="s">
        <v>362</v>
      </c>
      <c r="PD22" t="s">
        <v>362</v>
      </c>
      <c r="PF22" t="s">
        <v>5387</v>
      </c>
      <c r="PG22" t="s">
        <v>362</v>
      </c>
      <c r="PH22" t="s">
        <v>362</v>
      </c>
      <c r="PI22" t="s">
        <v>362</v>
      </c>
      <c r="PJ22" t="s">
        <v>362</v>
      </c>
      <c r="PK22" t="s">
        <v>362</v>
      </c>
      <c r="PL22" t="s">
        <v>362</v>
      </c>
      <c r="PM22" t="s">
        <v>362</v>
      </c>
      <c r="PN22" t="s">
        <v>362</v>
      </c>
      <c r="PO22" t="s">
        <v>362</v>
      </c>
      <c r="PP22" t="s">
        <v>360</v>
      </c>
      <c r="PQ22" t="s">
        <v>362</v>
      </c>
      <c r="PR22" t="s">
        <v>362</v>
      </c>
      <c r="PS22" t="s">
        <v>362</v>
      </c>
      <c r="PT22" t="s">
        <v>362</v>
      </c>
      <c r="PU22" t="s">
        <v>362</v>
      </c>
      <c r="PV22" t="s">
        <v>362</v>
      </c>
      <c r="PW22" t="s">
        <v>362</v>
      </c>
      <c r="PX22" t="s">
        <v>362</v>
      </c>
      <c r="PZ22" t="s">
        <v>5398</v>
      </c>
      <c r="QA22" t="s">
        <v>362</v>
      </c>
      <c r="QB22" t="s">
        <v>362</v>
      </c>
      <c r="QC22" t="s">
        <v>362</v>
      </c>
      <c r="QD22" t="s">
        <v>362</v>
      </c>
      <c r="QE22" t="s">
        <v>362</v>
      </c>
      <c r="QF22" t="s">
        <v>362</v>
      </c>
      <c r="QG22" t="s">
        <v>362</v>
      </c>
      <c r="QH22" t="s">
        <v>362</v>
      </c>
      <c r="QI22" t="s">
        <v>362</v>
      </c>
      <c r="QJ22" t="s">
        <v>362</v>
      </c>
      <c r="QK22" t="s">
        <v>362</v>
      </c>
      <c r="QL22" t="s">
        <v>362</v>
      </c>
      <c r="QM22" t="s">
        <v>360</v>
      </c>
      <c r="QN22" t="s">
        <v>362</v>
      </c>
      <c r="QO22" t="s">
        <v>362</v>
      </c>
      <c r="QP22" t="s">
        <v>362</v>
      </c>
      <c r="SZ22" t="s">
        <v>3074</v>
      </c>
      <c r="TA22" t="s">
        <v>362</v>
      </c>
      <c r="TB22" t="s">
        <v>362</v>
      </c>
      <c r="TC22" t="s">
        <v>362</v>
      </c>
      <c r="TD22" t="s">
        <v>362</v>
      </c>
      <c r="TE22" t="s">
        <v>362</v>
      </c>
      <c r="TF22" t="s">
        <v>362</v>
      </c>
      <c r="TG22" t="s">
        <v>360</v>
      </c>
      <c r="TH22" t="s">
        <v>362</v>
      </c>
      <c r="UN22" t="s">
        <v>3074</v>
      </c>
      <c r="UO22" t="s">
        <v>3074</v>
      </c>
      <c r="UP22" t="s">
        <v>3074</v>
      </c>
      <c r="UQ22" t="s">
        <v>363</v>
      </c>
      <c r="UR22" t="s">
        <v>304</v>
      </c>
      <c r="US22" t="s">
        <v>321</v>
      </c>
      <c r="UT22" t="s">
        <v>290</v>
      </c>
      <c r="UU22" t="s">
        <v>690</v>
      </c>
      <c r="UV22" t="s">
        <v>532</v>
      </c>
      <c r="UW22" t="s">
        <v>329</v>
      </c>
      <c r="UX22" t="s">
        <v>742</v>
      </c>
      <c r="UY22" t="s">
        <v>406</v>
      </c>
      <c r="UZ22" t="s">
        <v>1098</v>
      </c>
      <c r="VA22" t="s">
        <v>1184</v>
      </c>
      <c r="VB22" t="s">
        <v>380</v>
      </c>
    </row>
    <row r="23" spans="1:574" x14ac:dyDescent="0.25">
      <c r="A23" t="s">
        <v>6139</v>
      </c>
      <c r="B23" s="38">
        <v>45897</v>
      </c>
      <c r="C23" t="s">
        <v>3058</v>
      </c>
      <c r="D23" t="s">
        <v>3059</v>
      </c>
      <c r="E23" t="s">
        <v>3065</v>
      </c>
      <c r="F23">
        <v>2737141</v>
      </c>
      <c r="G23" t="s">
        <v>3072</v>
      </c>
      <c r="H23" s="38">
        <v>44672</v>
      </c>
      <c r="I23">
        <v>66</v>
      </c>
      <c r="J23" t="s">
        <v>1481</v>
      </c>
      <c r="K23" t="s">
        <v>4868</v>
      </c>
      <c r="L23" t="s">
        <v>4873</v>
      </c>
      <c r="N23" t="s">
        <v>4911</v>
      </c>
      <c r="P23" t="s">
        <v>4933</v>
      </c>
      <c r="R23" t="s">
        <v>3074</v>
      </c>
      <c r="S23" t="s">
        <v>362</v>
      </c>
      <c r="T23" t="s">
        <v>362</v>
      </c>
      <c r="U23" t="s">
        <v>362</v>
      </c>
      <c r="V23" t="s">
        <v>362</v>
      </c>
      <c r="W23" t="s">
        <v>362</v>
      </c>
      <c r="X23" t="s">
        <v>360</v>
      </c>
      <c r="Y23" t="s">
        <v>362</v>
      </c>
      <c r="Z23" t="s">
        <v>362</v>
      </c>
      <c r="AB23" t="s">
        <v>4944</v>
      </c>
      <c r="AC23" t="s">
        <v>4940</v>
      </c>
      <c r="AD23" t="s">
        <v>4942</v>
      </c>
      <c r="AE23" t="s">
        <v>4940</v>
      </c>
      <c r="AF23" t="s">
        <v>4940</v>
      </c>
      <c r="AG23" t="s">
        <v>4940</v>
      </c>
      <c r="AH23" t="s">
        <v>6055</v>
      </c>
      <c r="AI23" t="s">
        <v>360</v>
      </c>
      <c r="AJ23" t="s">
        <v>360</v>
      </c>
      <c r="AK23" t="s">
        <v>362</v>
      </c>
      <c r="AL23" t="s">
        <v>362</v>
      </c>
      <c r="AM23" t="s">
        <v>360</v>
      </c>
      <c r="AN23" t="s">
        <v>362</v>
      </c>
      <c r="AO23" t="s">
        <v>362</v>
      </c>
      <c r="AP23" t="s">
        <v>362</v>
      </c>
      <c r="AQ23" t="s">
        <v>362</v>
      </c>
      <c r="AR23" t="s">
        <v>362</v>
      </c>
      <c r="AS23" t="s">
        <v>362</v>
      </c>
      <c r="AT23" t="s">
        <v>362</v>
      </c>
      <c r="AU23" t="s">
        <v>362</v>
      </c>
      <c r="AV23" t="s">
        <v>362</v>
      </c>
      <c r="AX23" t="s">
        <v>4949</v>
      </c>
      <c r="AY23" t="s">
        <v>360</v>
      </c>
      <c r="AZ23" t="s">
        <v>362</v>
      </c>
      <c r="BA23" t="s">
        <v>362</v>
      </c>
      <c r="BB23" t="s">
        <v>362</v>
      </c>
      <c r="BC23" t="s">
        <v>362</v>
      </c>
      <c r="BD23" t="s">
        <v>362</v>
      </c>
      <c r="BE23" t="s">
        <v>362</v>
      </c>
      <c r="BF23" t="s">
        <v>362</v>
      </c>
      <c r="BG23" t="s">
        <v>362</v>
      </c>
      <c r="BH23" t="s">
        <v>362</v>
      </c>
      <c r="BI23" t="s">
        <v>362</v>
      </c>
      <c r="BJ23" t="s">
        <v>362</v>
      </c>
      <c r="BK23" t="s">
        <v>362</v>
      </c>
      <c r="BM23" t="s">
        <v>5473</v>
      </c>
      <c r="BN23" t="s">
        <v>362</v>
      </c>
      <c r="BO23" t="s">
        <v>362</v>
      </c>
      <c r="BP23" t="s">
        <v>362</v>
      </c>
      <c r="BQ23" t="s">
        <v>360</v>
      </c>
      <c r="BR23" t="s">
        <v>362</v>
      </c>
      <c r="BS23" t="s">
        <v>362</v>
      </c>
      <c r="BT23" t="s">
        <v>362</v>
      </c>
      <c r="BU23" t="s">
        <v>362</v>
      </c>
      <c r="BV23" t="s">
        <v>362</v>
      </c>
      <c r="BX23" t="s">
        <v>4979</v>
      </c>
      <c r="BY23" t="s">
        <v>4949</v>
      </c>
      <c r="BZ23" t="s">
        <v>360</v>
      </c>
      <c r="CA23" t="s">
        <v>362</v>
      </c>
      <c r="CB23" t="s">
        <v>362</v>
      </c>
      <c r="CC23" t="s">
        <v>362</v>
      </c>
      <c r="CD23" t="s">
        <v>362</v>
      </c>
      <c r="CE23" t="s">
        <v>362</v>
      </c>
      <c r="CF23" t="s">
        <v>362</v>
      </c>
      <c r="CG23" t="s">
        <v>362</v>
      </c>
      <c r="CH23" t="s">
        <v>362</v>
      </c>
      <c r="CI23" t="s">
        <v>362</v>
      </c>
      <c r="CJ23" t="s">
        <v>362</v>
      </c>
      <c r="CK23" t="s">
        <v>362</v>
      </c>
      <c r="CL23" t="s">
        <v>362</v>
      </c>
      <c r="CN23" t="s">
        <v>5007</v>
      </c>
      <c r="CO23" t="s">
        <v>4949</v>
      </c>
      <c r="CP23" t="s">
        <v>360</v>
      </c>
      <c r="CQ23" t="s">
        <v>362</v>
      </c>
      <c r="CR23" t="s">
        <v>362</v>
      </c>
      <c r="CS23" t="s">
        <v>362</v>
      </c>
      <c r="CT23" t="s">
        <v>362</v>
      </c>
      <c r="CU23" t="s">
        <v>362</v>
      </c>
      <c r="CV23" t="s">
        <v>362</v>
      </c>
      <c r="CW23" t="s">
        <v>362</v>
      </c>
      <c r="CX23" t="s">
        <v>362</v>
      </c>
      <c r="CY23" t="s">
        <v>362</v>
      </c>
      <c r="CZ23" t="s">
        <v>362</v>
      </c>
      <c r="DA23" t="s">
        <v>362</v>
      </c>
      <c r="DB23" t="s">
        <v>362</v>
      </c>
      <c r="DD23" t="s">
        <v>4984</v>
      </c>
      <c r="EK23" t="s">
        <v>5074</v>
      </c>
      <c r="EL23" t="s">
        <v>5090</v>
      </c>
      <c r="EM23" t="s">
        <v>362</v>
      </c>
      <c r="EN23" t="s">
        <v>362</v>
      </c>
      <c r="EO23" t="s">
        <v>362</v>
      </c>
      <c r="EP23" t="s">
        <v>362</v>
      </c>
      <c r="EQ23" t="s">
        <v>362</v>
      </c>
      <c r="ER23" t="s">
        <v>360</v>
      </c>
      <c r="ES23" t="s">
        <v>362</v>
      </c>
      <c r="ET23" t="s">
        <v>362</v>
      </c>
      <c r="EU23" t="s">
        <v>362</v>
      </c>
      <c r="EW23" t="s">
        <v>5106</v>
      </c>
      <c r="EX23" t="s">
        <v>362</v>
      </c>
      <c r="EY23" t="s">
        <v>362</v>
      </c>
      <c r="EZ23" t="s">
        <v>362</v>
      </c>
      <c r="FA23" t="s">
        <v>362</v>
      </c>
      <c r="FB23" t="s">
        <v>362</v>
      </c>
      <c r="FC23" t="s">
        <v>362</v>
      </c>
      <c r="FD23" t="s">
        <v>360</v>
      </c>
      <c r="FE23" t="s">
        <v>362</v>
      </c>
      <c r="FF23" t="s">
        <v>362</v>
      </c>
      <c r="FG23" t="s">
        <v>362</v>
      </c>
      <c r="FH23" t="s">
        <v>362</v>
      </c>
      <c r="FJ23" t="s">
        <v>5078</v>
      </c>
      <c r="FK23" t="s">
        <v>3074</v>
      </c>
      <c r="FL23" t="s">
        <v>6084</v>
      </c>
      <c r="FM23" t="s">
        <v>360</v>
      </c>
      <c r="FN23" t="s">
        <v>362</v>
      </c>
      <c r="FO23" t="s">
        <v>360</v>
      </c>
      <c r="FP23" t="s">
        <v>362</v>
      </c>
      <c r="FQ23" t="s">
        <v>362</v>
      </c>
      <c r="FR23" t="s">
        <v>362</v>
      </c>
      <c r="FS23" t="s">
        <v>362</v>
      </c>
      <c r="FT23" t="s">
        <v>362</v>
      </c>
      <c r="FV23" t="s">
        <v>3074</v>
      </c>
      <c r="FW23" t="s">
        <v>6140</v>
      </c>
      <c r="FX23" t="s">
        <v>360</v>
      </c>
      <c r="FY23" t="s">
        <v>360</v>
      </c>
      <c r="FZ23" t="s">
        <v>362</v>
      </c>
      <c r="GA23" t="s">
        <v>362</v>
      </c>
      <c r="GB23" t="s">
        <v>362</v>
      </c>
      <c r="GC23" t="s">
        <v>362</v>
      </c>
      <c r="GD23" t="s">
        <v>362</v>
      </c>
      <c r="GE23" t="s">
        <v>362</v>
      </c>
      <c r="GG23" t="s">
        <v>4957</v>
      </c>
      <c r="GI23" t="s">
        <v>3074</v>
      </c>
      <c r="HN23" t="s">
        <v>6141</v>
      </c>
      <c r="HO23" t="s">
        <v>362</v>
      </c>
      <c r="HP23" t="s">
        <v>362</v>
      </c>
      <c r="HQ23" t="s">
        <v>360</v>
      </c>
      <c r="HR23" t="s">
        <v>362</v>
      </c>
      <c r="HS23" t="s">
        <v>362</v>
      </c>
      <c r="HT23" t="s">
        <v>360</v>
      </c>
      <c r="HU23" t="s">
        <v>362</v>
      </c>
      <c r="HV23" t="s">
        <v>362</v>
      </c>
      <c r="HW23" t="s">
        <v>362</v>
      </c>
      <c r="HY23" t="s">
        <v>5186</v>
      </c>
      <c r="HZ23" t="s">
        <v>362</v>
      </c>
      <c r="IA23" t="s">
        <v>362</v>
      </c>
      <c r="IB23" t="s">
        <v>362</v>
      </c>
      <c r="IC23" t="s">
        <v>362</v>
      </c>
      <c r="ID23" t="s">
        <v>360</v>
      </c>
      <c r="IE23" t="s">
        <v>362</v>
      </c>
      <c r="IG23" t="s">
        <v>5191</v>
      </c>
      <c r="IH23" t="s">
        <v>6142</v>
      </c>
      <c r="II23" t="s">
        <v>362</v>
      </c>
      <c r="IJ23" t="s">
        <v>362</v>
      </c>
      <c r="IK23" t="s">
        <v>360</v>
      </c>
      <c r="IL23" t="s">
        <v>360</v>
      </c>
      <c r="IM23" t="s">
        <v>362</v>
      </c>
      <c r="IN23" t="s">
        <v>362</v>
      </c>
      <c r="IP23" t="s">
        <v>5205</v>
      </c>
      <c r="IQ23" t="s">
        <v>6143</v>
      </c>
      <c r="IR23" t="s">
        <v>360</v>
      </c>
      <c r="IS23" t="s">
        <v>362</v>
      </c>
      <c r="IT23" t="s">
        <v>360</v>
      </c>
      <c r="IU23" t="s">
        <v>362</v>
      </c>
      <c r="IV23" t="s">
        <v>362</v>
      </c>
      <c r="IW23" t="s">
        <v>362</v>
      </c>
      <c r="IX23" t="s">
        <v>362</v>
      </c>
      <c r="IY23" t="s">
        <v>362</v>
      </c>
      <c r="IZ23" t="s">
        <v>362</v>
      </c>
      <c r="JA23" t="s">
        <v>362</v>
      </c>
      <c r="JL23" t="s">
        <v>5235</v>
      </c>
      <c r="JX23" t="s">
        <v>4907</v>
      </c>
      <c r="JY23" t="s">
        <v>362</v>
      </c>
      <c r="JZ23" t="s">
        <v>362</v>
      </c>
      <c r="KA23" t="s">
        <v>362</v>
      </c>
      <c r="KB23" t="s">
        <v>362</v>
      </c>
      <c r="KC23" t="s">
        <v>362</v>
      </c>
      <c r="KD23" t="s">
        <v>362</v>
      </c>
      <c r="KE23" t="s">
        <v>362</v>
      </c>
      <c r="KF23" t="s">
        <v>360</v>
      </c>
      <c r="KG23" t="s">
        <v>362</v>
      </c>
      <c r="KI23" t="s">
        <v>3074</v>
      </c>
      <c r="LS23" t="s">
        <v>3074</v>
      </c>
      <c r="NE23" t="s">
        <v>4971</v>
      </c>
      <c r="NF23" t="s">
        <v>362</v>
      </c>
      <c r="NG23" t="s">
        <v>362</v>
      </c>
      <c r="NH23" t="s">
        <v>362</v>
      </c>
      <c r="NI23" t="s">
        <v>362</v>
      </c>
      <c r="NJ23" t="s">
        <v>362</v>
      </c>
      <c r="NK23" t="s">
        <v>362</v>
      </c>
      <c r="NL23" t="s">
        <v>362</v>
      </c>
      <c r="NM23" t="s">
        <v>362</v>
      </c>
      <c r="NN23" t="s">
        <v>362</v>
      </c>
      <c r="NO23" t="s">
        <v>362</v>
      </c>
      <c r="NP23" t="s">
        <v>362</v>
      </c>
      <c r="NQ23" t="s">
        <v>360</v>
      </c>
      <c r="NR23" t="s">
        <v>362</v>
      </c>
      <c r="NS23" t="s">
        <v>362</v>
      </c>
      <c r="NU23" t="s">
        <v>6144</v>
      </c>
      <c r="NV23" t="s">
        <v>362</v>
      </c>
      <c r="NW23" t="s">
        <v>362</v>
      </c>
      <c r="NX23" t="s">
        <v>362</v>
      </c>
      <c r="NY23" t="s">
        <v>362</v>
      </c>
      <c r="NZ23" t="s">
        <v>362</v>
      </c>
      <c r="OA23" t="s">
        <v>362</v>
      </c>
      <c r="OB23" t="s">
        <v>362</v>
      </c>
      <c r="OC23" t="s">
        <v>360</v>
      </c>
      <c r="OD23" t="s">
        <v>360</v>
      </c>
      <c r="OE23" t="s">
        <v>362</v>
      </c>
      <c r="OF23" t="s">
        <v>362</v>
      </c>
      <c r="OG23" t="s">
        <v>362</v>
      </c>
      <c r="OI23" t="s">
        <v>6145</v>
      </c>
      <c r="OJ23" t="s">
        <v>360</v>
      </c>
      <c r="OK23" t="s">
        <v>360</v>
      </c>
      <c r="OL23" t="s">
        <v>362</v>
      </c>
      <c r="OM23" t="s">
        <v>362</v>
      </c>
      <c r="ON23" t="s">
        <v>362</v>
      </c>
      <c r="OO23" t="s">
        <v>360</v>
      </c>
      <c r="OP23" t="s">
        <v>362</v>
      </c>
      <c r="OQ23" t="s">
        <v>362</v>
      </c>
      <c r="OR23" t="s">
        <v>362</v>
      </c>
      <c r="OS23" t="s">
        <v>362</v>
      </c>
      <c r="OU23" t="s">
        <v>5021</v>
      </c>
      <c r="OV23" t="s">
        <v>6146</v>
      </c>
      <c r="OW23" t="s">
        <v>360</v>
      </c>
      <c r="OX23" t="s">
        <v>362</v>
      </c>
      <c r="OY23" t="s">
        <v>362</v>
      </c>
      <c r="OZ23" t="s">
        <v>360</v>
      </c>
      <c r="PA23" t="s">
        <v>362</v>
      </c>
      <c r="PB23" t="s">
        <v>362</v>
      </c>
      <c r="PC23" t="s">
        <v>362</v>
      </c>
      <c r="PD23" t="s">
        <v>362</v>
      </c>
      <c r="PF23" t="s">
        <v>6147</v>
      </c>
      <c r="PG23" t="s">
        <v>360</v>
      </c>
      <c r="PH23" t="s">
        <v>362</v>
      </c>
      <c r="PI23" t="s">
        <v>360</v>
      </c>
      <c r="PJ23" t="s">
        <v>362</v>
      </c>
      <c r="PK23" t="s">
        <v>362</v>
      </c>
      <c r="PL23" t="s">
        <v>362</v>
      </c>
      <c r="PM23" t="s">
        <v>362</v>
      </c>
      <c r="PN23" t="s">
        <v>362</v>
      </c>
      <c r="PO23" t="s">
        <v>362</v>
      </c>
      <c r="PP23" t="s">
        <v>360</v>
      </c>
      <c r="PQ23" t="s">
        <v>362</v>
      </c>
      <c r="PR23" t="s">
        <v>362</v>
      </c>
      <c r="PS23" t="s">
        <v>362</v>
      </c>
      <c r="PT23" t="s">
        <v>362</v>
      </c>
      <c r="PU23" t="s">
        <v>362</v>
      </c>
      <c r="PV23" t="s">
        <v>362</v>
      </c>
      <c r="PW23" t="s">
        <v>362</v>
      </c>
      <c r="PX23" t="s">
        <v>362</v>
      </c>
      <c r="PZ23" t="s">
        <v>6148</v>
      </c>
      <c r="QA23" t="s">
        <v>362</v>
      </c>
      <c r="QB23" t="s">
        <v>362</v>
      </c>
      <c r="QC23" t="s">
        <v>362</v>
      </c>
      <c r="QD23" t="s">
        <v>362</v>
      </c>
      <c r="QE23" t="s">
        <v>362</v>
      </c>
      <c r="QF23" t="s">
        <v>362</v>
      </c>
      <c r="QG23" t="s">
        <v>360</v>
      </c>
      <c r="QH23" t="s">
        <v>360</v>
      </c>
      <c r="QI23" t="s">
        <v>362</v>
      </c>
      <c r="QJ23" t="s">
        <v>362</v>
      </c>
      <c r="QK23" t="s">
        <v>362</v>
      </c>
      <c r="QL23" t="s">
        <v>362</v>
      </c>
      <c r="QM23" t="s">
        <v>362</v>
      </c>
      <c r="QN23" t="s">
        <v>362</v>
      </c>
      <c r="QO23" t="s">
        <v>362</v>
      </c>
      <c r="QP23" t="s">
        <v>362</v>
      </c>
      <c r="QR23" t="s">
        <v>5437</v>
      </c>
      <c r="QS23" t="s">
        <v>362</v>
      </c>
      <c r="QT23" t="s">
        <v>362</v>
      </c>
      <c r="QU23" t="s">
        <v>362</v>
      </c>
      <c r="QV23" t="s">
        <v>362</v>
      </c>
      <c r="QW23" t="s">
        <v>362</v>
      </c>
      <c r="QX23" t="s">
        <v>362</v>
      </c>
      <c r="QY23" t="s">
        <v>362</v>
      </c>
      <c r="QZ23" t="s">
        <v>360</v>
      </c>
      <c r="RA23" t="s">
        <v>362</v>
      </c>
      <c r="RB23" t="s">
        <v>362</v>
      </c>
      <c r="RC23" t="s">
        <v>362</v>
      </c>
      <c r="RD23" t="s">
        <v>362</v>
      </c>
      <c r="RF23" t="s">
        <v>6091</v>
      </c>
      <c r="RG23" t="s">
        <v>362</v>
      </c>
      <c r="RH23" t="s">
        <v>362</v>
      </c>
      <c r="RI23" t="s">
        <v>362</v>
      </c>
      <c r="RJ23" t="s">
        <v>362</v>
      </c>
      <c r="RK23" t="s">
        <v>360</v>
      </c>
      <c r="RL23" t="s">
        <v>362</v>
      </c>
      <c r="RM23" t="s">
        <v>360</v>
      </c>
      <c r="RN23" t="s">
        <v>362</v>
      </c>
      <c r="RO23" t="s">
        <v>362</v>
      </c>
      <c r="RP23" t="s">
        <v>362</v>
      </c>
      <c r="RQ23" t="s">
        <v>362</v>
      </c>
      <c r="RR23" t="s">
        <v>362</v>
      </c>
      <c r="RS23" t="s">
        <v>362</v>
      </c>
      <c r="RT23" t="s">
        <v>362</v>
      </c>
      <c r="RU23" t="s">
        <v>362</v>
      </c>
      <c r="RV23" t="s">
        <v>362</v>
      </c>
      <c r="RX23" t="s">
        <v>6149</v>
      </c>
      <c r="RY23" t="s">
        <v>360</v>
      </c>
      <c r="RZ23" t="s">
        <v>360</v>
      </c>
      <c r="SA23" t="s">
        <v>360</v>
      </c>
      <c r="SB23" t="s">
        <v>360</v>
      </c>
      <c r="SC23" t="s">
        <v>360</v>
      </c>
      <c r="SD23" t="s">
        <v>360</v>
      </c>
      <c r="SE23" t="s">
        <v>362</v>
      </c>
      <c r="SF23" t="s">
        <v>360</v>
      </c>
      <c r="SG23" t="s">
        <v>362</v>
      </c>
      <c r="SH23" t="s">
        <v>362</v>
      </c>
      <c r="SI23" t="s">
        <v>362</v>
      </c>
      <c r="SK23" t="s">
        <v>6150</v>
      </c>
      <c r="SL23" t="s">
        <v>360</v>
      </c>
      <c r="SM23" t="s">
        <v>360</v>
      </c>
      <c r="SN23" t="s">
        <v>360</v>
      </c>
      <c r="SO23" t="s">
        <v>360</v>
      </c>
      <c r="SP23" t="s">
        <v>360</v>
      </c>
      <c r="SQ23" t="s">
        <v>360</v>
      </c>
      <c r="SR23" t="s">
        <v>362</v>
      </c>
      <c r="SS23" t="s">
        <v>362</v>
      </c>
      <c r="ST23" t="s">
        <v>360</v>
      </c>
      <c r="SU23" t="s">
        <v>362</v>
      </c>
      <c r="SV23" t="s">
        <v>362</v>
      </c>
      <c r="SW23" t="s">
        <v>362</v>
      </c>
      <c r="SX23" t="s">
        <v>362</v>
      </c>
      <c r="SZ23" t="s">
        <v>3074</v>
      </c>
      <c r="TA23" t="s">
        <v>362</v>
      </c>
      <c r="TB23" t="s">
        <v>362</v>
      </c>
      <c r="TC23" t="s">
        <v>362</v>
      </c>
      <c r="TD23" t="s">
        <v>362</v>
      </c>
      <c r="TE23" t="s">
        <v>362</v>
      </c>
      <c r="TF23" t="s">
        <v>362</v>
      </c>
      <c r="TG23" t="s">
        <v>360</v>
      </c>
      <c r="TH23" t="s">
        <v>362</v>
      </c>
      <c r="TY23" t="s">
        <v>5023</v>
      </c>
      <c r="TZ23" t="s">
        <v>4907</v>
      </c>
      <c r="UA23" t="s">
        <v>362</v>
      </c>
      <c r="UB23" t="s">
        <v>362</v>
      </c>
      <c r="UC23" t="s">
        <v>362</v>
      </c>
      <c r="UD23" t="s">
        <v>362</v>
      </c>
      <c r="UE23" t="s">
        <v>362</v>
      </c>
      <c r="UF23" t="s">
        <v>362</v>
      </c>
      <c r="UG23" t="s">
        <v>362</v>
      </c>
      <c r="UH23" t="s">
        <v>362</v>
      </c>
      <c r="UI23" t="s">
        <v>362</v>
      </c>
      <c r="UJ23" t="s">
        <v>360</v>
      </c>
      <c r="UK23" t="s">
        <v>362</v>
      </c>
      <c r="UM23" t="s">
        <v>6031</v>
      </c>
      <c r="UN23" t="s">
        <v>3074</v>
      </c>
      <c r="UO23" t="s">
        <v>3074</v>
      </c>
      <c r="UP23" t="s">
        <v>3074</v>
      </c>
      <c r="UQ23" t="s">
        <v>367</v>
      </c>
      <c r="UR23" t="s">
        <v>304</v>
      </c>
      <c r="US23" t="s">
        <v>321</v>
      </c>
      <c r="UT23" t="s">
        <v>298</v>
      </c>
      <c r="UU23" t="s">
        <v>690</v>
      </c>
      <c r="UV23" t="s">
        <v>532</v>
      </c>
      <c r="UW23" t="s">
        <v>333</v>
      </c>
      <c r="UX23" t="s">
        <v>742</v>
      </c>
      <c r="UY23" t="s">
        <v>402</v>
      </c>
      <c r="UZ23" t="s">
        <v>1099</v>
      </c>
      <c r="VA23" t="s">
        <v>1185</v>
      </c>
      <c r="VB23" t="s">
        <v>386</v>
      </c>
    </row>
    <row r="24" spans="1:574" x14ac:dyDescent="0.25">
      <c r="A24" t="s">
        <v>6151</v>
      </c>
      <c r="B24" s="38">
        <v>45897</v>
      </c>
      <c r="C24" t="s">
        <v>3056</v>
      </c>
      <c r="D24" t="s">
        <v>3059</v>
      </c>
      <c r="E24" t="s">
        <v>3065</v>
      </c>
      <c r="F24">
        <v>2744043</v>
      </c>
      <c r="G24" t="s">
        <v>3072</v>
      </c>
      <c r="H24" s="38">
        <v>44616</v>
      </c>
      <c r="I24">
        <v>36</v>
      </c>
      <c r="J24" t="s">
        <v>1471</v>
      </c>
      <c r="K24" t="s">
        <v>4866</v>
      </c>
      <c r="L24" t="s">
        <v>4873</v>
      </c>
      <c r="N24" t="s">
        <v>4911</v>
      </c>
      <c r="P24" t="s">
        <v>4921</v>
      </c>
      <c r="R24" t="s">
        <v>5527</v>
      </c>
      <c r="S24" t="s">
        <v>360</v>
      </c>
      <c r="T24" t="s">
        <v>362</v>
      </c>
      <c r="U24" t="s">
        <v>362</v>
      </c>
      <c r="V24" t="s">
        <v>362</v>
      </c>
      <c r="W24" t="s">
        <v>362</v>
      </c>
      <c r="X24" t="s">
        <v>362</v>
      </c>
      <c r="Y24" t="s">
        <v>362</v>
      </c>
      <c r="Z24" t="s">
        <v>362</v>
      </c>
      <c r="AB24" t="s">
        <v>4942</v>
      </c>
      <c r="AC24" t="s">
        <v>4940</v>
      </c>
      <c r="AD24" t="s">
        <v>4940</v>
      </c>
      <c r="AE24" t="s">
        <v>4940</v>
      </c>
      <c r="AF24" t="s">
        <v>4940</v>
      </c>
      <c r="AG24" t="s">
        <v>4940</v>
      </c>
      <c r="AH24" t="s">
        <v>4949</v>
      </c>
      <c r="AI24" t="s">
        <v>360</v>
      </c>
      <c r="AJ24" t="s">
        <v>362</v>
      </c>
      <c r="AK24" t="s">
        <v>362</v>
      </c>
      <c r="AL24" t="s">
        <v>362</v>
      </c>
      <c r="AM24" t="s">
        <v>362</v>
      </c>
      <c r="AN24" t="s">
        <v>362</v>
      </c>
      <c r="AO24" t="s">
        <v>362</v>
      </c>
      <c r="AP24" t="s">
        <v>362</v>
      </c>
      <c r="AQ24" t="s">
        <v>362</v>
      </c>
      <c r="AR24" t="s">
        <v>362</v>
      </c>
      <c r="AS24" t="s">
        <v>362</v>
      </c>
      <c r="AT24" t="s">
        <v>362</v>
      </c>
      <c r="AU24" t="s">
        <v>362</v>
      </c>
      <c r="AV24" t="s">
        <v>362</v>
      </c>
      <c r="AX24" t="s">
        <v>4973</v>
      </c>
      <c r="AY24" t="s">
        <v>362</v>
      </c>
      <c r="AZ24" t="s">
        <v>362</v>
      </c>
      <c r="BA24" t="s">
        <v>362</v>
      </c>
      <c r="BB24" t="s">
        <v>362</v>
      </c>
      <c r="BC24" t="s">
        <v>362</v>
      </c>
      <c r="BD24" t="s">
        <v>362</v>
      </c>
      <c r="BE24" t="s">
        <v>362</v>
      </c>
      <c r="BF24" t="s">
        <v>362</v>
      </c>
      <c r="BG24" t="s">
        <v>362</v>
      </c>
      <c r="BH24" t="s">
        <v>362</v>
      </c>
      <c r="BI24" t="s">
        <v>362</v>
      </c>
      <c r="BJ24" t="s">
        <v>360</v>
      </c>
      <c r="BK24" t="s">
        <v>362</v>
      </c>
      <c r="DE24" t="s">
        <v>5030</v>
      </c>
      <c r="DN24" t="s">
        <v>5041</v>
      </c>
      <c r="DO24" t="s">
        <v>362</v>
      </c>
      <c r="DP24" t="s">
        <v>360</v>
      </c>
      <c r="DQ24" t="s">
        <v>362</v>
      </c>
      <c r="DR24" t="s">
        <v>362</v>
      </c>
      <c r="DS24" t="s">
        <v>362</v>
      </c>
      <c r="DT24" t="s">
        <v>362</v>
      </c>
      <c r="DU24" t="s">
        <v>362</v>
      </c>
      <c r="DV24" t="s">
        <v>362</v>
      </c>
      <c r="DW24" t="s">
        <v>362</v>
      </c>
      <c r="EK24" t="s">
        <v>5070</v>
      </c>
      <c r="EW24" t="s">
        <v>4907</v>
      </c>
      <c r="EX24" t="s">
        <v>362</v>
      </c>
      <c r="EY24" t="s">
        <v>362</v>
      </c>
      <c r="EZ24" t="s">
        <v>362</v>
      </c>
      <c r="FA24" t="s">
        <v>362</v>
      </c>
      <c r="FB24" t="s">
        <v>362</v>
      </c>
      <c r="FC24" t="s">
        <v>362</v>
      </c>
      <c r="FD24" t="s">
        <v>362</v>
      </c>
      <c r="FE24" t="s">
        <v>362</v>
      </c>
      <c r="FF24" t="s">
        <v>362</v>
      </c>
      <c r="FG24" t="s">
        <v>360</v>
      </c>
      <c r="FH24" t="s">
        <v>362</v>
      </c>
      <c r="FJ24" t="s">
        <v>5070</v>
      </c>
      <c r="FK24" t="s">
        <v>5111</v>
      </c>
      <c r="FL24" t="s">
        <v>5122</v>
      </c>
      <c r="FM24" t="s">
        <v>362</v>
      </c>
      <c r="FN24" t="s">
        <v>362</v>
      </c>
      <c r="FO24" t="s">
        <v>362</v>
      </c>
      <c r="FP24" t="s">
        <v>362</v>
      </c>
      <c r="FQ24" t="s">
        <v>360</v>
      </c>
      <c r="FR24" t="s">
        <v>362</v>
      </c>
      <c r="FS24" t="s">
        <v>362</v>
      </c>
      <c r="FT24" t="s">
        <v>362</v>
      </c>
      <c r="FV24" t="s">
        <v>5111</v>
      </c>
      <c r="FW24" t="s">
        <v>5132</v>
      </c>
      <c r="FX24" t="s">
        <v>362</v>
      </c>
      <c r="FY24" t="s">
        <v>362</v>
      </c>
      <c r="FZ24" t="s">
        <v>362</v>
      </c>
      <c r="GA24" t="s">
        <v>362</v>
      </c>
      <c r="GB24" t="s">
        <v>360</v>
      </c>
      <c r="GC24" t="s">
        <v>362</v>
      </c>
      <c r="GD24" t="s">
        <v>362</v>
      </c>
      <c r="GE24" t="s">
        <v>362</v>
      </c>
      <c r="GG24" t="s">
        <v>4953</v>
      </c>
      <c r="GI24" t="s">
        <v>3074</v>
      </c>
      <c r="HN24" t="s">
        <v>4907</v>
      </c>
      <c r="HO24" t="s">
        <v>362</v>
      </c>
      <c r="HP24" t="s">
        <v>362</v>
      </c>
      <c r="HQ24" t="s">
        <v>362</v>
      </c>
      <c r="HR24" t="s">
        <v>362</v>
      </c>
      <c r="HS24" t="s">
        <v>362</v>
      </c>
      <c r="HT24" t="s">
        <v>362</v>
      </c>
      <c r="HU24" t="s">
        <v>362</v>
      </c>
      <c r="HV24" t="s">
        <v>360</v>
      </c>
      <c r="HW24" t="s">
        <v>362</v>
      </c>
      <c r="HY24" t="s">
        <v>5182</v>
      </c>
      <c r="HZ24" t="s">
        <v>362</v>
      </c>
      <c r="IA24" t="s">
        <v>360</v>
      </c>
      <c r="IB24" t="s">
        <v>362</v>
      </c>
      <c r="IC24" t="s">
        <v>362</v>
      </c>
      <c r="ID24" t="s">
        <v>362</v>
      </c>
      <c r="IE24" t="s">
        <v>362</v>
      </c>
      <c r="IG24" t="s">
        <v>5187</v>
      </c>
      <c r="IP24" t="s">
        <v>5207</v>
      </c>
      <c r="IQ24" t="s">
        <v>5220</v>
      </c>
      <c r="IR24" t="s">
        <v>362</v>
      </c>
      <c r="IS24" t="s">
        <v>362</v>
      </c>
      <c r="IT24" t="s">
        <v>362</v>
      </c>
      <c r="IU24" t="s">
        <v>362</v>
      </c>
      <c r="IV24" t="s">
        <v>360</v>
      </c>
      <c r="IW24" t="s">
        <v>362</v>
      </c>
      <c r="IX24" t="s">
        <v>362</v>
      </c>
      <c r="IY24" t="s">
        <v>362</v>
      </c>
      <c r="IZ24" t="s">
        <v>362</v>
      </c>
      <c r="JA24" t="s">
        <v>362</v>
      </c>
      <c r="JL24" t="s">
        <v>3074</v>
      </c>
      <c r="JX24" t="s">
        <v>5248</v>
      </c>
      <c r="JY24" t="s">
        <v>360</v>
      </c>
      <c r="JZ24" t="s">
        <v>362</v>
      </c>
      <c r="KA24" t="s">
        <v>362</v>
      </c>
      <c r="KB24" t="s">
        <v>362</v>
      </c>
      <c r="KC24" t="s">
        <v>362</v>
      </c>
      <c r="KD24" t="s">
        <v>362</v>
      </c>
      <c r="KE24" t="s">
        <v>362</v>
      </c>
      <c r="KF24" t="s">
        <v>362</v>
      </c>
      <c r="KG24" t="s">
        <v>362</v>
      </c>
      <c r="KI24" t="s">
        <v>5259</v>
      </c>
      <c r="KJ24" t="s">
        <v>5996</v>
      </c>
      <c r="KK24" t="s">
        <v>360</v>
      </c>
      <c r="KL24" t="s">
        <v>362</v>
      </c>
      <c r="KM24" t="s">
        <v>362</v>
      </c>
      <c r="KN24" t="s">
        <v>362</v>
      </c>
      <c r="KO24" t="s">
        <v>360</v>
      </c>
      <c r="KP24" t="s">
        <v>362</v>
      </c>
      <c r="KQ24" t="s">
        <v>360</v>
      </c>
      <c r="KR24" t="s">
        <v>362</v>
      </c>
      <c r="KS24" t="s">
        <v>362</v>
      </c>
      <c r="KT24" t="s">
        <v>362</v>
      </c>
      <c r="KU24" t="s">
        <v>362</v>
      </c>
      <c r="LJ24" t="s">
        <v>5988</v>
      </c>
      <c r="LK24" t="s">
        <v>362</v>
      </c>
      <c r="LL24" t="s">
        <v>360</v>
      </c>
      <c r="LM24" t="s">
        <v>360</v>
      </c>
      <c r="LN24" t="s">
        <v>362</v>
      </c>
      <c r="LO24" t="s">
        <v>362</v>
      </c>
      <c r="LP24" t="s">
        <v>362</v>
      </c>
      <c r="LQ24" t="s">
        <v>362</v>
      </c>
      <c r="LS24" t="s">
        <v>3072</v>
      </c>
      <c r="LT24" t="s">
        <v>5287</v>
      </c>
      <c r="MR24" t="s">
        <v>4907</v>
      </c>
      <c r="MS24" t="s">
        <v>362</v>
      </c>
      <c r="MT24" t="s">
        <v>362</v>
      </c>
      <c r="MU24" t="s">
        <v>362</v>
      </c>
      <c r="MV24" t="s">
        <v>362</v>
      </c>
      <c r="MW24" t="s">
        <v>362</v>
      </c>
      <c r="MX24" t="s">
        <v>362</v>
      </c>
      <c r="MY24" t="s">
        <v>362</v>
      </c>
      <c r="MZ24" t="s">
        <v>362</v>
      </c>
      <c r="NA24" t="s">
        <v>362</v>
      </c>
      <c r="NB24" t="s">
        <v>360</v>
      </c>
      <c r="NC24" t="s">
        <v>362</v>
      </c>
      <c r="NE24" t="s">
        <v>4971</v>
      </c>
      <c r="NF24" t="s">
        <v>362</v>
      </c>
      <c r="NG24" t="s">
        <v>362</v>
      </c>
      <c r="NH24" t="s">
        <v>362</v>
      </c>
      <c r="NI24" t="s">
        <v>362</v>
      </c>
      <c r="NJ24" t="s">
        <v>362</v>
      </c>
      <c r="NK24" t="s">
        <v>362</v>
      </c>
      <c r="NL24" t="s">
        <v>362</v>
      </c>
      <c r="NM24" t="s">
        <v>362</v>
      </c>
      <c r="NN24" t="s">
        <v>362</v>
      </c>
      <c r="NO24" t="s">
        <v>362</v>
      </c>
      <c r="NP24" t="s">
        <v>362</v>
      </c>
      <c r="NQ24" t="s">
        <v>360</v>
      </c>
      <c r="NR24" t="s">
        <v>362</v>
      </c>
      <c r="NS24" t="s">
        <v>362</v>
      </c>
      <c r="NU24" t="s">
        <v>6152</v>
      </c>
      <c r="NV24" t="s">
        <v>360</v>
      </c>
      <c r="NW24" t="s">
        <v>362</v>
      </c>
      <c r="NX24" t="s">
        <v>360</v>
      </c>
      <c r="NY24" t="s">
        <v>362</v>
      </c>
      <c r="NZ24" t="s">
        <v>362</v>
      </c>
      <c r="OA24" t="s">
        <v>360</v>
      </c>
      <c r="OB24" t="s">
        <v>362</v>
      </c>
      <c r="OC24" t="s">
        <v>362</v>
      </c>
      <c r="OD24" t="s">
        <v>360</v>
      </c>
      <c r="OE24" t="s">
        <v>362</v>
      </c>
      <c r="OF24" t="s">
        <v>362</v>
      </c>
      <c r="OG24" t="s">
        <v>362</v>
      </c>
      <c r="OI24" t="s">
        <v>6153</v>
      </c>
      <c r="OJ24" t="s">
        <v>360</v>
      </c>
      <c r="OK24" t="s">
        <v>362</v>
      </c>
      <c r="OL24" t="s">
        <v>362</v>
      </c>
      <c r="OM24" t="s">
        <v>362</v>
      </c>
      <c r="ON24" t="s">
        <v>362</v>
      </c>
      <c r="OO24" t="s">
        <v>360</v>
      </c>
      <c r="OP24" t="s">
        <v>362</v>
      </c>
      <c r="OQ24" t="s">
        <v>362</v>
      </c>
      <c r="OR24" t="s">
        <v>362</v>
      </c>
      <c r="OS24" t="s">
        <v>362</v>
      </c>
      <c r="OU24" t="s">
        <v>5002</v>
      </c>
      <c r="PF24" t="s">
        <v>6014</v>
      </c>
      <c r="PG24" t="s">
        <v>362</v>
      </c>
      <c r="PH24" t="s">
        <v>362</v>
      </c>
      <c r="PI24" t="s">
        <v>362</v>
      </c>
      <c r="PJ24" t="s">
        <v>362</v>
      </c>
      <c r="PK24" t="s">
        <v>360</v>
      </c>
      <c r="PL24" t="s">
        <v>362</v>
      </c>
      <c r="PM24" t="s">
        <v>362</v>
      </c>
      <c r="PN24" t="s">
        <v>362</v>
      </c>
      <c r="PO24" t="s">
        <v>362</v>
      </c>
      <c r="PP24" t="s">
        <v>360</v>
      </c>
      <c r="PQ24" t="s">
        <v>362</v>
      </c>
      <c r="PR24" t="s">
        <v>362</v>
      </c>
      <c r="PS24" t="s">
        <v>362</v>
      </c>
      <c r="PT24" t="s">
        <v>362</v>
      </c>
      <c r="PU24" t="s">
        <v>362</v>
      </c>
      <c r="PV24" t="s">
        <v>362</v>
      </c>
      <c r="PW24" t="s">
        <v>362</v>
      </c>
      <c r="PX24" t="s">
        <v>362</v>
      </c>
      <c r="PZ24" t="s">
        <v>5398</v>
      </c>
      <c r="QA24" t="s">
        <v>362</v>
      </c>
      <c r="QB24" t="s">
        <v>362</v>
      </c>
      <c r="QC24" t="s">
        <v>362</v>
      </c>
      <c r="QD24" t="s">
        <v>362</v>
      </c>
      <c r="QE24" t="s">
        <v>362</v>
      </c>
      <c r="QF24" t="s">
        <v>362</v>
      </c>
      <c r="QG24" t="s">
        <v>362</v>
      </c>
      <c r="QH24" t="s">
        <v>362</v>
      </c>
      <c r="QI24" t="s">
        <v>362</v>
      </c>
      <c r="QJ24" t="s">
        <v>362</v>
      </c>
      <c r="QK24" t="s">
        <v>362</v>
      </c>
      <c r="QL24" t="s">
        <v>362</v>
      </c>
      <c r="QM24" t="s">
        <v>360</v>
      </c>
      <c r="QN24" t="s">
        <v>362</v>
      </c>
      <c r="QO24" t="s">
        <v>362</v>
      </c>
      <c r="QP24" t="s">
        <v>362</v>
      </c>
      <c r="SZ24" t="s">
        <v>3074</v>
      </c>
      <c r="TA24" t="s">
        <v>362</v>
      </c>
      <c r="TB24" t="s">
        <v>362</v>
      </c>
      <c r="TC24" t="s">
        <v>362</v>
      </c>
      <c r="TD24" t="s">
        <v>362</v>
      </c>
      <c r="TE24" t="s">
        <v>362</v>
      </c>
      <c r="TF24" t="s">
        <v>362</v>
      </c>
      <c r="TG24" t="s">
        <v>360</v>
      </c>
      <c r="TH24" t="s">
        <v>362</v>
      </c>
      <c r="UN24" t="s">
        <v>3074</v>
      </c>
      <c r="UO24" t="s">
        <v>3074</v>
      </c>
      <c r="UP24" t="s">
        <v>3072</v>
      </c>
      <c r="UQ24" t="s">
        <v>1537</v>
      </c>
      <c r="UR24" t="s">
        <v>304</v>
      </c>
      <c r="US24" t="s">
        <v>314</v>
      </c>
      <c r="UT24" t="s">
        <v>290</v>
      </c>
      <c r="UU24" t="s">
        <v>686</v>
      </c>
      <c r="UV24" t="s">
        <v>532</v>
      </c>
      <c r="UW24" t="s">
        <v>329</v>
      </c>
      <c r="UX24" t="s">
        <v>737</v>
      </c>
      <c r="UY24" t="s">
        <v>406</v>
      </c>
      <c r="UZ24" t="s">
        <v>1098</v>
      </c>
      <c r="VA24" t="s">
        <v>1184</v>
      </c>
      <c r="VB24" t="s">
        <v>380</v>
      </c>
    </row>
    <row r="25" spans="1:574" x14ac:dyDescent="0.25">
      <c r="A25" t="s">
        <v>6154</v>
      </c>
      <c r="B25" s="38">
        <v>45897</v>
      </c>
      <c r="C25" t="s">
        <v>3058</v>
      </c>
      <c r="D25" t="s">
        <v>3059</v>
      </c>
      <c r="E25" t="s">
        <v>3065</v>
      </c>
      <c r="F25">
        <v>2730937</v>
      </c>
      <c r="G25" t="s">
        <v>3072</v>
      </c>
      <c r="H25" s="38">
        <v>45199</v>
      </c>
      <c r="I25">
        <v>45</v>
      </c>
      <c r="J25" t="s">
        <v>1471</v>
      </c>
      <c r="K25" t="s">
        <v>4866</v>
      </c>
      <c r="L25" t="s">
        <v>4875</v>
      </c>
      <c r="N25" t="s">
        <v>4911</v>
      </c>
      <c r="P25" t="s">
        <v>4921</v>
      </c>
      <c r="R25" t="s">
        <v>5994</v>
      </c>
      <c r="S25" t="s">
        <v>360</v>
      </c>
      <c r="T25" t="s">
        <v>360</v>
      </c>
      <c r="U25" t="s">
        <v>362</v>
      </c>
      <c r="V25" t="s">
        <v>362</v>
      </c>
      <c r="W25" t="s">
        <v>362</v>
      </c>
      <c r="X25" t="s">
        <v>362</v>
      </c>
      <c r="Y25" t="s">
        <v>362</v>
      </c>
      <c r="Z25" t="s">
        <v>362</v>
      </c>
      <c r="AB25" t="s">
        <v>4940</v>
      </c>
      <c r="AC25" t="s">
        <v>4940</v>
      </c>
      <c r="AD25" t="s">
        <v>4940</v>
      </c>
      <c r="AE25" t="s">
        <v>4940</v>
      </c>
      <c r="AF25" t="s">
        <v>4940</v>
      </c>
      <c r="AG25" t="s">
        <v>4940</v>
      </c>
      <c r="AH25" t="s">
        <v>6155</v>
      </c>
      <c r="AI25" t="s">
        <v>360</v>
      </c>
      <c r="AJ25" t="s">
        <v>360</v>
      </c>
      <c r="AK25" t="s">
        <v>362</v>
      </c>
      <c r="AL25" t="s">
        <v>362</v>
      </c>
      <c r="AM25" t="s">
        <v>360</v>
      </c>
      <c r="AN25" t="s">
        <v>360</v>
      </c>
      <c r="AO25" t="s">
        <v>360</v>
      </c>
      <c r="AP25" t="s">
        <v>362</v>
      </c>
      <c r="AQ25" t="s">
        <v>362</v>
      </c>
      <c r="AR25" t="s">
        <v>362</v>
      </c>
      <c r="AS25" t="s">
        <v>362</v>
      </c>
      <c r="AT25" t="s">
        <v>362</v>
      </c>
      <c r="AU25" t="s">
        <v>362</v>
      </c>
      <c r="AV25" t="s">
        <v>362</v>
      </c>
      <c r="AX25" t="s">
        <v>4973</v>
      </c>
      <c r="AY25" t="s">
        <v>362</v>
      </c>
      <c r="AZ25" t="s">
        <v>362</v>
      </c>
      <c r="BA25" t="s">
        <v>362</v>
      </c>
      <c r="BB25" t="s">
        <v>362</v>
      </c>
      <c r="BC25" t="s">
        <v>362</v>
      </c>
      <c r="BD25" t="s">
        <v>362</v>
      </c>
      <c r="BE25" t="s">
        <v>362</v>
      </c>
      <c r="BF25" t="s">
        <v>362</v>
      </c>
      <c r="BG25" t="s">
        <v>362</v>
      </c>
      <c r="BH25" t="s">
        <v>362</v>
      </c>
      <c r="BI25" t="s">
        <v>362</v>
      </c>
      <c r="BJ25" t="s">
        <v>360</v>
      </c>
      <c r="BK25" t="s">
        <v>362</v>
      </c>
      <c r="DE25" t="s">
        <v>5028</v>
      </c>
      <c r="EK25" t="s">
        <v>5072</v>
      </c>
      <c r="EL25" t="s">
        <v>5080</v>
      </c>
      <c r="EM25" t="s">
        <v>360</v>
      </c>
      <c r="EN25" t="s">
        <v>362</v>
      </c>
      <c r="EO25" t="s">
        <v>362</v>
      </c>
      <c r="EP25" t="s">
        <v>362</v>
      </c>
      <c r="EQ25" t="s">
        <v>362</v>
      </c>
      <c r="ER25" t="s">
        <v>362</v>
      </c>
      <c r="ES25" t="s">
        <v>362</v>
      </c>
      <c r="ET25" t="s">
        <v>362</v>
      </c>
      <c r="EU25" t="s">
        <v>362</v>
      </c>
      <c r="EW25" t="s">
        <v>6156</v>
      </c>
      <c r="EX25" t="s">
        <v>360</v>
      </c>
      <c r="EY25" t="s">
        <v>362</v>
      </c>
      <c r="EZ25" t="s">
        <v>362</v>
      </c>
      <c r="FA25" t="s">
        <v>360</v>
      </c>
      <c r="FB25" t="s">
        <v>360</v>
      </c>
      <c r="FC25" t="s">
        <v>362</v>
      </c>
      <c r="FD25" t="s">
        <v>360</v>
      </c>
      <c r="FE25" t="s">
        <v>362</v>
      </c>
      <c r="FF25" t="s">
        <v>362</v>
      </c>
      <c r="FG25" t="s">
        <v>362</v>
      </c>
      <c r="FH25" t="s">
        <v>362</v>
      </c>
      <c r="FJ25" t="s">
        <v>5072</v>
      </c>
      <c r="FK25" t="s">
        <v>3074</v>
      </c>
      <c r="FL25" t="s">
        <v>5113</v>
      </c>
      <c r="FM25" t="s">
        <v>360</v>
      </c>
      <c r="FN25" t="s">
        <v>362</v>
      </c>
      <c r="FO25" t="s">
        <v>362</v>
      </c>
      <c r="FP25" t="s">
        <v>362</v>
      </c>
      <c r="FQ25" t="s">
        <v>362</v>
      </c>
      <c r="FR25" t="s">
        <v>362</v>
      </c>
      <c r="FS25" t="s">
        <v>362</v>
      </c>
      <c r="FT25" t="s">
        <v>362</v>
      </c>
      <c r="FV25" t="s">
        <v>5111</v>
      </c>
      <c r="FW25" t="s">
        <v>5126</v>
      </c>
      <c r="FX25" t="s">
        <v>362</v>
      </c>
      <c r="FY25" t="s">
        <v>360</v>
      </c>
      <c r="FZ25" t="s">
        <v>362</v>
      </c>
      <c r="GA25" t="s">
        <v>362</v>
      </c>
      <c r="GB25" t="s">
        <v>362</v>
      </c>
      <c r="GC25" t="s">
        <v>362</v>
      </c>
      <c r="GD25" t="s">
        <v>362</v>
      </c>
      <c r="GE25" t="s">
        <v>362</v>
      </c>
      <c r="GG25" t="s">
        <v>4953</v>
      </c>
      <c r="GI25" t="s">
        <v>3072</v>
      </c>
      <c r="GJ25" t="s">
        <v>5139</v>
      </c>
      <c r="GK25" t="s">
        <v>362</v>
      </c>
      <c r="GL25" t="s">
        <v>362</v>
      </c>
      <c r="GM25" t="s">
        <v>360</v>
      </c>
      <c r="GN25" t="s">
        <v>362</v>
      </c>
      <c r="GO25" t="s">
        <v>362</v>
      </c>
      <c r="GP25" t="s">
        <v>362</v>
      </c>
      <c r="GR25" t="s">
        <v>4907</v>
      </c>
      <c r="GS25" t="s">
        <v>362</v>
      </c>
      <c r="GT25" t="s">
        <v>362</v>
      </c>
      <c r="GU25" t="s">
        <v>362</v>
      </c>
      <c r="GV25" t="s">
        <v>362</v>
      </c>
      <c r="GW25" t="s">
        <v>362</v>
      </c>
      <c r="GX25" t="s">
        <v>362</v>
      </c>
      <c r="GY25" t="s">
        <v>360</v>
      </c>
      <c r="GZ25" t="s">
        <v>362</v>
      </c>
      <c r="HB25" t="s">
        <v>3074</v>
      </c>
      <c r="HC25" t="s">
        <v>5166</v>
      </c>
      <c r="HD25" t="s">
        <v>362</v>
      </c>
      <c r="HE25" t="s">
        <v>362</v>
      </c>
      <c r="HF25" t="s">
        <v>362</v>
      </c>
      <c r="HG25" t="s">
        <v>362</v>
      </c>
      <c r="HH25" t="s">
        <v>362</v>
      </c>
      <c r="HI25" t="s">
        <v>360</v>
      </c>
      <c r="HJ25" t="s">
        <v>362</v>
      </c>
      <c r="HK25" t="s">
        <v>362</v>
      </c>
      <c r="HL25" t="s">
        <v>362</v>
      </c>
      <c r="IG25" t="s">
        <v>5191</v>
      </c>
      <c r="IH25" t="s">
        <v>6120</v>
      </c>
      <c r="II25" t="s">
        <v>362</v>
      </c>
      <c r="IJ25" t="s">
        <v>360</v>
      </c>
      <c r="IK25" t="s">
        <v>360</v>
      </c>
      <c r="IL25" t="s">
        <v>362</v>
      </c>
      <c r="IM25" t="s">
        <v>362</v>
      </c>
      <c r="IN25" t="s">
        <v>362</v>
      </c>
      <c r="IP25" t="s">
        <v>5205</v>
      </c>
      <c r="IQ25" t="s">
        <v>5985</v>
      </c>
      <c r="IR25" t="s">
        <v>362</v>
      </c>
      <c r="IS25" t="s">
        <v>362</v>
      </c>
      <c r="IT25" t="s">
        <v>362</v>
      </c>
      <c r="IU25" t="s">
        <v>360</v>
      </c>
      <c r="IV25" t="s">
        <v>360</v>
      </c>
      <c r="IW25" t="s">
        <v>362</v>
      </c>
      <c r="IX25" t="s">
        <v>362</v>
      </c>
      <c r="IY25" t="s">
        <v>362</v>
      </c>
      <c r="IZ25" t="s">
        <v>362</v>
      </c>
      <c r="JA25" t="s">
        <v>362</v>
      </c>
      <c r="JL25" t="s">
        <v>3074</v>
      </c>
      <c r="JX25" t="s">
        <v>6157</v>
      </c>
      <c r="JY25" t="s">
        <v>362</v>
      </c>
      <c r="JZ25" t="s">
        <v>362</v>
      </c>
      <c r="KA25" t="s">
        <v>360</v>
      </c>
      <c r="KB25" t="s">
        <v>362</v>
      </c>
      <c r="KC25" t="s">
        <v>360</v>
      </c>
      <c r="KD25" t="s">
        <v>362</v>
      </c>
      <c r="KE25" t="s">
        <v>362</v>
      </c>
      <c r="KF25" t="s">
        <v>362</v>
      </c>
      <c r="KG25" t="s">
        <v>362</v>
      </c>
      <c r="KI25" t="s">
        <v>5259</v>
      </c>
      <c r="KJ25" t="s">
        <v>6158</v>
      </c>
      <c r="KK25" t="s">
        <v>360</v>
      </c>
      <c r="KL25" t="s">
        <v>362</v>
      </c>
      <c r="KM25" t="s">
        <v>360</v>
      </c>
      <c r="KN25" t="s">
        <v>362</v>
      </c>
      <c r="KO25" t="s">
        <v>360</v>
      </c>
      <c r="KP25" t="s">
        <v>362</v>
      </c>
      <c r="KQ25" t="s">
        <v>360</v>
      </c>
      <c r="KR25" t="s">
        <v>362</v>
      </c>
      <c r="KS25" t="s">
        <v>362</v>
      </c>
      <c r="KT25" t="s">
        <v>362</v>
      </c>
      <c r="KU25" t="s">
        <v>362</v>
      </c>
      <c r="LJ25" t="s">
        <v>6023</v>
      </c>
      <c r="LK25" t="s">
        <v>360</v>
      </c>
      <c r="LL25" t="s">
        <v>360</v>
      </c>
      <c r="LM25" t="s">
        <v>360</v>
      </c>
      <c r="LN25" t="s">
        <v>360</v>
      </c>
      <c r="LO25" t="s">
        <v>362</v>
      </c>
      <c r="LP25" t="s">
        <v>362</v>
      </c>
      <c r="LQ25" t="s">
        <v>362</v>
      </c>
      <c r="LS25" t="s">
        <v>3072</v>
      </c>
      <c r="LT25" t="s">
        <v>5289</v>
      </c>
      <c r="MF25" t="s">
        <v>5310</v>
      </c>
      <c r="MG25" t="s">
        <v>360</v>
      </c>
      <c r="MH25" t="s">
        <v>362</v>
      </c>
      <c r="MI25" t="s">
        <v>362</v>
      </c>
      <c r="MJ25" t="s">
        <v>362</v>
      </c>
      <c r="MK25" t="s">
        <v>362</v>
      </c>
      <c r="ML25" t="s">
        <v>362</v>
      </c>
      <c r="MM25" t="s">
        <v>362</v>
      </c>
      <c r="MN25" t="s">
        <v>362</v>
      </c>
      <c r="MO25" t="s">
        <v>362</v>
      </c>
      <c r="MP25" t="s">
        <v>362</v>
      </c>
      <c r="NE25" t="s">
        <v>4971</v>
      </c>
      <c r="NF25" t="s">
        <v>362</v>
      </c>
      <c r="NG25" t="s">
        <v>362</v>
      </c>
      <c r="NH25" t="s">
        <v>362</v>
      </c>
      <c r="NI25" t="s">
        <v>362</v>
      </c>
      <c r="NJ25" t="s">
        <v>362</v>
      </c>
      <c r="NK25" t="s">
        <v>362</v>
      </c>
      <c r="NL25" t="s">
        <v>362</v>
      </c>
      <c r="NM25" t="s">
        <v>362</v>
      </c>
      <c r="NN25" t="s">
        <v>362</v>
      </c>
      <c r="NO25" t="s">
        <v>362</v>
      </c>
      <c r="NP25" t="s">
        <v>362</v>
      </c>
      <c r="NQ25" t="s">
        <v>360</v>
      </c>
      <c r="NR25" t="s">
        <v>362</v>
      </c>
      <c r="NS25" t="s">
        <v>362</v>
      </c>
      <c r="NU25" t="s">
        <v>5996</v>
      </c>
      <c r="NV25" t="s">
        <v>360</v>
      </c>
      <c r="NW25" t="s">
        <v>362</v>
      </c>
      <c r="NX25" t="s">
        <v>362</v>
      </c>
      <c r="NY25" t="s">
        <v>362</v>
      </c>
      <c r="NZ25" t="s">
        <v>360</v>
      </c>
      <c r="OA25" t="s">
        <v>362</v>
      </c>
      <c r="OB25" t="s">
        <v>360</v>
      </c>
      <c r="OC25" t="s">
        <v>362</v>
      </c>
      <c r="OD25" t="s">
        <v>362</v>
      </c>
      <c r="OE25" t="s">
        <v>362</v>
      </c>
      <c r="OF25" t="s">
        <v>362</v>
      </c>
      <c r="OG25" t="s">
        <v>362</v>
      </c>
      <c r="OI25" t="s">
        <v>6106</v>
      </c>
      <c r="OJ25" t="s">
        <v>360</v>
      </c>
      <c r="OK25" t="s">
        <v>362</v>
      </c>
      <c r="OL25" t="s">
        <v>362</v>
      </c>
      <c r="OM25" t="s">
        <v>362</v>
      </c>
      <c r="ON25" t="s">
        <v>362</v>
      </c>
      <c r="OO25" t="s">
        <v>362</v>
      </c>
      <c r="OP25" t="s">
        <v>360</v>
      </c>
      <c r="OQ25" t="s">
        <v>362</v>
      </c>
      <c r="OR25" t="s">
        <v>362</v>
      </c>
      <c r="OS25" t="s">
        <v>362</v>
      </c>
      <c r="OU25" t="s">
        <v>5019</v>
      </c>
      <c r="OV25" t="s">
        <v>6146</v>
      </c>
      <c r="OW25" t="s">
        <v>360</v>
      </c>
      <c r="OX25" t="s">
        <v>362</v>
      </c>
      <c r="OY25" t="s">
        <v>362</v>
      </c>
      <c r="OZ25" t="s">
        <v>360</v>
      </c>
      <c r="PA25" t="s">
        <v>362</v>
      </c>
      <c r="PB25" t="s">
        <v>362</v>
      </c>
      <c r="PC25" t="s">
        <v>362</v>
      </c>
      <c r="PD25" t="s">
        <v>362</v>
      </c>
      <c r="PF25" t="s">
        <v>5387</v>
      </c>
      <c r="PG25" t="s">
        <v>362</v>
      </c>
      <c r="PH25" t="s">
        <v>362</v>
      </c>
      <c r="PI25" t="s">
        <v>362</v>
      </c>
      <c r="PJ25" t="s">
        <v>362</v>
      </c>
      <c r="PK25" t="s">
        <v>362</v>
      </c>
      <c r="PL25" t="s">
        <v>362</v>
      </c>
      <c r="PM25" t="s">
        <v>362</v>
      </c>
      <c r="PN25" t="s">
        <v>362</v>
      </c>
      <c r="PO25" t="s">
        <v>362</v>
      </c>
      <c r="PP25" t="s">
        <v>360</v>
      </c>
      <c r="PQ25" t="s">
        <v>362</v>
      </c>
      <c r="PR25" t="s">
        <v>362</v>
      </c>
      <c r="PS25" t="s">
        <v>362</v>
      </c>
      <c r="PT25" t="s">
        <v>362</v>
      </c>
      <c r="PU25" t="s">
        <v>362</v>
      </c>
      <c r="PV25" t="s">
        <v>362</v>
      </c>
      <c r="PW25" t="s">
        <v>362</v>
      </c>
      <c r="PX25" t="s">
        <v>362</v>
      </c>
      <c r="PZ25" t="s">
        <v>5412</v>
      </c>
      <c r="QA25" t="s">
        <v>362</v>
      </c>
      <c r="QB25" t="s">
        <v>362</v>
      </c>
      <c r="QC25" t="s">
        <v>362</v>
      </c>
      <c r="QD25" t="s">
        <v>362</v>
      </c>
      <c r="QE25" t="s">
        <v>362</v>
      </c>
      <c r="QF25" t="s">
        <v>362</v>
      </c>
      <c r="QG25" t="s">
        <v>362</v>
      </c>
      <c r="QH25" t="s">
        <v>360</v>
      </c>
      <c r="QI25" t="s">
        <v>362</v>
      </c>
      <c r="QJ25" t="s">
        <v>362</v>
      </c>
      <c r="QK25" t="s">
        <v>362</v>
      </c>
      <c r="QL25" t="s">
        <v>362</v>
      </c>
      <c r="QM25" t="s">
        <v>362</v>
      </c>
      <c r="QN25" t="s">
        <v>362</v>
      </c>
      <c r="QO25" t="s">
        <v>362</v>
      </c>
      <c r="QP25" t="s">
        <v>362</v>
      </c>
      <c r="QR25" t="s">
        <v>6159</v>
      </c>
      <c r="QS25" t="s">
        <v>362</v>
      </c>
      <c r="QT25" t="s">
        <v>362</v>
      </c>
      <c r="QU25" t="s">
        <v>362</v>
      </c>
      <c r="QV25" t="s">
        <v>360</v>
      </c>
      <c r="QW25" t="s">
        <v>360</v>
      </c>
      <c r="QX25" t="s">
        <v>362</v>
      </c>
      <c r="QY25" t="s">
        <v>360</v>
      </c>
      <c r="QZ25" t="s">
        <v>360</v>
      </c>
      <c r="RA25" t="s">
        <v>362</v>
      </c>
      <c r="RB25" t="s">
        <v>362</v>
      </c>
      <c r="RC25" t="s">
        <v>362</v>
      </c>
      <c r="RD25" t="s">
        <v>362</v>
      </c>
      <c r="RF25" t="s">
        <v>6027</v>
      </c>
      <c r="RG25" t="s">
        <v>362</v>
      </c>
      <c r="RH25" t="s">
        <v>362</v>
      </c>
      <c r="RI25" t="s">
        <v>362</v>
      </c>
      <c r="RJ25" t="s">
        <v>362</v>
      </c>
      <c r="RK25" t="s">
        <v>360</v>
      </c>
      <c r="RL25" t="s">
        <v>360</v>
      </c>
      <c r="RM25" t="s">
        <v>362</v>
      </c>
      <c r="RN25" t="s">
        <v>362</v>
      </c>
      <c r="RO25" t="s">
        <v>362</v>
      </c>
      <c r="RP25" t="s">
        <v>362</v>
      </c>
      <c r="RQ25" t="s">
        <v>362</v>
      </c>
      <c r="RR25" t="s">
        <v>362</v>
      </c>
      <c r="RS25" t="s">
        <v>362</v>
      </c>
      <c r="RT25" t="s">
        <v>362</v>
      </c>
      <c r="RU25" t="s">
        <v>362</v>
      </c>
      <c r="RV25" t="s">
        <v>362</v>
      </c>
      <c r="RX25" t="s">
        <v>6149</v>
      </c>
      <c r="RY25" t="s">
        <v>360</v>
      </c>
      <c r="RZ25" t="s">
        <v>360</v>
      </c>
      <c r="SA25" t="s">
        <v>360</v>
      </c>
      <c r="SB25" t="s">
        <v>360</v>
      </c>
      <c r="SC25" t="s">
        <v>360</v>
      </c>
      <c r="SD25" t="s">
        <v>360</v>
      </c>
      <c r="SE25" t="s">
        <v>362</v>
      </c>
      <c r="SF25" t="s">
        <v>360</v>
      </c>
      <c r="SG25" t="s">
        <v>362</v>
      </c>
      <c r="SH25" t="s">
        <v>362</v>
      </c>
      <c r="SI25" t="s">
        <v>362</v>
      </c>
      <c r="SK25" t="s">
        <v>6160</v>
      </c>
      <c r="SL25" t="s">
        <v>362</v>
      </c>
      <c r="SM25" t="s">
        <v>362</v>
      </c>
      <c r="SN25" t="s">
        <v>362</v>
      </c>
      <c r="SO25" t="s">
        <v>360</v>
      </c>
      <c r="SP25" t="s">
        <v>362</v>
      </c>
      <c r="SQ25" t="s">
        <v>362</v>
      </c>
      <c r="SR25" t="s">
        <v>360</v>
      </c>
      <c r="SS25" t="s">
        <v>360</v>
      </c>
      <c r="ST25" t="s">
        <v>360</v>
      </c>
      <c r="SU25" t="s">
        <v>362</v>
      </c>
      <c r="SV25" t="s">
        <v>362</v>
      </c>
      <c r="SW25" t="s">
        <v>362</v>
      </c>
      <c r="SX25" t="s">
        <v>362</v>
      </c>
      <c r="SZ25" t="s">
        <v>5513</v>
      </c>
      <c r="TA25" t="s">
        <v>362</v>
      </c>
      <c r="TB25" t="s">
        <v>362</v>
      </c>
      <c r="TC25" t="s">
        <v>362</v>
      </c>
      <c r="TD25" t="s">
        <v>362</v>
      </c>
      <c r="TE25" t="s">
        <v>360</v>
      </c>
      <c r="TF25" t="s">
        <v>362</v>
      </c>
      <c r="TG25" t="s">
        <v>362</v>
      </c>
      <c r="TH25" t="s">
        <v>362</v>
      </c>
      <c r="TJ25" t="s">
        <v>6160</v>
      </c>
      <c r="TK25" t="s">
        <v>362</v>
      </c>
      <c r="TL25" t="s">
        <v>362</v>
      </c>
      <c r="TM25" t="s">
        <v>362</v>
      </c>
      <c r="TN25" t="s">
        <v>360</v>
      </c>
      <c r="TO25" t="s">
        <v>362</v>
      </c>
      <c r="TP25" t="s">
        <v>362</v>
      </c>
      <c r="TQ25" t="s">
        <v>360</v>
      </c>
      <c r="TR25" t="s">
        <v>360</v>
      </c>
      <c r="TS25" t="s">
        <v>360</v>
      </c>
      <c r="TT25" t="s">
        <v>362</v>
      </c>
      <c r="TU25" t="s">
        <v>362</v>
      </c>
      <c r="TV25" t="s">
        <v>362</v>
      </c>
      <c r="TW25" t="s">
        <v>362</v>
      </c>
      <c r="UN25" t="s">
        <v>3074</v>
      </c>
      <c r="UO25" t="s">
        <v>3074</v>
      </c>
      <c r="UP25" t="s">
        <v>3074</v>
      </c>
      <c r="UQ25" t="s">
        <v>1156</v>
      </c>
      <c r="UR25" t="s">
        <v>304</v>
      </c>
      <c r="US25" t="s">
        <v>314</v>
      </c>
      <c r="UT25" t="s">
        <v>290</v>
      </c>
      <c r="UU25" t="s">
        <v>695</v>
      </c>
      <c r="UV25" t="s">
        <v>525</v>
      </c>
      <c r="UW25" t="s">
        <v>329</v>
      </c>
      <c r="UX25" t="s">
        <v>737</v>
      </c>
      <c r="UY25" t="s">
        <v>406</v>
      </c>
      <c r="UZ25" t="s">
        <v>1098</v>
      </c>
      <c r="VA25" t="s">
        <v>1185</v>
      </c>
      <c r="VB25" t="s">
        <v>380</v>
      </c>
    </row>
    <row r="26" spans="1:574" x14ac:dyDescent="0.25">
      <c r="A26" t="s">
        <v>6161</v>
      </c>
      <c r="B26" s="38">
        <v>45897</v>
      </c>
      <c r="C26" t="s">
        <v>3056</v>
      </c>
      <c r="D26" t="s">
        <v>3059</v>
      </c>
      <c r="E26" t="s">
        <v>3065</v>
      </c>
      <c r="F26">
        <v>2744210</v>
      </c>
      <c r="G26" t="s">
        <v>3072</v>
      </c>
      <c r="H26" s="38">
        <v>45484</v>
      </c>
      <c r="I26">
        <v>50</v>
      </c>
      <c r="J26" t="s">
        <v>1471</v>
      </c>
      <c r="K26" t="s">
        <v>4866</v>
      </c>
      <c r="L26" t="s">
        <v>4875</v>
      </c>
      <c r="N26" t="s">
        <v>4911</v>
      </c>
      <c r="P26" t="s">
        <v>4937</v>
      </c>
      <c r="R26" t="s">
        <v>5527</v>
      </c>
      <c r="S26" t="s">
        <v>360</v>
      </c>
      <c r="T26" t="s">
        <v>362</v>
      </c>
      <c r="U26" t="s">
        <v>362</v>
      </c>
      <c r="V26" t="s">
        <v>362</v>
      </c>
      <c r="W26" t="s">
        <v>362</v>
      </c>
      <c r="X26" t="s">
        <v>362</v>
      </c>
      <c r="Y26" t="s">
        <v>362</v>
      </c>
      <c r="Z26" t="s">
        <v>362</v>
      </c>
      <c r="AB26" t="s">
        <v>4940</v>
      </c>
      <c r="AC26" t="s">
        <v>4940</v>
      </c>
      <c r="AD26" t="s">
        <v>4940</v>
      </c>
      <c r="AE26" t="s">
        <v>4940</v>
      </c>
      <c r="AF26" t="s">
        <v>4940</v>
      </c>
      <c r="AG26" t="s">
        <v>4940</v>
      </c>
      <c r="AH26" t="s">
        <v>4949</v>
      </c>
      <c r="AI26" t="s">
        <v>360</v>
      </c>
      <c r="AJ26" t="s">
        <v>362</v>
      </c>
      <c r="AK26" t="s">
        <v>362</v>
      </c>
      <c r="AL26" t="s">
        <v>362</v>
      </c>
      <c r="AM26" t="s">
        <v>362</v>
      </c>
      <c r="AN26" t="s">
        <v>362</v>
      </c>
      <c r="AO26" t="s">
        <v>362</v>
      </c>
      <c r="AP26" t="s">
        <v>362</v>
      </c>
      <c r="AQ26" t="s">
        <v>362</v>
      </c>
      <c r="AR26" t="s">
        <v>362</v>
      </c>
      <c r="AS26" t="s">
        <v>362</v>
      </c>
      <c r="AT26" t="s">
        <v>362</v>
      </c>
      <c r="AU26" t="s">
        <v>362</v>
      </c>
      <c r="AV26" t="s">
        <v>362</v>
      </c>
      <c r="AX26" t="s">
        <v>4949</v>
      </c>
      <c r="AY26" t="s">
        <v>360</v>
      </c>
      <c r="AZ26" t="s">
        <v>362</v>
      </c>
      <c r="BA26" t="s">
        <v>362</v>
      </c>
      <c r="BB26" t="s">
        <v>362</v>
      </c>
      <c r="BC26" t="s">
        <v>362</v>
      </c>
      <c r="BD26" t="s">
        <v>362</v>
      </c>
      <c r="BE26" t="s">
        <v>362</v>
      </c>
      <c r="BF26" t="s">
        <v>362</v>
      </c>
      <c r="BG26" t="s">
        <v>362</v>
      </c>
      <c r="BH26" t="s">
        <v>362</v>
      </c>
      <c r="BI26" t="s">
        <v>362</v>
      </c>
      <c r="BJ26" t="s">
        <v>362</v>
      </c>
      <c r="BK26" t="s">
        <v>362</v>
      </c>
      <c r="BM26" t="s">
        <v>5473</v>
      </c>
      <c r="BN26" t="s">
        <v>362</v>
      </c>
      <c r="BO26" t="s">
        <v>362</v>
      </c>
      <c r="BP26" t="s">
        <v>362</v>
      </c>
      <c r="BQ26" t="s">
        <v>360</v>
      </c>
      <c r="BR26" t="s">
        <v>362</v>
      </c>
      <c r="BS26" t="s">
        <v>362</v>
      </c>
      <c r="BT26" t="s">
        <v>362</v>
      </c>
      <c r="BU26" t="s">
        <v>362</v>
      </c>
      <c r="BV26" t="s">
        <v>362</v>
      </c>
      <c r="BX26" t="s">
        <v>4975</v>
      </c>
      <c r="CN26" t="s">
        <v>5002</v>
      </c>
      <c r="DD26" t="s">
        <v>5019</v>
      </c>
      <c r="EK26" t="s">
        <v>5070</v>
      </c>
      <c r="EW26" t="s">
        <v>5108</v>
      </c>
      <c r="EX26" t="s">
        <v>362</v>
      </c>
      <c r="EY26" t="s">
        <v>362</v>
      </c>
      <c r="EZ26" t="s">
        <v>362</v>
      </c>
      <c r="FA26" t="s">
        <v>362</v>
      </c>
      <c r="FB26" t="s">
        <v>362</v>
      </c>
      <c r="FC26" t="s">
        <v>362</v>
      </c>
      <c r="FD26" t="s">
        <v>362</v>
      </c>
      <c r="FE26" t="s">
        <v>360</v>
      </c>
      <c r="FF26" t="s">
        <v>362</v>
      </c>
      <c r="FG26" t="s">
        <v>362</v>
      </c>
      <c r="FH26" t="s">
        <v>362</v>
      </c>
      <c r="FJ26" t="s">
        <v>5072</v>
      </c>
      <c r="FK26" t="s">
        <v>3072</v>
      </c>
      <c r="FV26" t="s">
        <v>3072</v>
      </c>
      <c r="GG26" t="s">
        <v>4949</v>
      </c>
      <c r="GI26" t="s">
        <v>3072</v>
      </c>
      <c r="GJ26" t="s">
        <v>5137</v>
      </c>
      <c r="GK26" t="s">
        <v>362</v>
      </c>
      <c r="GL26" t="s">
        <v>360</v>
      </c>
      <c r="GM26" t="s">
        <v>362</v>
      </c>
      <c r="GN26" t="s">
        <v>362</v>
      </c>
      <c r="GO26" t="s">
        <v>362</v>
      </c>
      <c r="GP26" t="s">
        <v>362</v>
      </c>
      <c r="GR26" t="s">
        <v>5149</v>
      </c>
      <c r="GS26" t="s">
        <v>362</v>
      </c>
      <c r="GT26" t="s">
        <v>362</v>
      </c>
      <c r="GU26" t="s">
        <v>362</v>
      </c>
      <c r="GV26" t="s">
        <v>360</v>
      </c>
      <c r="GW26" t="s">
        <v>362</v>
      </c>
      <c r="GX26" t="s">
        <v>362</v>
      </c>
      <c r="GY26" t="s">
        <v>362</v>
      </c>
      <c r="GZ26" t="s">
        <v>362</v>
      </c>
      <c r="HB26" t="s">
        <v>3072</v>
      </c>
      <c r="IG26" t="s">
        <v>5187</v>
      </c>
      <c r="IP26" t="s">
        <v>5203</v>
      </c>
      <c r="IQ26" t="s">
        <v>6162</v>
      </c>
      <c r="IR26" t="s">
        <v>362</v>
      </c>
      <c r="IS26" t="s">
        <v>360</v>
      </c>
      <c r="IT26" t="s">
        <v>362</v>
      </c>
      <c r="IU26" t="s">
        <v>360</v>
      </c>
      <c r="IV26" t="s">
        <v>360</v>
      </c>
      <c r="IW26" t="s">
        <v>362</v>
      </c>
      <c r="IX26" t="s">
        <v>362</v>
      </c>
      <c r="IY26" t="s">
        <v>362</v>
      </c>
      <c r="IZ26" t="s">
        <v>362</v>
      </c>
      <c r="JA26" t="s">
        <v>362</v>
      </c>
      <c r="JL26" t="s">
        <v>3074</v>
      </c>
      <c r="JX26" t="s">
        <v>6163</v>
      </c>
      <c r="JY26" t="s">
        <v>360</v>
      </c>
      <c r="JZ26" t="s">
        <v>362</v>
      </c>
      <c r="KA26" t="s">
        <v>362</v>
      </c>
      <c r="KB26" t="s">
        <v>362</v>
      </c>
      <c r="KC26" t="s">
        <v>362</v>
      </c>
      <c r="KD26" t="s">
        <v>360</v>
      </c>
      <c r="KE26" t="s">
        <v>362</v>
      </c>
      <c r="KF26" t="s">
        <v>362</v>
      </c>
      <c r="KG26" t="s">
        <v>362</v>
      </c>
      <c r="KI26" t="s">
        <v>5259</v>
      </c>
      <c r="KJ26" t="s">
        <v>6164</v>
      </c>
      <c r="KK26" t="s">
        <v>360</v>
      </c>
      <c r="KL26" t="s">
        <v>362</v>
      </c>
      <c r="KM26" t="s">
        <v>360</v>
      </c>
      <c r="KN26" t="s">
        <v>362</v>
      </c>
      <c r="KO26" t="s">
        <v>362</v>
      </c>
      <c r="KP26" t="s">
        <v>362</v>
      </c>
      <c r="KQ26" t="s">
        <v>360</v>
      </c>
      <c r="KR26" t="s">
        <v>362</v>
      </c>
      <c r="KS26" t="s">
        <v>362</v>
      </c>
      <c r="KT26" t="s">
        <v>362</v>
      </c>
      <c r="KU26" t="s">
        <v>362</v>
      </c>
      <c r="LJ26" t="s">
        <v>5283</v>
      </c>
      <c r="LK26" t="s">
        <v>362</v>
      </c>
      <c r="LL26" t="s">
        <v>362</v>
      </c>
      <c r="LM26" t="s">
        <v>360</v>
      </c>
      <c r="LN26" t="s">
        <v>362</v>
      </c>
      <c r="LO26" t="s">
        <v>362</v>
      </c>
      <c r="LP26" t="s">
        <v>362</v>
      </c>
      <c r="LQ26" t="s">
        <v>362</v>
      </c>
      <c r="LS26" t="s">
        <v>3072</v>
      </c>
      <c r="LT26" t="s">
        <v>5154</v>
      </c>
      <c r="NE26" t="s">
        <v>4971</v>
      </c>
      <c r="NF26" t="s">
        <v>362</v>
      </c>
      <c r="NG26" t="s">
        <v>362</v>
      </c>
      <c r="NH26" t="s">
        <v>362</v>
      </c>
      <c r="NI26" t="s">
        <v>362</v>
      </c>
      <c r="NJ26" t="s">
        <v>362</v>
      </c>
      <c r="NK26" t="s">
        <v>362</v>
      </c>
      <c r="NL26" t="s">
        <v>362</v>
      </c>
      <c r="NM26" t="s">
        <v>362</v>
      </c>
      <c r="NN26" t="s">
        <v>362</v>
      </c>
      <c r="NO26" t="s">
        <v>362</v>
      </c>
      <c r="NP26" t="s">
        <v>362</v>
      </c>
      <c r="NQ26" t="s">
        <v>360</v>
      </c>
      <c r="NR26" t="s">
        <v>362</v>
      </c>
      <c r="NS26" t="s">
        <v>362</v>
      </c>
      <c r="NU26" t="s">
        <v>6165</v>
      </c>
      <c r="NV26" t="s">
        <v>360</v>
      </c>
      <c r="NW26" t="s">
        <v>362</v>
      </c>
      <c r="NX26" t="s">
        <v>362</v>
      </c>
      <c r="NY26" t="s">
        <v>362</v>
      </c>
      <c r="NZ26" t="s">
        <v>362</v>
      </c>
      <c r="OA26" t="s">
        <v>360</v>
      </c>
      <c r="OB26" t="s">
        <v>362</v>
      </c>
      <c r="OC26" t="s">
        <v>360</v>
      </c>
      <c r="OD26" t="s">
        <v>362</v>
      </c>
      <c r="OE26" t="s">
        <v>362</v>
      </c>
      <c r="OF26" t="s">
        <v>362</v>
      </c>
      <c r="OG26" t="s">
        <v>362</v>
      </c>
      <c r="OI26" t="s">
        <v>4907</v>
      </c>
      <c r="OJ26" t="s">
        <v>362</v>
      </c>
      <c r="OK26" t="s">
        <v>362</v>
      </c>
      <c r="OL26" t="s">
        <v>362</v>
      </c>
      <c r="OM26" t="s">
        <v>362</v>
      </c>
      <c r="ON26" t="s">
        <v>362</v>
      </c>
      <c r="OO26" t="s">
        <v>362</v>
      </c>
      <c r="OP26" t="s">
        <v>362</v>
      </c>
      <c r="OQ26" t="s">
        <v>362</v>
      </c>
      <c r="OR26" t="s">
        <v>360</v>
      </c>
      <c r="OS26" t="s">
        <v>362</v>
      </c>
      <c r="OU26" t="s">
        <v>5002</v>
      </c>
      <c r="PF26" t="s">
        <v>5387</v>
      </c>
      <c r="PG26" t="s">
        <v>362</v>
      </c>
      <c r="PH26" t="s">
        <v>362</v>
      </c>
      <c r="PI26" t="s">
        <v>362</v>
      </c>
      <c r="PJ26" t="s">
        <v>362</v>
      </c>
      <c r="PK26" t="s">
        <v>362</v>
      </c>
      <c r="PL26" t="s">
        <v>362</v>
      </c>
      <c r="PM26" t="s">
        <v>362</v>
      </c>
      <c r="PN26" t="s">
        <v>362</v>
      </c>
      <c r="PO26" t="s">
        <v>362</v>
      </c>
      <c r="PP26" t="s">
        <v>360</v>
      </c>
      <c r="PQ26" t="s">
        <v>362</v>
      </c>
      <c r="PR26" t="s">
        <v>362</v>
      </c>
      <c r="PS26" t="s">
        <v>362</v>
      </c>
      <c r="PT26" t="s">
        <v>362</v>
      </c>
      <c r="PU26" t="s">
        <v>362</v>
      </c>
      <c r="PV26" t="s">
        <v>362</v>
      </c>
      <c r="PW26" t="s">
        <v>362</v>
      </c>
      <c r="PX26" t="s">
        <v>362</v>
      </c>
      <c r="PZ26" t="s">
        <v>5412</v>
      </c>
      <c r="QA26" t="s">
        <v>362</v>
      </c>
      <c r="QB26" t="s">
        <v>362</v>
      </c>
      <c r="QC26" t="s">
        <v>362</v>
      </c>
      <c r="QD26" t="s">
        <v>362</v>
      </c>
      <c r="QE26" t="s">
        <v>362</v>
      </c>
      <c r="QF26" t="s">
        <v>362</v>
      </c>
      <c r="QG26" t="s">
        <v>362</v>
      </c>
      <c r="QH26" t="s">
        <v>360</v>
      </c>
      <c r="QI26" t="s">
        <v>362</v>
      </c>
      <c r="QJ26" t="s">
        <v>362</v>
      </c>
      <c r="QK26" t="s">
        <v>362</v>
      </c>
      <c r="QL26" t="s">
        <v>362</v>
      </c>
      <c r="QM26" t="s">
        <v>362</v>
      </c>
      <c r="QN26" t="s">
        <v>362</v>
      </c>
      <c r="QO26" t="s">
        <v>362</v>
      </c>
      <c r="QP26" t="s">
        <v>362</v>
      </c>
      <c r="QR26" t="s">
        <v>5427</v>
      </c>
      <c r="QS26" t="s">
        <v>362</v>
      </c>
      <c r="QT26" t="s">
        <v>362</v>
      </c>
      <c r="QU26" t="s">
        <v>360</v>
      </c>
      <c r="QV26" t="s">
        <v>362</v>
      </c>
      <c r="QW26" t="s">
        <v>362</v>
      </c>
      <c r="QX26" t="s">
        <v>362</v>
      </c>
      <c r="QY26" t="s">
        <v>362</v>
      </c>
      <c r="QZ26" t="s">
        <v>362</v>
      </c>
      <c r="RA26" t="s">
        <v>362</v>
      </c>
      <c r="RB26" t="s">
        <v>362</v>
      </c>
      <c r="RC26" t="s">
        <v>362</v>
      </c>
      <c r="RD26" t="s">
        <v>362</v>
      </c>
      <c r="RF26" t="s">
        <v>5449</v>
      </c>
      <c r="RG26" t="s">
        <v>362</v>
      </c>
      <c r="RH26" t="s">
        <v>362</v>
      </c>
      <c r="RI26" t="s">
        <v>362</v>
      </c>
      <c r="RJ26" t="s">
        <v>362</v>
      </c>
      <c r="RK26" t="s">
        <v>360</v>
      </c>
      <c r="RL26" t="s">
        <v>362</v>
      </c>
      <c r="RM26" t="s">
        <v>362</v>
      </c>
      <c r="RN26" t="s">
        <v>362</v>
      </c>
      <c r="RO26" t="s">
        <v>362</v>
      </c>
      <c r="RP26" t="s">
        <v>362</v>
      </c>
      <c r="RQ26" t="s">
        <v>362</v>
      </c>
      <c r="RR26" t="s">
        <v>362</v>
      </c>
      <c r="RS26" t="s">
        <v>362</v>
      </c>
      <c r="RT26" t="s">
        <v>362</v>
      </c>
      <c r="RU26" t="s">
        <v>362</v>
      </c>
      <c r="RV26" t="s">
        <v>362</v>
      </c>
      <c r="RX26" t="s">
        <v>6008</v>
      </c>
      <c r="RY26" t="s">
        <v>362</v>
      </c>
      <c r="RZ26" t="s">
        <v>360</v>
      </c>
      <c r="SA26" t="s">
        <v>360</v>
      </c>
      <c r="SB26" t="s">
        <v>360</v>
      </c>
      <c r="SC26" t="s">
        <v>362</v>
      </c>
      <c r="SD26" t="s">
        <v>362</v>
      </c>
      <c r="SE26" t="s">
        <v>362</v>
      </c>
      <c r="SF26" t="s">
        <v>362</v>
      </c>
      <c r="SG26" t="s">
        <v>362</v>
      </c>
      <c r="SH26" t="s">
        <v>362</v>
      </c>
      <c r="SI26" t="s">
        <v>362</v>
      </c>
      <c r="SK26" t="s">
        <v>6166</v>
      </c>
      <c r="SL26" t="s">
        <v>362</v>
      </c>
      <c r="SM26" t="s">
        <v>362</v>
      </c>
      <c r="SN26" t="s">
        <v>362</v>
      </c>
      <c r="SO26" t="s">
        <v>362</v>
      </c>
      <c r="SP26" t="s">
        <v>362</v>
      </c>
      <c r="SQ26" t="s">
        <v>360</v>
      </c>
      <c r="SR26" t="s">
        <v>360</v>
      </c>
      <c r="SS26" t="s">
        <v>362</v>
      </c>
      <c r="ST26" t="s">
        <v>362</v>
      </c>
      <c r="SU26" t="s">
        <v>362</v>
      </c>
      <c r="SV26" t="s">
        <v>362</v>
      </c>
      <c r="SW26" t="s">
        <v>362</v>
      </c>
      <c r="SX26" t="s">
        <v>360</v>
      </c>
      <c r="SZ26" t="s">
        <v>3074</v>
      </c>
      <c r="TA26" t="s">
        <v>362</v>
      </c>
      <c r="TB26" t="s">
        <v>362</v>
      </c>
      <c r="TC26" t="s">
        <v>362</v>
      </c>
      <c r="TD26" t="s">
        <v>362</v>
      </c>
      <c r="TE26" t="s">
        <v>362</v>
      </c>
      <c r="TF26" t="s">
        <v>362</v>
      </c>
      <c r="TG26" t="s">
        <v>360</v>
      </c>
      <c r="TH26" t="s">
        <v>362</v>
      </c>
      <c r="TY26" t="s">
        <v>5002</v>
      </c>
      <c r="UN26" t="s">
        <v>3074</v>
      </c>
      <c r="UO26" t="s">
        <v>3074</v>
      </c>
      <c r="UP26" t="s">
        <v>3072</v>
      </c>
      <c r="UQ26" t="s">
        <v>548</v>
      </c>
      <c r="UR26" t="s">
        <v>304</v>
      </c>
      <c r="US26" t="s">
        <v>314</v>
      </c>
      <c r="UT26" t="s">
        <v>290</v>
      </c>
      <c r="UU26" t="s">
        <v>696</v>
      </c>
      <c r="UV26" t="s">
        <v>525</v>
      </c>
      <c r="UW26" t="s">
        <v>329</v>
      </c>
      <c r="UX26" t="s">
        <v>737</v>
      </c>
      <c r="UY26" t="s">
        <v>406</v>
      </c>
      <c r="UZ26" t="s">
        <v>1099</v>
      </c>
      <c r="VA26" t="s">
        <v>1185</v>
      </c>
      <c r="VB26" t="s">
        <v>392</v>
      </c>
    </row>
    <row r="27" spans="1:574" x14ac:dyDescent="0.25">
      <c r="A27" t="s">
        <v>6167</v>
      </c>
      <c r="B27" s="38">
        <v>45897</v>
      </c>
      <c r="C27" t="s">
        <v>3058</v>
      </c>
      <c r="D27" t="s">
        <v>3059</v>
      </c>
      <c r="E27" t="s">
        <v>3065</v>
      </c>
      <c r="F27">
        <v>2734258</v>
      </c>
      <c r="G27" t="s">
        <v>3072</v>
      </c>
      <c r="H27" s="38">
        <v>44628</v>
      </c>
      <c r="I27">
        <v>41</v>
      </c>
      <c r="J27" t="s">
        <v>1471</v>
      </c>
      <c r="K27" t="s">
        <v>4866</v>
      </c>
      <c r="L27" t="s">
        <v>4875</v>
      </c>
      <c r="N27" t="s">
        <v>4911</v>
      </c>
      <c r="P27" t="s">
        <v>4921</v>
      </c>
      <c r="R27" t="s">
        <v>5527</v>
      </c>
      <c r="S27" t="s">
        <v>360</v>
      </c>
      <c r="T27" t="s">
        <v>362</v>
      </c>
      <c r="U27" t="s">
        <v>362</v>
      </c>
      <c r="V27" t="s">
        <v>362</v>
      </c>
      <c r="W27" t="s">
        <v>362</v>
      </c>
      <c r="X27" t="s">
        <v>362</v>
      </c>
      <c r="Y27" t="s">
        <v>362</v>
      </c>
      <c r="Z27" t="s">
        <v>362</v>
      </c>
      <c r="AB27" t="s">
        <v>4940</v>
      </c>
      <c r="AC27" t="s">
        <v>4940</v>
      </c>
      <c r="AD27" t="s">
        <v>4940</v>
      </c>
      <c r="AE27" t="s">
        <v>4940</v>
      </c>
      <c r="AF27" t="s">
        <v>4940</v>
      </c>
      <c r="AG27" t="s">
        <v>4940</v>
      </c>
      <c r="AH27" t="s">
        <v>6033</v>
      </c>
      <c r="AI27" t="s">
        <v>360</v>
      </c>
      <c r="AJ27" t="s">
        <v>360</v>
      </c>
      <c r="AK27" t="s">
        <v>360</v>
      </c>
      <c r="AL27" t="s">
        <v>360</v>
      </c>
      <c r="AM27" t="s">
        <v>360</v>
      </c>
      <c r="AN27" t="s">
        <v>360</v>
      </c>
      <c r="AO27" t="s">
        <v>360</v>
      </c>
      <c r="AP27" t="s">
        <v>362</v>
      </c>
      <c r="AQ27" t="s">
        <v>362</v>
      </c>
      <c r="AR27" t="s">
        <v>362</v>
      </c>
      <c r="AS27" t="s">
        <v>362</v>
      </c>
      <c r="AT27" t="s">
        <v>362</v>
      </c>
      <c r="AU27" t="s">
        <v>362</v>
      </c>
      <c r="AV27" t="s">
        <v>362</v>
      </c>
      <c r="AX27" t="s">
        <v>4973</v>
      </c>
      <c r="AY27" t="s">
        <v>362</v>
      </c>
      <c r="AZ27" t="s">
        <v>362</v>
      </c>
      <c r="BA27" t="s">
        <v>362</v>
      </c>
      <c r="BB27" t="s">
        <v>362</v>
      </c>
      <c r="BC27" t="s">
        <v>362</v>
      </c>
      <c r="BD27" t="s">
        <v>362</v>
      </c>
      <c r="BE27" t="s">
        <v>362</v>
      </c>
      <c r="BF27" t="s">
        <v>362</v>
      </c>
      <c r="BG27" t="s">
        <v>362</v>
      </c>
      <c r="BH27" t="s">
        <v>362</v>
      </c>
      <c r="BI27" t="s">
        <v>362</v>
      </c>
      <c r="BJ27" t="s">
        <v>360</v>
      </c>
      <c r="BK27" t="s">
        <v>362</v>
      </c>
      <c r="DE27" t="s">
        <v>5026</v>
      </c>
      <c r="DF27" t="s">
        <v>4907</v>
      </c>
      <c r="DG27" t="s">
        <v>362</v>
      </c>
      <c r="DH27" t="s">
        <v>362</v>
      </c>
      <c r="DI27" t="s">
        <v>362</v>
      </c>
      <c r="DJ27" t="s">
        <v>362</v>
      </c>
      <c r="DK27" t="s">
        <v>360</v>
      </c>
      <c r="DL27" t="s">
        <v>362</v>
      </c>
      <c r="EK27" t="s">
        <v>5072</v>
      </c>
      <c r="EL27" t="s">
        <v>5088</v>
      </c>
      <c r="EM27" t="s">
        <v>362</v>
      </c>
      <c r="EN27" t="s">
        <v>362</v>
      </c>
      <c r="EO27" t="s">
        <v>362</v>
      </c>
      <c r="EP27" t="s">
        <v>362</v>
      </c>
      <c r="EQ27" t="s">
        <v>360</v>
      </c>
      <c r="ER27" t="s">
        <v>362</v>
      </c>
      <c r="ES27" t="s">
        <v>362</v>
      </c>
      <c r="ET27" t="s">
        <v>362</v>
      </c>
      <c r="EU27" t="s">
        <v>362</v>
      </c>
      <c r="EW27" t="s">
        <v>6168</v>
      </c>
      <c r="EX27" t="s">
        <v>362</v>
      </c>
      <c r="EY27" t="s">
        <v>362</v>
      </c>
      <c r="EZ27" t="s">
        <v>362</v>
      </c>
      <c r="FA27" t="s">
        <v>362</v>
      </c>
      <c r="FB27" t="s">
        <v>362</v>
      </c>
      <c r="FC27" t="s">
        <v>362</v>
      </c>
      <c r="FD27" t="s">
        <v>360</v>
      </c>
      <c r="FE27" t="s">
        <v>360</v>
      </c>
      <c r="FF27" t="s">
        <v>362</v>
      </c>
      <c r="FG27" t="s">
        <v>362</v>
      </c>
      <c r="FH27" t="s">
        <v>362</v>
      </c>
      <c r="FJ27" t="s">
        <v>5078</v>
      </c>
      <c r="FK27" t="s">
        <v>3074</v>
      </c>
      <c r="FL27" t="s">
        <v>6169</v>
      </c>
      <c r="FM27" t="s">
        <v>360</v>
      </c>
      <c r="FN27" t="s">
        <v>360</v>
      </c>
      <c r="FO27" t="s">
        <v>362</v>
      </c>
      <c r="FP27" t="s">
        <v>362</v>
      </c>
      <c r="FQ27" t="s">
        <v>360</v>
      </c>
      <c r="FR27" t="s">
        <v>362</v>
      </c>
      <c r="FS27" t="s">
        <v>362</v>
      </c>
      <c r="FT27" t="s">
        <v>362</v>
      </c>
      <c r="FV27" t="s">
        <v>5111</v>
      </c>
      <c r="FW27" t="s">
        <v>6170</v>
      </c>
      <c r="FX27" t="s">
        <v>362</v>
      </c>
      <c r="FY27" t="s">
        <v>360</v>
      </c>
      <c r="FZ27" t="s">
        <v>362</v>
      </c>
      <c r="GA27" t="s">
        <v>360</v>
      </c>
      <c r="GB27" t="s">
        <v>360</v>
      </c>
      <c r="GC27" t="s">
        <v>362</v>
      </c>
      <c r="GD27" t="s">
        <v>362</v>
      </c>
      <c r="GE27" t="s">
        <v>362</v>
      </c>
      <c r="GG27" t="s">
        <v>5542</v>
      </c>
      <c r="GI27" t="s">
        <v>3072</v>
      </c>
      <c r="GJ27" t="s">
        <v>6020</v>
      </c>
      <c r="GK27" t="s">
        <v>362</v>
      </c>
      <c r="GL27" t="s">
        <v>360</v>
      </c>
      <c r="GM27" t="s">
        <v>360</v>
      </c>
      <c r="GN27" t="s">
        <v>362</v>
      </c>
      <c r="GO27" t="s">
        <v>362</v>
      </c>
      <c r="GP27" t="s">
        <v>362</v>
      </c>
      <c r="GR27" t="s">
        <v>4907</v>
      </c>
      <c r="GS27" t="s">
        <v>362</v>
      </c>
      <c r="GT27" t="s">
        <v>362</v>
      </c>
      <c r="GU27" t="s">
        <v>362</v>
      </c>
      <c r="GV27" t="s">
        <v>362</v>
      </c>
      <c r="GW27" t="s">
        <v>362</v>
      </c>
      <c r="GX27" t="s">
        <v>362</v>
      </c>
      <c r="GY27" t="s">
        <v>360</v>
      </c>
      <c r="GZ27" t="s">
        <v>362</v>
      </c>
      <c r="HB27" t="s">
        <v>5111</v>
      </c>
      <c r="HC27" t="s">
        <v>6171</v>
      </c>
      <c r="HD27" t="s">
        <v>362</v>
      </c>
      <c r="HE27" t="s">
        <v>362</v>
      </c>
      <c r="HF27" t="s">
        <v>360</v>
      </c>
      <c r="HG27" t="s">
        <v>360</v>
      </c>
      <c r="HH27" t="s">
        <v>362</v>
      </c>
      <c r="HI27" t="s">
        <v>362</v>
      </c>
      <c r="HJ27" t="s">
        <v>362</v>
      </c>
      <c r="HK27" t="s">
        <v>362</v>
      </c>
      <c r="HL27" t="s">
        <v>362</v>
      </c>
      <c r="IG27" t="s">
        <v>5191</v>
      </c>
      <c r="IH27" t="s">
        <v>6120</v>
      </c>
      <c r="II27" t="s">
        <v>362</v>
      </c>
      <c r="IJ27" t="s">
        <v>360</v>
      </c>
      <c r="IK27" t="s">
        <v>360</v>
      </c>
      <c r="IL27" t="s">
        <v>362</v>
      </c>
      <c r="IM27" t="s">
        <v>362</v>
      </c>
      <c r="IN27" t="s">
        <v>362</v>
      </c>
      <c r="IP27" t="s">
        <v>5203</v>
      </c>
      <c r="IQ27" t="s">
        <v>4907</v>
      </c>
      <c r="IR27" t="s">
        <v>362</v>
      </c>
      <c r="IS27" t="s">
        <v>362</v>
      </c>
      <c r="IT27" t="s">
        <v>362</v>
      </c>
      <c r="IU27" t="s">
        <v>362</v>
      </c>
      <c r="IV27" t="s">
        <v>362</v>
      </c>
      <c r="IW27" t="s">
        <v>362</v>
      </c>
      <c r="IX27" t="s">
        <v>362</v>
      </c>
      <c r="IY27" t="s">
        <v>362</v>
      </c>
      <c r="IZ27" t="s">
        <v>360</v>
      </c>
      <c r="JA27" t="s">
        <v>362</v>
      </c>
      <c r="JL27" t="s">
        <v>3074</v>
      </c>
      <c r="KI27" t="s">
        <v>5259</v>
      </c>
      <c r="KJ27" t="s">
        <v>6158</v>
      </c>
      <c r="KK27" t="s">
        <v>360</v>
      </c>
      <c r="KL27" t="s">
        <v>362</v>
      </c>
      <c r="KM27" t="s">
        <v>360</v>
      </c>
      <c r="KN27" t="s">
        <v>362</v>
      </c>
      <c r="KO27" t="s">
        <v>360</v>
      </c>
      <c r="KP27" t="s">
        <v>362</v>
      </c>
      <c r="KQ27" t="s">
        <v>360</v>
      </c>
      <c r="KR27" t="s">
        <v>362</v>
      </c>
      <c r="KS27" t="s">
        <v>362</v>
      </c>
      <c r="KT27" t="s">
        <v>362</v>
      </c>
      <c r="KU27" t="s">
        <v>362</v>
      </c>
      <c r="LJ27" t="s">
        <v>6172</v>
      </c>
      <c r="LK27" t="s">
        <v>360</v>
      </c>
      <c r="LL27" t="s">
        <v>360</v>
      </c>
      <c r="LM27" t="s">
        <v>362</v>
      </c>
      <c r="LN27" t="s">
        <v>360</v>
      </c>
      <c r="LO27" t="s">
        <v>362</v>
      </c>
      <c r="LP27" t="s">
        <v>362</v>
      </c>
      <c r="LQ27" t="s">
        <v>362</v>
      </c>
      <c r="LS27" t="s">
        <v>3072</v>
      </c>
      <c r="LT27" t="s">
        <v>5154</v>
      </c>
      <c r="NE27" t="s">
        <v>4971</v>
      </c>
      <c r="NF27" t="s">
        <v>362</v>
      </c>
      <c r="NG27" t="s">
        <v>362</v>
      </c>
      <c r="NH27" t="s">
        <v>362</v>
      </c>
      <c r="NI27" t="s">
        <v>362</v>
      </c>
      <c r="NJ27" t="s">
        <v>362</v>
      </c>
      <c r="NK27" t="s">
        <v>362</v>
      </c>
      <c r="NL27" t="s">
        <v>362</v>
      </c>
      <c r="NM27" t="s">
        <v>362</v>
      </c>
      <c r="NN27" t="s">
        <v>362</v>
      </c>
      <c r="NO27" t="s">
        <v>362</v>
      </c>
      <c r="NP27" t="s">
        <v>362</v>
      </c>
      <c r="NQ27" t="s">
        <v>360</v>
      </c>
      <c r="NR27" t="s">
        <v>362</v>
      </c>
      <c r="NS27" t="s">
        <v>362</v>
      </c>
      <c r="NU27" t="s">
        <v>6173</v>
      </c>
      <c r="NV27" t="s">
        <v>360</v>
      </c>
      <c r="NW27" t="s">
        <v>362</v>
      </c>
      <c r="NX27" t="s">
        <v>360</v>
      </c>
      <c r="NY27" t="s">
        <v>362</v>
      </c>
      <c r="NZ27" t="s">
        <v>362</v>
      </c>
      <c r="OA27" t="s">
        <v>362</v>
      </c>
      <c r="OB27" t="s">
        <v>360</v>
      </c>
      <c r="OC27" t="s">
        <v>360</v>
      </c>
      <c r="OD27" t="s">
        <v>360</v>
      </c>
      <c r="OE27" t="s">
        <v>362</v>
      </c>
      <c r="OF27" t="s">
        <v>362</v>
      </c>
      <c r="OG27" t="s">
        <v>362</v>
      </c>
      <c r="OI27" t="s">
        <v>5345</v>
      </c>
      <c r="OJ27" t="s">
        <v>360</v>
      </c>
      <c r="OK27" t="s">
        <v>362</v>
      </c>
      <c r="OL27" t="s">
        <v>362</v>
      </c>
      <c r="OM27" t="s">
        <v>362</v>
      </c>
      <c r="ON27" t="s">
        <v>362</v>
      </c>
      <c r="OO27" t="s">
        <v>362</v>
      </c>
      <c r="OP27" t="s">
        <v>362</v>
      </c>
      <c r="OQ27" t="s">
        <v>362</v>
      </c>
      <c r="OR27" t="s">
        <v>362</v>
      </c>
      <c r="OS27" t="s">
        <v>362</v>
      </c>
      <c r="OU27" t="s">
        <v>5019</v>
      </c>
      <c r="OV27" t="s">
        <v>5359</v>
      </c>
      <c r="OW27" t="s">
        <v>360</v>
      </c>
      <c r="OX27" t="s">
        <v>362</v>
      </c>
      <c r="OY27" t="s">
        <v>362</v>
      </c>
      <c r="OZ27" t="s">
        <v>362</v>
      </c>
      <c r="PA27" t="s">
        <v>362</v>
      </c>
      <c r="PB27" t="s">
        <v>362</v>
      </c>
      <c r="PC27" t="s">
        <v>362</v>
      </c>
      <c r="PD27" t="s">
        <v>362</v>
      </c>
      <c r="PF27" t="s">
        <v>5389</v>
      </c>
      <c r="PG27" t="s">
        <v>362</v>
      </c>
      <c r="PH27" t="s">
        <v>362</v>
      </c>
      <c r="PI27" t="s">
        <v>362</v>
      </c>
      <c r="PJ27" t="s">
        <v>362</v>
      </c>
      <c r="PK27" t="s">
        <v>362</v>
      </c>
      <c r="PL27" t="s">
        <v>362</v>
      </c>
      <c r="PM27" t="s">
        <v>362</v>
      </c>
      <c r="PN27" t="s">
        <v>362</v>
      </c>
      <c r="PO27" t="s">
        <v>362</v>
      </c>
      <c r="PP27" t="s">
        <v>362</v>
      </c>
      <c r="PQ27" t="s">
        <v>360</v>
      </c>
      <c r="PR27" t="s">
        <v>362</v>
      </c>
      <c r="PS27" t="s">
        <v>362</v>
      </c>
      <c r="PT27" t="s">
        <v>362</v>
      </c>
      <c r="PU27" t="s">
        <v>362</v>
      </c>
      <c r="PV27" t="s">
        <v>362</v>
      </c>
      <c r="PW27" t="s">
        <v>362</v>
      </c>
      <c r="PX27" t="s">
        <v>362</v>
      </c>
      <c r="PZ27" t="s">
        <v>5404</v>
      </c>
      <c r="QA27" t="s">
        <v>362</v>
      </c>
      <c r="QB27" t="s">
        <v>362</v>
      </c>
      <c r="QC27" t="s">
        <v>362</v>
      </c>
      <c r="QD27" t="s">
        <v>360</v>
      </c>
      <c r="QE27" t="s">
        <v>362</v>
      </c>
      <c r="QF27" t="s">
        <v>362</v>
      </c>
      <c r="QG27" t="s">
        <v>362</v>
      </c>
      <c r="QH27" t="s">
        <v>362</v>
      </c>
      <c r="QI27" t="s">
        <v>362</v>
      </c>
      <c r="QJ27" t="s">
        <v>362</v>
      </c>
      <c r="QK27" t="s">
        <v>362</v>
      </c>
      <c r="QL27" t="s">
        <v>362</v>
      </c>
      <c r="QM27" t="s">
        <v>362</v>
      </c>
      <c r="QN27" t="s">
        <v>362</v>
      </c>
      <c r="QO27" t="s">
        <v>362</v>
      </c>
      <c r="QP27" t="s">
        <v>362</v>
      </c>
      <c r="QR27" t="s">
        <v>5437</v>
      </c>
      <c r="QS27" t="s">
        <v>362</v>
      </c>
      <c r="QT27" t="s">
        <v>362</v>
      </c>
      <c r="QU27" t="s">
        <v>362</v>
      </c>
      <c r="QV27" t="s">
        <v>362</v>
      </c>
      <c r="QW27" t="s">
        <v>362</v>
      </c>
      <c r="QX27" t="s">
        <v>362</v>
      </c>
      <c r="QY27" t="s">
        <v>362</v>
      </c>
      <c r="QZ27" t="s">
        <v>360</v>
      </c>
      <c r="RA27" t="s">
        <v>362</v>
      </c>
      <c r="RB27" t="s">
        <v>362</v>
      </c>
      <c r="RC27" t="s">
        <v>362</v>
      </c>
      <c r="RD27" t="s">
        <v>362</v>
      </c>
      <c r="RF27" t="s">
        <v>5443</v>
      </c>
      <c r="RG27" t="s">
        <v>362</v>
      </c>
      <c r="RH27" t="s">
        <v>360</v>
      </c>
      <c r="RI27" t="s">
        <v>362</v>
      </c>
      <c r="RJ27" t="s">
        <v>362</v>
      </c>
      <c r="RK27" t="s">
        <v>362</v>
      </c>
      <c r="RL27" t="s">
        <v>362</v>
      </c>
      <c r="RM27" t="s">
        <v>362</v>
      </c>
      <c r="RN27" t="s">
        <v>362</v>
      </c>
      <c r="RO27" t="s">
        <v>362</v>
      </c>
      <c r="RP27" t="s">
        <v>362</v>
      </c>
      <c r="RQ27" t="s">
        <v>362</v>
      </c>
      <c r="RR27" t="s">
        <v>362</v>
      </c>
      <c r="RS27" t="s">
        <v>362</v>
      </c>
      <c r="RT27" t="s">
        <v>362</v>
      </c>
      <c r="RU27" t="s">
        <v>362</v>
      </c>
      <c r="RV27" t="s">
        <v>362</v>
      </c>
      <c r="RX27" t="s">
        <v>6100</v>
      </c>
      <c r="RY27" t="s">
        <v>360</v>
      </c>
      <c r="RZ27" t="s">
        <v>360</v>
      </c>
      <c r="SA27" t="s">
        <v>360</v>
      </c>
      <c r="SB27" t="s">
        <v>360</v>
      </c>
      <c r="SC27" t="s">
        <v>362</v>
      </c>
      <c r="SD27" t="s">
        <v>360</v>
      </c>
      <c r="SE27" t="s">
        <v>362</v>
      </c>
      <c r="SF27" t="s">
        <v>362</v>
      </c>
      <c r="SG27" t="s">
        <v>362</v>
      </c>
      <c r="SH27" t="s">
        <v>362</v>
      </c>
      <c r="SI27" t="s">
        <v>362</v>
      </c>
      <c r="SK27" t="s">
        <v>6174</v>
      </c>
      <c r="SL27" t="s">
        <v>362</v>
      </c>
      <c r="SM27" t="s">
        <v>362</v>
      </c>
      <c r="SN27" t="s">
        <v>362</v>
      </c>
      <c r="SO27" t="s">
        <v>360</v>
      </c>
      <c r="SP27" t="s">
        <v>362</v>
      </c>
      <c r="SQ27" t="s">
        <v>360</v>
      </c>
      <c r="SR27" t="s">
        <v>360</v>
      </c>
      <c r="SS27" t="s">
        <v>360</v>
      </c>
      <c r="ST27" t="s">
        <v>360</v>
      </c>
      <c r="SU27" t="s">
        <v>362</v>
      </c>
      <c r="SV27" t="s">
        <v>362</v>
      </c>
      <c r="SW27" t="s">
        <v>362</v>
      </c>
      <c r="SX27" t="s">
        <v>360</v>
      </c>
      <c r="SZ27" t="s">
        <v>5507</v>
      </c>
      <c r="TA27" t="s">
        <v>362</v>
      </c>
      <c r="TB27" t="s">
        <v>360</v>
      </c>
      <c r="TC27" t="s">
        <v>362</v>
      </c>
      <c r="TD27" t="s">
        <v>362</v>
      </c>
      <c r="TE27" t="s">
        <v>362</v>
      </c>
      <c r="TF27" t="s">
        <v>362</v>
      </c>
      <c r="TG27" t="s">
        <v>362</v>
      </c>
      <c r="TH27" t="s">
        <v>362</v>
      </c>
      <c r="TJ27" t="s">
        <v>6175</v>
      </c>
      <c r="TK27" t="s">
        <v>362</v>
      </c>
      <c r="TL27" t="s">
        <v>362</v>
      </c>
      <c r="TM27" t="s">
        <v>360</v>
      </c>
      <c r="TN27" t="s">
        <v>360</v>
      </c>
      <c r="TO27" t="s">
        <v>362</v>
      </c>
      <c r="TP27" t="s">
        <v>360</v>
      </c>
      <c r="TQ27" t="s">
        <v>360</v>
      </c>
      <c r="TR27" t="s">
        <v>360</v>
      </c>
      <c r="TS27" t="s">
        <v>360</v>
      </c>
      <c r="TT27" t="s">
        <v>362</v>
      </c>
      <c r="TU27" t="s">
        <v>362</v>
      </c>
      <c r="TV27" t="s">
        <v>362</v>
      </c>
      <c r="TW27" t="s">
        <v>360</v>
      </c>
      <c r="UN27" t="s">
        <v>3074</v>
      </c>
      <c r="UO27" t="s">
        <v>3074</v>
      </c>
      <c r="UP27" t="s">
        <v>3074</v>
      </c>
      <c r="UQ27" t="s">
        <v>1295</v>
      </c>
      <c r="UR27" t="s">
        <v>304</v>
      </c>
      <c r="US27" t="s">
        <v>314</v>
      </c>
      <c r="UT27" t="s">
        <v>290</v>
      </c>
      <c r="UU27" t="s">
        <v>686</v>
      </c>
      <c r="UV27" t="s">
        <v>532</v>
      </c>
      <c r="UW27" t="s">
        <v>329</v>
      </c>
      <c r="UX27" t="s">
        <v>737</v>
      </c>
      <c r="UY27" t="s">
        <v>406</v>
      </c>
      <c r="UZ27" t="s">
        <v>1098</v>
      </c>
      <c r="VA27" t="s">
        <v>1185</v>
      </c>
      <c r="VB27" t="s">
        <v>380</v>
      </c>
    </row>
    <row r="28" spans="1:574" x14ac:dyDescent="0.25">
      <c r="A28" t="s">
        <v>6176</v>
      </c>
      <c r="B28" s="38">
        <v>45897</v>
      </c>
      <c r="C28" t="s">
        <v>3055</v>
      </c>
      <c r="D28" t="s">
        <v>3059</v>
      </c>
      <c r="E28" t="s">
        <v>3065</v>
      </c>
      <c r="F28">
        <v>2748199</v>
      </c>
      <c r="G28" t="s">
        <v>3072</v>
      </c>
      <c r="H28" s="38">
        <v>45100</v>
      </c>
      <c r="I28">
        <v>41</v>
      </c>
      <c r="J28" t="s">
        <v>1466</v>
      </c>
      <c r="K28" t="s">
        <v>4868</v>
      </c>
      <c r="L28" t="s">
        <v>4875</v>
      </c>
      <c r="N28" t="s">
        <v>4911</v>
      </c>
      <c r="P28" t="s">
        <v>4927</v>
      </c>
      <c r="R28" t="s">
        <v>5527</v>
      </c>
      <c r="S28" t="s">
        <v>360</v>
      </c>
      <c r="T28" t="s">
        <v>362</v>
      </c>
      <c r="U28" t="s">
        <v>362</v>
      </c>
      <c r="V28" t="s">
        <v>362</v>
      </c>
      <c r="W28" t="s">
        <v>362</v>
      </c>
      <c r="X28" t="s">
        <v>362</v>
      </c>
      <c r="Y28" t="s">
        <v>362</v>
      </c>
      <c r="Z28" t="s">
        <v>362</v>
      </c>
      <c r="AB28" t="s">
        <v>4940</v>
      </c>
      <c r="AC28" t="s">
        <v>4940</v>
      </c>
      <c r="AD28" t="s">
        <v>4940</v>
      </c>
      <c r="AE28" t="s">
        <v>4940</v>
      </c>
      <c r="AF28" t="s">
        <v>4940</v>
      </c>
      <c r="AG28" t="s">
        <v>4940</v>
      </c>
      <c r="AH28" t="s">
        <v>6177</v>
      </c>
      <c r="AI28" t="s">
        <v>360</v>
      </c>
      <c r="AJ28" t="s">
        <v>362</v>
      </c>
      <c r="AK28" t="s">
        <v>362</v>
      </c>
      <c r="AL28" t="s">
        <v>362</v>
      </c>
      <c r="AM28" t="s">
        <v>360</v>
      </c>
      <c r="AN28" t="s">
        <v>362</v>
      </c>
      <c r="AO28" t="s">
        <v>362</v>
      </c>
      <c r="AP28" t="s">
        <v>362</v>
      </c>
      <c r="AQ28" t="s">
        <v>362</v>
      </c>
      <c r="AR28" t="s">
        <v>362</v>
      </c>
      <c r="AS28" t="s">
        <v>362</v>
      </c>
      <c r="AT28" t="s">
        <v>362</v>
      </c>
      <c r="AU28" t="s">
        <v>362</v>
      </c>
      <c r="AV28" t="s">
        <v>362</v>
      </c>
      <c r="AX28" t="s">
        <v>4949</v>
      </c>
      <c r="AY28" t="s">
        <v>360</v>
      </c>
      <c r="AZ28" t="s">
        <v>362</v>
      </c>
      <c r="BA28" t="s">
        <v>362</v>
      </c>
      <c r="BB28" t="s">
        <v>362</v>
      </c>
      <c r="BC28" t="s">
        <v>362</v>
      </c>
      <c r="BD28" t="s">
        <v>362</v>
      </c>
      <c r="BE28" t="s">
        <v>362</v>
      </c>
      <c r="BF28" t="s">
        <v>362</v>
      </c>
      <c r="BG28" t="s">
        <v>362</v>
      </c>
      <c r="BH28" t="s">
        <v>362</v>
      </c>
      <c r="BI28" t="s">
        <v>362</v>
      </c>
      <c r="BJ28" t="s">
        <v>362</v>
      </c>
      <c r="BK28" t="s">
        <v>362</v>
      </c>
      <c r="BM28" t="s">
        <v>5473</v>
      </c>
      <c r="BN28" t="s">
        <v>362</v>
      </c>
      <c r="BO28" t="s">
        <v>362</v>
      </c>
      <c r="BP28" t="s">
        <v>362</v>
      </c>
      <c r="BQ28" t="s">
        <v>360</v>
      </c>
      <c r="BR28" t="s">
        <v>362</v>
      </c>
      <c r="BS28" t="s">
        <v>362</v>
      </c>
      <c r="BT28" t="s">
        <v>362</v>
      </c>
      <c r="BU28" t="s">
        <v>362</v>
      </c>
      <c r="BV28" t="s">
        <v>362</v>
      </c>
      <c r="BX28" t="s">
        <v>4975</v>
      </c>
      <c r="CN28" t="s">
        <v>5002</v>
      </c>
      <c r="DD28" t="s">
        <v>5021</v>
      </c>
      <c r="EK28" t="s">
        <v>5072</v>
      </c>
      <c r="EL28" t="s">
        <v>5080</v>
      </c>
      <c r="EM28" t="s">
        <v>360</v>
      </c>
      <c r="EN28" t="s">
        <v>362</v>
      </c>
      <c r="EO28" t="s">
        <v>362</v>
      </c>
      <c r="EP28" t="s">
        <v>362</v>
      </c>
      <c r="EQ28" t="s">
        <v>362</v>
      </c>
      <c r="ER28" t="s">
        <v>362</v>
      </c>
      <c r="ES28" t="s">
        <v>362</v>
      </c>
      <c r="ET28" t="s">
        <v>362</v>
      </c>
      <c r="EU28" t="s">
        <v>362</v>
      </c>
      <c r="EW28" t="s">
        <v>5094</v>
      </c>
      <c r="EX28" t="s">
        <v>360</v>
      </c>
      <c r="EY28" t="s">
        <v>362</v>
      </c>
      <c r="EZ28" t="s">
        <v>362</v>
      </c>
      <c r="FA28" t="s">
        <v>362</v>
      </c>
      <c r="FB28" t="s">
        <v>362</v>
      </c>
      <c r="FC28" t="s">
        <v>362</v>
      </c>
      <c r="FD28" t="s">
        <v>362</v>
      </c>
      <c r="FE28" t="s">
        <v>362</v>
      </c>
      <c r="FF28" t="s">
        <v>362</v>
      </c>
      <c r="FG28" t="s">
        <v>362</v>
      </c>
      <c r="FH28" t="s">
        <v>362</v>
      </c>
      <c r="FJ28" t="s">
        <v>5072</v>
      </c>
      <c r="FK28" t="s">
        <v>5111</v>
      </c>
      <c r="FL28" t="s">
        <v>5113</v>
      </c>
      <c r="FM28" t="s">
        <v>360</v>
      </c>
      <c r="FN28" t="s">
        <v>362</v>
      </c>
      <c r="FO28" t="s">
        <v>362</v>
      </c>
      <c r="FP28" t="s">
        <v>362</v>
      </c>
      <c r="FQ28" t="s">
        <v>362</v>
      </c>
      <c r="FR28" t="s">
        <v>362</v>
      </c>
      <c r="FS28" t="s">
        <v>362</v>
      </c>
      <c r="FT28" t="s">
        <v>362</v>
      </c>
      <c r="FV28" t="s">
        <v>3072</v>
      </c>
      <c r="GG28" t="s">
        <v>4949</v>
      </c>
      <c r="GI28" t="s">
        <v>3074</v>
      </c>
      <c r="HN28" t="s">
        <v>5172</v>
      </c>
      <c r="HO28" t="s">
        <v>362</v>
      </c>
      <c r="HP28" t="s">
        <v>362</v>
      </c>
      <c r="HQ28" t="s">
        <v>360</v>
      </c>
      <c r="HR28" t="s">
        <v>362</v>
      </c>
      <c r="HS28" t="s">
        <v>362</v>
      </c>
      <c r="HT28" t="s">
        <v>362</v>
      </c>
      <c r="HU28" t="s">
        <v>362</v>
      </c>
      <c r="HV28" t="s">
        <v>362</v>
      </c>
      <c r="HW28" t="s">
        <v>362</v>
      </c>
      <c r="HY28" t="s">
        <v>5180</v>
      </c>
      <c r="HZ28" t="s">
        <v>360</v>
      </c>
      <c r="IA28" t="s">
        <v>362</v>
      </c>
      <c r="IB28" t="s">
        <v>362</v>
      </c>
      <c r="IC28" t="s">
        <v>362</v>
      </c>
      <c r="ID28" t="s">
        <v>362</v>
      </c>
      <c r="IE28" t="s">
        <v>362</v>
      </c>
      <c r="IG28" t="s">
        <v>5191</v>
      </c>
      <c r="IH28" t="s">
        <v>6178</v>
      </c>
      <c r="II28" t="s">
        <v>360</v>
      </c>
      <c r="IJ28" t="s">
        <v>362</v>
      </c>
      <c r="IK28" t="s">
        <v>360</v>
      </c>
      <c r="IL28" t="s">
        <v>362</v>
      </c>
      <c r="IM28" t="s">
        <v>362</v>
      </c>
      <c r="IN28" t="s">
        <v>362</v>
      </c>
      <c r="IP28" t="s">
        <v>5203</v>
      </c>
      <c r="IQ28" t="s">
        <v>5985</v>
      </c>
      <c r="IR28" t="s">
        <v>362</v>
      </c>
      <c r="IS28" t="s">
        <v>362</v>
      </c>
      <c r="IT28" t="s">
        <v>362</v>
      </c>
      <c r="IU28" t="s">
        <v>360</v>
      </c>
      <c r="IV28" t="s">
        <v>360</v>
      </c>
      <c r="IW28" t="s">
        <v>362</v>
      </c>
      <c r="IX28" t="s">
        <v>362</v>
      </c>
      <c r="IY28" t="s">
        <v>362</v>
      </c>
      <c r="IZ28" t="s">
        <v>362</v>
      </c>
      <c r="JA28" t="s">
        <v>362</v>
      </c>
      <c r="JL28" t="s">
        <v>3074</v>
      </c>
      <c r="JX28" t="s">
        <v>5248</v>
      </c>
      <c r="JY28" t="s">
        <v>360</v>
      </c>
      <c r="JZ28" t="s">
        <v>362</v>
      </c>
      <c r="KA28" t="s">
        <v>362</v>
      </c>
      <c r="KB28" t="s">
        <v>362</v>
      </c>
      <c r="KC28" t="s">
        <v>362</v>
      </c>
      <c r="KD28" t="s">
        <v>362</v>
      </c>
      <c r="KE28" t="s">
        <v>362</v>
      </c>
      <c r="KF28" t="s">
        <v>362</v>
      </c>
      <c r="KG28" t="s">
        <v>362</v>
      </c>
      <c r="KI28" t="s">
        <v>5259</v>
      </c>
      <c r="KJ28" t="s">
        <v>5263</v>
      </c>
      <c r="KK28" t="s">
        <v>360</v>
      </c>
      <c r="KL28" t="s">
        <v>362</v>
      </c>
      <c r="KM28" t="s">
        <v>362</v>
      </c>
      <c r="KN28" t="s">
        <v>362</v>
      </c>
      <c r="KO28" t="s">
        <v>362</v>
      </c>
      <c r="KP28" t="s">
        <v>362</v>
      </c>
      <c r="KQ28" t="s">
        <v>362</v>
      </c>
      <c r="KR28" t="s">
        <v>362</v>
      </c>
      <c r="KS28" t="s">
        <v>362</v>
      </c>
      <c r="KT28" t="s">
        <v>362</v>
      </c>
      <c r="KU28" t="s">
        <v>362</v>
      </c>
      <c r="LJ28" t="s">
        <v>5997</v>
      </c>
      <c r="LK28" t="s">
        <v>360</v>
      </c>
      <c r="LL28" t="s">
        <v>360</v>
      </c>
      <c r="LM28" t="s">
        <v>362</v>
      </c>
      <c r="LN28" t="s">
        <v>362</v>
      </c>
      <c r="LO28" t="s">
        <v>362</v>
      </c>
      <c r="LP28" t="s">
        <v>362</v>
      </c>
      <c r="LQ28" t="s">
        <v>362</v>
      </c>
      <c r="LS28" t="s">
        <v>3072</v>
      </c>
      <c r="LT28" t="s">
        <v>5287</v>
      </c>
      <c r="MR28" t="s">
        <v>5310</v>
      </c>
      <c r="MS28" t="s">
        <v>360</v>
      </c>
      <c r="MT28" t="s">
        <v>362</v>
      </c>
      <c r="MU28" t="s">
        <v>362</v>
      </c>
      <c r="MV28" t="s">
        <v>362</v>
      </c>
      <c r="MW28" t="s">
        <v>362</v>
      </c>
      <c r="MX28" t="s">
        <v>362</v>
      </c>
      <c r="MY28" t="s">
        <v>362</v>
      </c>
      <c r="MZ28" t="s">
        <v>362</v>
      </c>
      <c r="NA28" t="s">
        <v>362</v>
      </c>
      <c r="NB28" t="s">
        <v>362</v>
      </c>
      <c r="NC28" t="s">
        <v>362</v>
      </c>
      <c r="NE28" t="s">
        <v>4971</v>
      </c>
      <c r="NF28" t="s">
        <v>362</v>
      </c>
      <c r="NG28" t="s">
        <v>362</v>
      </c>
      <c r="NH28" t="s">
        <v>362</v>
      </c>
      <c r="NI28" t="s">
        <v>362</v>
      </c>
      <c r="NJ28" t="s">
        <v>362</v>
      </c>
      <c r="NK28" t="s">
        <v>362</v>
      </c>
      <c r="NL28" t="s">
        <v>362</v>
      </c>
      <c r="NM28" t="s">
        <v>362</v>
      </c>
      <c r="NN28" t="s">
        <v>362</v>
      </c>
      <c r="NO28" t="s">
        <v>362</v>
      </c>
      <c r="NP28" t="s">
        <v>362</v>
      </c>
      <c r="NQ28" t="s">
        <v>360</v>
      </c>
      <c r="NR28" t="s">
        <v>362</v>
      </c>
      <c r="NS28" t="s">
        <v>362</v>
      </c>
      <c r="NU28" t="s">
        <v>5263</v>
      </c>
      <c r="NV28" t="s">
        <v>360</v>
      </c>
      <c r="NW28" t="s">
        <v>362</v>
      </c>
      <c r="NX28" t="s">
        <v>362</v>
      </c>
      <c r="NY28" t="s">
        <v>362</v>
      </c>
      <c r="NZ28" t="s">
        <v>362</v>
      </c>
      <c r="OA28" t="s">
        <v>362</v>
      </c>
      <c r="OB28" t="s">
        <v>362</v>
      </c>
      <c r="OC28" t="s">
        <v>362</v>
      </c>
      <c r="OD28" t="s">
        <v>362</v>
      </c>
      <c r="OE28" t="s">
        <v>362</v>
      </c>
      <c r="OF28" t="s">
        <v>362</v>
      </c>
      <c r="OG28" t="s">
        <v>362</v>
      </c>
      <c r="OI28" t="s">
        <v>5345</v>
      </c>
      <c r="OJ28" t="s">
        <v>360</v>
      </c>
      <c r="OK28" t="s">
        <v>362</v>
      </c>
      <c r="OL28" t="s">
        <v>362</v>
      </c>
      <c r="OM28" t="s">
        <v>362</v>
      </c>
      <c r="ON28" t="s">
        <v>362</v>
      </c>
      <c r="OO28" t="s">
        <v>362</v>
      </c>
      <c r="OP28" t="s">
        <v>362</v>
      </c>
      <c r="OQ28" t="s">
        <v>362</v>
      </c>
      <c r="OR28" t="s">
        <v>362</v>
      </c>
      <c r="OS28" t="s">
        <v>362</v>
      </c>
      <c r="OU28" t="s">
        <v>5002</v>
      </c>
      <c r="PF28" t="s">
        <v>5381</v>
      </c>
      <c r="PG28" t="s">
        <v>362</v>
      </c>
      <c r="PH28" t="s">
        <v>362</v>
      </c>
      <c r="PI28" t="s">
        <v>362</v>
      </c>
      <c r="PJ28" t="s">
        <v>362</v>
      </c>
      <c r="PK28" t="s">
        <v>362</v>
      </c>
      <c r="PL28" t="s">
        <v>362</v>
      </c>
      <c r="PM28" t="s">
        <v>360</v>
      </c>
      <c r="PN28" t="s">
        <v>362</v>
      </c>
      <c r="PO28" t="s">
        <v>362</v>
      </c>
      <c r="PP28" t="s">
        <v>362</v>
      </c>
      <c r="PQ28" t="s">
        <v>362</v>
      </c>
      <c r="PR28" t="s">
        <v>362</v>
      </c>
      <c r="PS28" t="s">
        <v>362</v>
      </c>
      <c r="PT28" t="s">
        <v>362</v>
      </c>
      <c r="PU28" t="s">
        <v>362</v>
      </c>
      <c r="PV28" t="s">
        <v>362</v>
      </c>
      <c r="PW28" t="s">
        <v>362</v>
      </c>
      <c r="PX28" t="s">
        <v>362</v>
      </c>
      <c r="PZ28" t="s">
        <v>5412</v>
      </c>
      <c r="QA28" t="s">
        <v>362</v>
      </c>
      <c r="QB28" t="s">
        <v>362</v>
      </c>
      <c r="QC28" t="s">
        <v>362</v>
      </c>
      <c r="QD28" t="s">
        <v>362</v>
      </c>
      <c r="QE28" t="s">
        <v>362</v>
      </c>
      <c r="QF28" t="s">
        <v>362</v>
      </c>
      <c r="QG28" t="s">
        <v>362</v>
      </c>
      <c r="QH28" t="s">
        <v>360</v>
      </c>
      <c r="QI28" t="s">
        <v>362</v>
      </c>
      <c r="QJ28" t="s">
        <v>362</v>
      </c>
      <c r="QK28" t="s">
        <v>362</v>
      </c>
      <c r="QL28" t="s">
        <v>362</v>
      </c>
      <c r="QM28" t="s">
        <v>362</v>
      </c>
      <c r="QN28" t="s">
        <v>362</v>
      </c>
      <c r="QO28" t="s">
        <v>362</v>
      </c>
      <c r="QP28" t="s">
        <v>362</v>
      </c>
      <c r="QR28" t="s">
        <v>5437</v>
      </c>
      <c r="QS28" t="s">
        <v>362</v>
      </c>
      <c r="QT28" t="s">
        <v>362</v>
      </c>
      <c r="QU28" t="s">
        <v>362</v>
      </c>
      <c r="QV28" t="s">
        <v>362</v>
      </c>
      <c r="QW28" t="s">
        <v>362</v>
      </c>
      <c r="QX28" t="s">
        <v>362</v>
      </c>
      <c r="QY28" t="s">
        <v>362</v>
      </c>
      <c r="QZ28" t="s">
        <v>360</v>
      </c>
      <c r="RA28" t="s">
        <v>362</v>
      </c>
      <c r="RB28" t="s">
        <v>362</v>
      </c>
      <c r="RC28" t="s">
        <v>362</v>
      </c>
      <c r="RD28" t="s">
        <v>362</v>
      </c>
      <c r="SZ28" t="s">
        <v>3074</v>
      </c>
      <c r="TA28" t="s">
        <v>362</v>
      </c>
      <c r="TB28" t="s">
        <v>362</v>
      </c>
      <c r="TC28" t="s">
        <v>362</v>
      </c>
      <c r="TD28" t="s">
        <v>362</v>
      </c>
      <c r="TE28" t="s">
        <v>362</v>
      </c>
      <c r="TF28" t="s">
        <v>362</v>
      </c>
      <c r="TG28" t="s">
        <v>360</v>
      </c>
      <c r="TH28" t="s">
        <v>362</v>
      </c>
      <c r="TY28" t="s">
        <v>5002</v>
      </c>
      <c r="UN28" t="s">
        <v>3074</v>
      </c>
      <c r="UO28" t="s">
        <v>3074</v>
      </c>
      <c r="UP28" t="s">
        <v>3074</v>
      </c>
      <c r="UQ28" t="s">
        <v>920</v>
      </c>
      <c r="UR28" t="s">
        <v>304</v>
      </c>
      <c r="US28" t="s">
        <v>321</v>
      </c>
      <c r="UT28" t="s">
        <v>290</v>
      </c>
      <c r="UU28" t="s">
        <v>691</v>
      </c>
      <c r="UV28" t="s">
        <v>527</v>
      </c>
      <c r="UW28" t="s">
        <v>332</v>
      </c>
      <c r="UX28" t="s">
        <v>737</v>
      </c>
      <c r="UY28" t="s">
        <v>406</v>
      </c>
      <c r="UZ28" t="s">
        <v>1099</v>
      </c>
      <c r="VA28" t="s">
        <v>1185</v>
      </c>
      <c r="VB28" t="s">
        <v>380</v>
      </c>
    </row>
    <row r="29" spans="1:574" x14ac:dyDescent="0.25">
      <c r="A29" t="s">
        <v>6179</v>
      </c>
      <c r="B29" s="38">
        <v>45897</v>
      </c>
      <c r="C29" t="s">
        <v>3055</v>
      </c>
      <c r="D29" t="s">
        <v>3059</v>
      </c>
      <c r="E29" t="s">
        <v>3065</v>
      </c>
      <c r="F29">
        <v>2751147</v>
      </c>
      <c r="G29" t="s">
        <v>3072</v>
      </c>
      <c r="H29" s="38">
        <v>45196</v>
      </c>
      <c r="I29">
        <v>61</v>
      </c>
      <c r="J29" t="s">
        <v>1466</v>
      </c>
      <c r="K29" t="s">
        <v>4868</v>
      </c>
      <c r="L29" t="s">
        <v>4875</v>
      </c>
      <c r="N29" t="s">
        <v>4909</v>
      </c>
      <c r="P29" t="s">
        <v>4937</v>
      </c>
      <c r="R29" t="s">
        <v>3074</v>
      </c>
      <c r="S29" t="s">
        <v>362</v>
      </c>
      <c r="T29" t="s">
        <v>362</v>
      </c>
      <c r="U29" t="s">
        <v>362</v>
      </c>
      <c r="V29" t="s">
        <v>362</v>
      </c>
      <c r="W29" t="s">
        <v>362</v>
      </c>
      <c r="X29" t="s">
        <v>360</v>
      </c>
      <c r="Y29" t="s">
        <v>362</v>
      </c>
      <c r="Z29" t="s">
        <v>362</v>
      </c>
      <c r="AB29" t="s">
        <v>4944</v>
      </c>
      <c r="AC29" t="s">
        <v>4940</v>
      </c>
      <c r="AD29" t="s">
        <v>4942</v>
      </c>
      <c r="AE29" t="s">
        <v>4940</v>
      </c>
      <c r="AF29" t="s">
        <v>4940</v>
      </c>
      <c r="AG29" t="s">
        <v>4940</v>
      </c>
      <c r="AH29" t="s">
        <v>6000</v>
      </c>
      <c r="AI29" t="s">
        <v>360</v>
      </c>
      <c r="AJ29" t="s">
        <v>360</v>
      </c>
      <c r="AK29" t="s">
        <v>360</v>
      </c>
      <c r="AL29" t="s">
        <v>360</v>
      </c>
      <c r="AM29" t="s">
        <v>362</v>
      </c>
      <c r="AN29" t="s">
        <v>362</v>
      </c>
      <c r="AO29" t="s">
        <v>360</v>
      </c>
      <c r="AP29" t="s">
        <v>360</v>
      </c>
      <c r="AQ29" t="s">
        <v>360</v>
      </c>
      <c r="AR29" t="s">
        <v>360</v>
      </c>
      <c r="AS29" t="s">
        <v>360</v>
      </c>
      <c r="AT29" t="s">
        <v>362</v>
      </c>
      <c r="AU29" t="s">
        <v>362</v>
      </c>
      <c r="AV29" t="s">
        <v>362</v>
      </c>
      <c r="AX29" t="s">
        <v>6180</v>
      </c>
      <c r="AY29" t="s">
        <v>360</v>
      </c>
      <c r="AZ29" t="s">
        <v>360</v>
      </c>
      <c r="BA29" t="s">
        <v>360</v>
      </c>
      <c r="BB29" t="s">
        <v>362</v>
      </c>
      <c r="BC29" t="s">
        <v>360</v>
      </c>
      <c r="BD29" t="s">
        <v>362</v>
      </c>
      <c r="BE29" t="s">
        <v>362</v>
      </c>
      <c r="BF29" t="s">
        <v>362</v>
      </c>
      <c r="BG29" t="s">
        <v>362</v>
      </c>
      <c r="BH29" t="s">
        <v>362</v>
      </c>
      <c r="BI29" t="s">
        <v>362</v>
      </c>
      <c r="BJ29" t="s">
        <v>362</v>
      </c>
      <c r="BK29" t="s">
        <v>362</v>
      </c>
      <c r="BM29" t="s">
        <v>6181</v>
      </c>
      <c r="BN29" t="s">
        <v>360</v>
      </c>
      <c r="BO29" t="s">
        <v>362</v>
      </c>
      <c r="BP29" t="s">
        <v>360</v>
      </c>
      <c r="BQ29" t="s">
        <v>360</v>
      </c>
      <c r="BR29" t="s">
        <v>362</v>
      </c>
      <c r="BS29" t="s">
        <v>362</v>
      </c>
      <c r="BT29" t="s">
        <v>362</v>
      </c>
      <c r="BU29" t="s">
        <v>362</v>
      </c>
      <c r="BV29" t="s">
        <v>362</v>
      </c>
      <c r="BX29" t="s">
        <v>4975</v>
      </c>
      <c r="CN29" t="s">
        <v>5002</v>
      </c>
      <c r="DD29" t="s">
        <v>4984</v>
      </c>
      <c r="EK29" t="s">
        <v>5070</v>
      </c>
      <c r="EW29" t="s">
        <v>5094</v>
      </c>
      <c r="EX29" t="s">
        <v>360</v>
      </c>
      <c r="EY29" t="s">
        <v>362</v>
      </c>
      <c r="EZ29" t="s">
        <v>362</v>
      </c>
      <c r="FA29" t="s">
        <v>362</v>
      </c>
      <c r="FB29" t="s">
        <v>362</v>
      </c>
      <c r="FC29" t="s">
        <v>362</v>
      </c>
      <c r="FD29" t="s">
        <v>362</v>
      </c>
      <c r="FE29" t="s">
        <v>362</v>
      </c>
      <c r="FF29" t="s">
        <v>362</v>
      </c>
      <c r="FG29" t="s">
        <v>362</v>
      </c>
      <c r="FH29" t="s">
        <v>362</v>
      </c>
      <c r="FJ29" t="s">
        <v>5070</v>
      </c>
      <c r="FK29" t="s">
        <v>3072</v>
      </c>
      <c r="FV29" t="s">
        <v>3072</v>
      </c>
      <c r="GG29" t="s">
        <v>4949</v>
      </c>
      <c r="GI29" t="s">
        <v>3072</v>
      </c>
      <c r="GJ29" t="s">
        <v>5139</v>
      </c>
      <c r="GK29" t="s">
        <v>362</v>
      </c>
      <c r="GL29" t="s">
        <v>362</v>
      </c>
      <c r="GM29" t="s">
        <v>360</v>
      </c>
      <c r="GN29" t="s">
        <v>362</v>
      </c>
      <c r="GO29" t="s">
        <v>362</v>
      </c>
      <c r="GP29" t="s">
        <v>362</v>
      </c>
      <c r="GR29" t="s">
        <v>6182</v>
      </c>
      <c r="GS29" t="s">
        <v>362</v>
      </c>
      <c r="GT29" t="s">
        <v>360</v>
      </c>
      <c r="GU29" t="s">
        <v>360</v>
      </c>
      <c r="GV29" t="s">
        <v>362</v>
      </c>
      <c r="GW29" t="s">
        <v>362</v>
      </c>
      <c r="GX29" t="s">
        <v>362</v>
      </c>
      <c r="GY29" t="s">
        <v>362</v>
      </c>
      <c r="GZ29" t="s">
        <v>362</v>
      </c>
      <c r="HB29" t="s">
        <v>3074</v>
      </c>
      <c r="HC29" t="s">
        <v>5166</v>
      </c>
      <c r="HD29" t="s">
        <v>362</v>
      </c>
      <c r="HE29" t="s">
        <v>362</v>
      </c>
      <c r="HF29" t="s">
        <v>362</v>
      </c>
      <c r="HG29" t="s">
        <v>362</v>
      </c>
      <c r="HH29" t="s">
        <v>362</v>
      </c>
      <c r="HI29" t="s">
        <v>360</v>
      </c>
      <c r="HJ29" t="s">
        <v>362</v>
      </c>
      <c r="HK29" t="s">
        <v>362</v>
      </c>
      <c r="HL29" t="s">
        <v>362</v>
      </c>
      <c r="IG29" t="s">
        <v>5187</v>
      </c>
      <c r="IP29" t="s">
        <v>5203</v>
      </c>
      <c r="IQ29" t="s">
        <v>5220</v>
      </c>
      <c r="IR29" t="s">
        <v>362</v>
      </c>
      <c r="IS29" t="s">
        <v>362</v>
      </c>
      <c r="IT29" t="s">
        <v>362</v>
      </c>
      <c r="IU29" t="s">
        <v>362</v>
      </c>
      <c r="IV29" t="s">
        <v>360</v>
      </c>
      <c r="IW29" t="s">
        <v>362</v>
      </c>
      <c r="IX29" t="s">
        <v>362</v>
      </c>
      <c r="IY29" t="s">
        <v>362</v>
      </c>
      <c r="IZ29" t="s">
        <v>362</v>
      </c>
      <c r="JA29" t="s">
        <v>362</v>
      </c>
      <c r="JL29" t="s">
        <v>3074</v>
      </c>
      <c r="JX29" t="s">
        <v>5248</v>
      </c>
      <c r="JY29" t="s">
        <v>360</v>
      </c>
      <c r="JZ29" t="s">
        <v>362</v>
      </c>
      <c r="KA29" t="s">
        <v>362</v>
      </c>
      <c r="KB29" t="s">
        <v>362</v>
      </c>
      <c r="KC29" t="s">
        <v>362</v>
      </c>
      <c r="KD29" t="s">
        <v>362</v>
      </c>
      <c r="KE29" t="s">
        <v>362</v>
      </c>
      <c r="KF29" t="s">
        <v>362</v>
      </c>
      <c r="KG29" t="s">
        <v>362</v>
      </c>
      <c r="KI29" t="s">
        <v>5259</v>
      </c>
      <c r="KJ29" t="s">
        <v>5263</v>
      </c>
      <c r="KK29" t="s">
        <v>360</v>
      </c>
      <c r="KL29" t="s">
        <v>362</v>
      </c>
      <c r="KM29" t="s">
        <v>362</v>
      </c>
      <c r="KN29" t="s">
        <v>362</v>
      </c>
      <c r="KO29" t="s">
        <v>362</v>
      </c>
      <c r="KP29" t="s">
        <v>362</v>
      </c>
      <c r="KQ29" t="s">
        <v>362</v>
      </c>
      <c r="KR29" t="s">
        <v>362</v>
      </c>
      <c r="KS29" t="s">
        <v>362</v>
      </c>
      <c r="KT29" t="s">
        <v>362</v>
      </c>
      <c r="KU29" t="s">
        <v>362</v>
      </c>
      <c r="LJ29" t="s">
        <v>5997</v>
      </c>
      <c r="LK29" t="s">
        <v>360</v>
      </c>
      <c r="LL29" t="s">
        <v>360</v>
      </c>
      <c r="LM29" t="s">
        <v>362</v>
      </c>
      <c r="LN29" t="s">
        <v>362</v>
      </c>
      <c r="LO29" t="s">
        <v>362</v>
      </c>
      <c r="LP29" t="s">
        <v>362</v>
      </c>
      <c r="LQ29" t="s">
        <v>362</v>
      </c>
      <c r="LS29" t="s">
        <v>3072</v>
      </c>
      <c r="LT29" t="s">
        <v>5287</v>
      </c>
      <c r="MR29" t="s">
        <v>5310</v>
      </c>
      <c r="MS29" t="s">
        <v>360</v>
      </c>
      <c r="MT29" t="s">
        <v>362</v>
      </c>
      <c r="MU29" t="s">
        <v>362</v>
      </c>
      <c r="MV29" t="s">
        <v>362</v>
      </c>
      <c r="MW29" t="s">
        <v>362</v>
      </c>
      <c r="MX29" t="s">
        <v>362</v>
      </c>
      <c r="MY29" t="s">
        <v>362</v>
      </c>
      <c r="MZ29" t="s">
        <v>362</v>
      </c>
      <c r="NA29" t="s">
        <v>362</v>
      </c>
      <c r="NB29" t="s">
        <v>362</v>
      </c>
      <c r="NC29" t="s">
        <v>362</v>
      </c>
      <c r="NE29" t="s">
        <v>4971</v>
      </c>
      <c r="NF29" t="s">
        <v>362</v>
      </c>
      <c r="NG29" t="s">
        <v>362</v>
      </c>
      <c r="NH29" t="s">
        <v>362</v>
      </c>
      <c r="NI29" t="s">
        <v>362</v>
      </c>
      <c r="NJ29" t="s">
        <v>362</v>
      </c>
      <c r="NK29" t="s">
        <v>362</v>
      </c>
      <c r="NL29" t="s">
        <v>362</v>
      </c>
      <c r="NM29" t="s">
        <v>362</v>
      </c>
      <c r="NN29" t="s">
        <v>362</v>
      </c>
      <c r="NO29" t="s">
        <v>362</v>
      </c>
      <c r="NP29" t="s">
        <v>362</v>
      </c>
      <c r="NQ29" t="s">
        <v>360</v>
      </c>
      <c r="NR29" t="s">
        <v>362</v>
      </c>
      <c r="NS29" t="s">
        <v>362</v>
      </c>
      <c r="NU29" t="s">
        <v>5263</v>
      </c>
      <c r="NV29" t="s">
        <v>360</v>
      </c>
      <c r="NW29" t="s">
        <v>362</v>
      </c>
      <c r="NX29" t="s">
        <v>362</v>
      </c>
      <c r="NY29" t="s">
        <v>362</v>
      </c>
      <c r="NZ29" t="s">
        <v>362</v>
      </c>
      <c r="OA29" t="s">
        <v>362</v>
      </c>
      <c r="OB29" t="s">
        <v>362</v>
      </c>
      <c r="OC29" t="s">
        <v>362</v>
      </c>
      <c r="OD29" t="s">
        <v>362</v>
      </c>
      <c r="OE29" t="s">
        <v>362</v>
      </c>
      <c r="OF29" t="s">
        <v>362</v>
      </c>
      <c r="OG29" t="s">
        <v>362</v>
      </c>
      <c r="OI29" t="s">
        <v>5345</v>
      </c>
      <c r="OJ29" t="s">
        <v>360</v>
      </c>
      <c r="OK29" t="s">
        <v>362</v>
      </c>
      <c r="OL29" t="s">
        <v>362</v>
      </c>
      <c r="OM29" t="s">
        <v>362</v>
      </c>
      <c r="ON29" t="s">
        <v>362</v>
      </c>
      <c r="OO29" t="s">
        <v>362</v>
      </c>
      <c r="OP29" t="s">
        <v>362</v>
      </c>
      <c r="OQ29" t="s">
        <v>362</v>
      </c>
      <c r="OR29" t="s">
        <v>362</v>
      </c>
      <c r="OS29" t="s">
        <v>362</v>
      </c>
      <c r="OU29" t="s">
        <v>5002</v>
      </c>
      <c r="PF29" t="s">
        <v>5369</v>
      </c>
      <c r="PG29" t="s">
        <v>360</v>
      </c>
      <c r="PH29" t="s">
        <v>362</v>
      </c>
      <c r="PI29" t="s">
        <v>362</v>
      </c>
      <c r="PJ29" t="s">
        <v>362</v>
      </c>
      <c r="PK29" t="s">
        <v>362</v>
      </c>
      <c r="PL29" t="s">
        <v>362</v>
      </c>
      <c r="PM29" t="s">
        <v>362</v>
      </c>
      <c r="PN29" t="s">
        <v>362</v>
      </c>
      <c r="PO29" t="s">
        <v>362</v>
      </c>
      <c r="PP29" t="s">
        <v>362</v>
      </c>
      <c r="PQ29" t="s">
        <v>362</v>
      </c>
      <c r="PR29" t="s">
        <v>362</v>
      </c>
      <c r="PS29" t="s">
        <v>362</v>
      </c>
      <c r="PT29" t="s">
        <v>362</v>
      </c>
      <c r="PU29" t="s">
        <v>362</v>
      </c>
      <c r="PV29" t="s">
        <v>362</v>
      </c>
      <c r="PW29" t="s">
        <v>362</v>
      </c>
      <c r="PX29" t="s">
        <v>362</v>
      </c>
      <c r="PZ29" t="s">
        <v>5398</v>
      </c>
      <c r="QA29" t="s">
        <v>362</v>
      </c>
      <c r="QB29" t="s">
        <v>362</v>
      </c>
      <c r="QC29" t="s">
        <v>362</v>
      </c>
      <c r="QD29" t="s">
        <v>362</v>
      </c>
      <c r="QE29" t="s">
        <v>362</v>
      </c>
      <c r="QF29" t="s">
        <v>362</v>
      </c>
      <c r="QG29" t="s">
        <v>362</v>
      </c>
      <c r="QH29" t="s">
        <v>362</v>
      </c>
      <c r="QI29" t="s">
        <v>362</v>
      </c>
      <c r="QJ29" t="s">
        <v>362</v>
      </c>
      <c r="QK29" t="s">
        <v>362</v>
      </c>
      <c r="QL29" t="s">
        <v>362</v>
      </c>
      <c r="QM29" t="s">
        <v>360</v>
      </c>
      <c r="QN29" t="s">
        <v>362</v>
      </c>
      <c r="QO29" t="s">
        <v>362</v>
      </c>
      <c r="QP29" t="s">
        <v>362</v>
      </c>
      <c r="SZ29" t="s">
        <v>3074</v>
      </c>
      <c r="TA29" t="s">
        <v>362</v>
      </c>
      <c r="TB29" t="s">
        <v>362</v>
      </c>
      <c r="TC29" t="s">
        <v>362</v>
      </c>
      <c r="TD29" t="s">
        <v>362</v>
      </c>
      <c r="TE29" t="s">
        <v>362</v>
      </c>
      <c r="TF29" t="s">
        <v>362</v>
      </c>
      <c r="TG29" t="s">
        <v>360</v>
      </c>
      <c r="TH29" t="s">
        <v>362</v>
      </c>
      <c r="TY29" t="s">
        <v>5002</v>
      </c>
      <c r="UN29" t="s">
        <v>3072</v>
      </c>
      <c r="UO29" t="s">
        <v>3072</v>
      </c>
      <c r="UP29" t="s">
        <v>3074</v>
      </c>
      <c r="UQ29" t="s">
        <v>452</v>
      </c>
      <c r="UR29" t="s">
        <v>304</v>
      </c>
      <c r="US29" t="s">
        <v>321</v>
      </c>
      <c r="UT29" t="s">
        <v>298</v>
      </c>
      <c r="UU29" t="s">
        <v>695</v>
      </c>
      <c r="UV29" t="s">
        <v>525</v>
      </c>
      <c r="UW29" t="s">
        <v>333</v>
      </c>
      <c r="UX29" t="s">
        <v>742</v>
      </c>
      <c r="UY29" t="s">
        <v>402</v>
      </c>
      <c r="UZ29" t="s">
        <v>1099</v>
      </c>
      <c r="VA29" t="s">
        <v>1184</v>
      </c>
      <c r="VB29" t="s">
        <v>392</v>
      </c>
    </row>
    <row r="30" spans="1:574" x14ac:dyDescent="0.25">
      <c r="A30" t="s">
        <v>6183</v>
      </c>
      <c r="B30" s="38">
        <v>45897</v>
      </c>
      <c r="C30" t="s">
        <v>3058</v>
      </c>
      <c r="D30" t="s">
        <v>3059</v>
      </c>
      <c r="E30" t="s">
        <v>3065</v>
      </c>
      <c r="F30">
        <v>2750767</v>
      </c>
      <c r="G30" t="s">
        <v>3072</v>
      </c>
      <c r="H30" s="38">
        <v>44838</v>
      </c>
      <c r="I30">
        <v>36</v>
      </c>
      <c r="J30" t="s">
        <v>1486</v>
      </c>
      <c r="K30" t="s">
        <v>4866</v>
      </c>
      <c r="L30" t="s">
        <v>4890</v>
      </c>
      <c r="N30" t="s">
        <v>4913</v>
      </c>
      <c r="P30" t="s">
        <v>4921</v>
      </c>
      <c r="R30" t="s">
        <v>5994</v>
      </c>
      <c r="S30" t="s">
        <v>360</v>
      </c>
      <c r="T30" t="s">
        <v>360</v>
      </c>
      <c r="U30" t="s">
        <v>362</v>
      </c>
      <c r="V30" t="s">
        <v>362</v>
      </c>
      <c r="W30" t="s">
        <v>362</v>
      </c>
      <c r="X30" t="s">
        <v>362</v>
      </c>
      <c r="Y30" t="s">
        <v>362</v>
      </c>
      <c r="Z30" t="s">
        <v>362</v>
      </c>
      <c r="AB30" t="s">
        <v>4940</v>
      </c>
      <c r="AC30" t="s">
        <v>4940</v>
      </c>
      <c r="AD30" t="s">
        <v>4940</v>
      </c>
      <c r="AE30" t="s">
        <v>4940</v>
      </c>
      <c r="AF30" t="s">
        <v>4940</v>
      </c>
      <c r="AG30" t="s">
        <v>4940</v>
      </c>
      <c r="AH30" t="s">
        <v>6155</v>
      </c>
      <c r="AI30" t="s">
        <v>360</v>
      </c>
      <c r="AJ30" t="s">
        <v>360</v>
      </c>
      <c r="AK30" t="s">
        <v>362</v>
      </c>
      <c r="AL30" t="s">
        <v>362</v>
      </c>
      <c r="AM30" t="s">
        <v>360</v>
      </c>
      <c r="AN30" t="s">
        <v>360</v>
      </c>
      <c r="AO30" t="s">
        <v>360</v>
      </c>
      <c r="AP30" t="s">
        <v>362</v>
      </c>
      <c r="AQ30" t="s">
        <v>362</v>
      </c>
      <c r="AR30" t="s">
        <v>362</v>
      </c>
      <c r="AS30" t="s">
        <v>362</v>
      </c>
      <c r="AT30" t="s">
        <v>362</v>
      </c>
      <c r="AU30" t="s">
        <v>362</v>
      </c>
      <c r="AV30" t="s">
        <v>362</v>
      </c>
      <c r="AX30" t="s">
        <v>6184</v>
      </c>
      <c r="AY30" t="s">
        <v>362</v>
      </c>
      <c r="AZ30" t="s">
        <v>360</v>
      </c>
      <c r="BA30" t="s">
        <v>362</v>
      </c>
      <c r="BB30" t="s">
        <v>362</v>
      </c>
      <c r="BC30" t="s">
        <v>362</v>
      </c>
      <c r="BD30" t="s">
        <v>360</v>
      </c>
      <c r="BE30" t="s">
        <v>362</v>
      </c>
      <c r="BF30" t="s">
        <v>362</v>
      </c>
      <c r="BG30" t="s">
        <v>362</v>
      </c>
      <c r="BH30" t="s">
        <v>362</v>
      </c>
      <c r="BI30" t="s">
        <v>362</v>
      </c>
      <c r="BJ30" t="s">
        <v>362</v>
      </c>
      <c r="BK30" t="s">
        <v>362</v>
      </c>
      <c r="BM30" t="s">
        <v>6129</v>
      </c>
      <c r="BN30" t="s">
        <v>362</v>
      </c>
      <c r="BO30" t="s">
        <v>360</v>
      </c>
      <c r="BP30" t="s">
        <v>360</v>
      </c>
      <c r="BQ30" t="s">
        <v>362</v>
      </c>
      <c r="BR30" t="s">
        <v>362</v>
      </c>
      <c r="BS30" t="s">
        <v>362</v>
      </c>
      <c r="BT30" t="s">
        <v>362</v>
      </c>
      <c r="BU30" t="s">
        <v>362</v>
      </c>
      <c r="BV30" t="s">
        <v>362</v>
      </c>
      <c r="BX30" t="s">
        <v>4975</v>
      </c>
      <c r="CN30" t="s">
        <v>5002</v>
      </c>
      <c r="DD30" t="s">
        <v>5019</v>
      </c>
      <c r="EK30" t="s">
        <v>5070</v>
      </c>
      <c r="EW30" t="s">
        <v>6168</v>
      </c>
      <c r="EX30" t="s">
        <v>362</v>
      </c>
      <c r="EY30" t="s">
        <v>362</v>
      </c>
      <c r="EZ30" t="s">
        <v>362</v>
      </c>
      <c r="FA30" t="s">
        <v>362</v>
      </c>
      <c r="FB30" t="s">
        <v>362</v>
      </c>
      <c r="FC30" t="s">
        <v>362</v>
      </c>
      <c r="FD30" t="s">
        <v>360</v>
      </c>
      <c r="FE30" t="s">
        <v>360</v>
      </c>
      <c r="FF30" t="s">
        <v>362</v>
      </c>
      <c r="FG30" t="s">
        <v>362</v>
      </c>
      <c r="FH30" t="s">
        <v>362</v>
      </c>
      <c r="FJ30" t="s">
        <v>5072</v>
      </c>
      <c r="FK30" t="s">
        <v>3072</v>
      </c>
      <c r="FV30" t="s">
        <v>3072</v>
      </c>
      <c r="GG30" t="s">
        <v>5396</v>
      </c>
      <c r="GI30" t="s">
        <v>3072</v>
      </c>
      <c r="GJ30" t="s">
        <v>5137</v>
      </c>
      <c r="GK30" t="s">
        <v>362</v>
      </c>
      <c r="GL30" t="s">
        <v>360</v>
      </c>
      <c r="GM30" t="s">
        <v>362</v>
      </c>
      <c r="GN30" t="s">
        <v>362</v>
      </c>
      <c r="GO30" t="s">
        <v>362</v>
      </c>
      <c r="GP30" t="s">
        <v>362</v>
      </c>
      <c r="GR30" t="s">
        <v>5147</v>
      </c>
      <c r="GS30" t="s">
        <v>362</v>
      </c>
      <c r="GT30" t="s">
        <v>362</v>
      </c>
      <c r="GU30" t="s">
        <v>360</v>
      </c>
      <c r="GV30" t="s">
        <v>362</v>
      </c>
      <c r="GW30" t="s">
        <v>362</v>
      </c>
      <c r="GX30" t="s">
        <v>362</v>
      </c>
      <c r="GY30" t="s">
        <v>362</v>
      </c>
      <c r="GZ30" t="s">
        <v>362</v>
      </c>
      <c r="HB30" t="s">
        <v>5154</v>
      </c>
      <c r="IG30" t="s">
        <v>5189</v>
      </c>
      <c r="IH30" t="s">
        <v>5196</v>
      </c>
      <c r="II30" t="s">
        <v>362</v>
      </c>
      <c r="IJ30" t="s">
        <v>360</v>
      </c>
      <c r="IK30" t="s">
        <v>362</v>
      </c>
      <c r="IL30" t="s">
        <v>362</v>
      </c>
      <c r="IM30" t="s">
        <v>362</v>
      </c>
      <c r="IN30" t="s">
        <v>362</v>
      </c>
      <c r="IP30" t="s">
        <v>5203</v>
      </c>
      <c r="IQ30" t="s">
        <v>6162</v>
      </c>
      <c r="IR30" t="s">
        <v>362</v>
      </c>
      <c r="IS30" t="s">
        <v>360</v>
      </c>
      <c r="IT30" t="s">
        <v>362</v>
      </c>
      <c r="IU30" t="s">
        <v>360</v>
      </c>
      <c r="IV30" t="s">
        <v>360</v>
      </c>
      <c r="IW30" t="s">
        <v>362</v>
      </c>
      <c r="IX30" t="s">
        <v>362</v>
      </c>
      <c r="IY30" t="s">
        <v>362</v>
      </c>
      <c r="IZ30" t="s">
        <v>362</v>
      </c>
      <c r="JA30" t="s">
        <v>362</v>
      </c>
      <c r="JL30" t="s">
        <v>3074</v>
      </c>
      <c r="JX30" t="s">
        <v>5257</v>
      </c>
      <c r="JY30" t="s">
        <v>362</v>
      </c>
      <c r="JZ30" t="s">
        <v>362</v>
      </c>
      <c r="KA30" t="s">
        <v>362</v>
      </c>
      <c r="KB30" t="s">
        <v>362</v>
      </c>
      <c r="KC30" t="s">
        <v>362</v>
      </c>
      <c r="KD30" t="s">
        <v>360</v>
      </c>
      <c r="KE30" t="s">
        <v>362</v>
      </c>
      <c r="KF30" t="s">
        <v>362</v>
      </c>
      <c r="KG30" t="s">
        <v>362</v>
      </c>
      <c r="KI30" t="s">
        <v>5259</v>
      </c>
      <c r="KJ30" t="s">
        <v>6185</v>
      </c>
      <c r="KK30" t="s">
        <v>360</v>
      </c>
      <c r="KL30" t="s">
        <v>360</v>
      </c>
      <c r="KM30" t="s">
        <v>360</v>
      </c>
      <c r="KN30" t="s">
        <v>362</v>
      </c>
      <c r="KO30" t="s">
        <v>360</v>
      </c>
      <c r="KP30" t="s">
        <v>362</v>
      </c>
      <c r="KQ30" t="s">
        <v>360</v>
      </c>
      <c r="KR30" t="s">
        <v>360</v>
      </c>
      <c r="KS30" t="s">
        <v>360</v>
      </c>
      <c r="KT30" t="s">
        <v>362</v>
      </c>
      <c r="KU30" t="s">
        <v>362</v>
      </c>
      <c r="LJ30" t="s">
        <v>6023</v>
      </c>
      <c r="LK30" t="s">
        <v>360</v>
      </c>
      <c r="LL30" t="s">
        <v>360</v>
      </c>
      <c r="LM30" t="s">
        <v>360</v>
      </c>
      <c r="LN30" t="s">
        <v>360</v>
      </c>
      <c r="LO30" t="s">
        <v>362</v>
      </c>
      <c r="LP30" t="s">
        <v>362</v>
      </c>
      <c r="LQ30" t="s">
        <v>362</v>
      </c>
      <c r="LS30" t="s">
        <v>3072</v>
      </c>
      <c r="LT30" t="s">
        <v>5287</v>
      </c>
      <c r="MR30" t="s">
        <v>5050</v>
      </c>
      <c r="MS30" t="s">
        <v>362</v>
      </c>
      <c r="MT30" t="s">
        <v>362</v>
      </c>
      <c r="MU30" t="s">
        <v>362</v>
      </c>
      <c r="MV30" t="s">
        <v>362</v>
      </c>
      <c r="MW30" t="s">
        <v>362</v>
      </c>
      <c r="MX30" t="s">
        <v>362</v>
      </c>
      <c r="MY30" t="s">
        <v>362</v>
      </c>
      <c r="MZ30" t="s">
        <v>360</v>
      </c>
      <c r="NA30" t="s">
        <v>362</v>
      </c>
      <c r="NB30" t="s">
        <v>362</v>
      </c>
      <c r="NC30" t="s">
        <v>362</v>
      </c>
      <c r="NE30" t="s">
        <v>4971</v>
      </c>
      <c r="NF30" t="s">
        <v>362</v>
      </c>
      <c r="NG30" t="s">
        <v>362</v>
      </c>
      <c r="NH30" t="s">
        <v>362</v>
      </c>
      <c r="NI30" t="s">
        <v>362</v>
      </c>
      <c r="NJ30" t="s">
        <v>362</v>
      </c>
      <c r="NK30" t="s">
        <v>362</v>
      </c>
      <c r="NL30" t="s">
        <v>362</v>
      </c>
      <c r="NM30" t="s">
        <v>362</v>
      </c>
      <c r="NN30" t="s">
        <v>362</v>
      </c>
      <c r="NO30" t="s">
        <v>362</v>
      </c>
      <c r="NP30" t="s">
        <v>362</v>
      </c>
      <c r="NQ30" t="s">
        <v>360</v>
      </c>
      <c r="NR30" t="s">
        <v>362</v>
      </c>
      <c r="NS30" t="s">
        <v>362</v>
      </c>
      <c r="NU30" t="s">
        <v>6186</v>
      </c>
      <c r="NV30" t="s">
        <v>360</v>
      </c>
      <c r="NW30" t="s">
        <v>362</v>
      </c>
      <c r="NX30" t="s">
        <v>360</v>
      </c>
      <c r="NY30" t="s">
        <v>362</v>
      </c>
      <c r="NZ30" t="s">
        <v>362</v>
      </c>
      <c r="OA30" t="s">
        <v>362</v>
      </c>
      <c r="OB30" t="s">
        <v>362</v>
      </c>
      <c r="OC30" t="s">
        <v>362</v>
      </c>
      <c r="OD30" t="s">
        <v>362</v>
      </c>
      <c r="OE30" t="s">
        <v>362</v>
      </c>
      <c r="OF30" t="s">
        <v>362</v>
      </c>
      <c r="OG30" t="s">
        <v>362</v>
      </c>
      <c r="OI30" t="s">
        <v>5345</v>
      </c>
      <c r="OJ30" t="s">
        <v>360</v>
      </c>
      <c r="OK30" t="s">
        <v>362</v>
      </c>
      <c r="OL30" t="s">
        <v>362</v>
      </c>
      <c r="OM30" t="s">
        <v>362</v>
      </c>
      <c r="ON30" t="s">
        <v>362</v>
      </c>
      <c r="OO30" t="s">
        <v>362</v>
      </c>
      <c r="OP30" t="s">
        <v>362</v>
      </c>
      <c r="OQ30" t="s">
        <v>362</v>
      </c>
      <c r="OR30" t="s">
        <v>362</v>
      </c>
      <c r="OS30" t="s">
        <v>362</v>
      </c>
      <c r="OU30" t="s">
        <v>5002</v>
      </c>
      <c r="PF30" t="s">
        <v>6187</v>
      </c>
      <c r="PG30" t="s">
        <v>362</v>
      </c>
      <c r="PH30" t="s">
        <v>362</v>
      </c>
      <c r="PI30" t="s">
        <v>362</v>
      </c>
      <c r="PJ30" t="s">
        <v>362</v>
      </c>
      <c r="PK30" t="s">
        <v>362</v>
      </c>
      <c r="PL30" t="s">
        <v>360</v>
      </c>
      <c r="PM30" t="s">
        <v>362</v>
      </c>
      <c r="PN30" t="s">
        <v>362</v>
      </c>
      <c r="PO30" t="s">
        <v>362</v>
      </c>
      <c r="PP30" t="s">
        <v>360</v>
      </c>
      <c r="PQ30" t="s">
        <v>362</v>
      </c>
      <c r="PR30" t="s">
        <v>362</v>
      </c>
      <c r="PS30" t="s">
        <v>362</v>
      </c>
      <c r="PT30" t="s">
        <v>362</v>
      </c>
      <c r="PU30" t="s">
        <v>362</v>
      </c>
      <c r="PV30" t="s">
        <v>362</v>
      </c>
      <c r="PW30" t="s">
        <v>362</v>
      </c>
      <c r="PX30" t="s">
        <v>362</v>
      </c>
      <c r="PZ30" t="s">
        <v>5412</v>
      </c>
      <c r="QA30" t="s">
        <v>362</v>
      </c>
      <c r="QB30" t="s">
        <v>362</v>
      </c>
      <c r="QC30" t="s">
        <v>362</v>
      </c>
      <c r="QD30" t="s">
        <v>362</v>
      </c>
      <c r="QE30" t="s">
        <v>362</v>
      </c>
      <c r="QF30" t="s">
        <v>362</v>
      </c>
      <c r="QG30" t="s">
        <v>362</v>
      </c>
      <c r="QH30" t="s">
        <v>360</v>
      </c>
      <c r="QI30" t="s">
        <v>362</v>
      </c>
      <c r="QJ30" t="s">
        <v>362</v>
      </c>
      <c r="QK30" t="s">
        <v>362</v>
      </c>
      <c r="QL30" t="s">
        <v>362</v>
      </c>
      <c r="QM30" t="s">
        <v>362</v>
      </c>
      <c r="QN30" t="s">
        <v>362</v>
      </c>
      <c r="QO30" t="s">
        <v>362</v>
      </c>
      <c r="QP30" t="s">
        <v>362</v>
      </c>
      <c r="QR30" t="s">
        <v>6188</v>
      </c>
      <c r="QS30" t="s">
        <v>360</v>
      </c>
      <c r="QT30" t="s">
        <v>360</v>
      </c>
      <c r="QU30" t="s">
        <v>362</v>
      </c>
      <c r="QV30" t="s">
        <v>362</v>
      </c>
      <c r="QW30" t="s">
        <v>362</v>
      </c>
      <c r="QX30" t="s">
        <v>362</v>
      </c>
      <c r="QY30" t="s">
        <v>362</v>
      </c>
      <c r="QZ30" t="s">
        <v>360</v>
      </c>
      <c r="RA30" t="s">
        <v>362</v>
      </c>
      <c r="RB30" t="s">
        <v>362</v>
      </c>
      <c r="RC30" t="s">
        <v>362</v>
      </c>
      <c r="RD30" t="s">
        <v>362</v>
      </c>
      <c r="RF30" t="s">
        <v>5449</v>
      </c>
      <c r="RG30" t="s">
        <v>362</v>
      </c>
      <c r="RH30" t="s">
        <v>362</v>
      </c>
      <c r="RI30" t="s">
        <v>362</v>
      </c>
      <c r="RJ30" t="s">
        <v>362</v>
      </c>
      <c r="RK30" t="s">
        <v>360</v>
      </c>
      <c r="RL30" t="s">
        <v>362</v>
      </c>
      <c r="RM30" t="s">
        <v>362</v>
      </c>
      <c r="RN30" t="s">
        <v>362</v>
      </c>
      <c r="RO30" t="s">
        <v>362</v>
      </c>
      <c r="RP30" t="s">
        <v>362</v>
      </c>
      <c r="RQ30" t="s">
        <v>362</v>
      </c>
      <c r="RR30" t="s">
        <v>362</v>
      </c>
      <c r="RS30" t="s">
        <v>362</v>
      </c>
      <c r="RT30" t="s">
        <v>362</v>
      </c>
      <c r="RU30" t="s">
        <v>362</v>
      </c>
      <c r="RV30" t="s">
        <v>362</v>
      </c>
      <c r="RX30" t="s">
        <v>6149</v>
      </c>
      <c r="RY30" t="s">
        <v>360</v>
      </c>
      <c r="RZ30" t="s">
        <v>360</v>
      </c>
      <c r="SA30" t="s">
        <v>360</v>
      </c>
      <c r="SB30" t="s">
        <v>360</v>
      </c>
      <c r="SC30" t="s">
        <v>360</v>
      </c>
      <c r="SD30" t="s">
        <v>360</v>
      </c>
      <c r="SE30" t="s">
        <v>362</v>
      </c>
      <c r="SF30" t="s">
        <v>360</v>
      </c>
      <c r="SG30" t="s">
        <v>362</v>
      </c>
      <c r="SH30" t="s">
        <v>362</v>
      </c>
      <c r="SI30" t="s">
        <v>362</v>
      </c>
      <c r="SK30" t="s">
        <v>6189</v>
      </c>
      <c r="SL30" t="s">
        <v>362</v>
      </c>
      <c r="SM30" t="s">
        <v>362</v>
      </c>
      <c r="SN30" t="s">
        <v>360</v>
      </c>
      <c r="SO30" t="s">
        <v>360</v>
      </c>
      <c r="SP30" t="s">
        <v>362</v>
      </c>
      <c r="SQ30" t="s">
        <v>362</v>
      </c>
      <c r="SR30" t="s">
        <v>360</v>
      </c>
      <c r="SS30" t="s">
        <v>360</v>
      </c>
      <c r="ST30" t="s">
        <v>362</v>
      </c>
      <c r="SU30" t="s">
        <v>362</v>
      </c>
      <c r="SV30" t="s">
        <v>362</v>
      </c>
      <c r="SW30" t="s">
        <v>362</v>
      </c>
      <c r="SX30" t="s">
        <v>362</v>
      </c>
      <c r="SZ30" t="s">
        <v>3074</v>
      </c>
      <c r="TA30" t="s">
        <v>362</v>
      </c>
      <c r="TB30" t="s">
        <v>362</v>
      </c>
      <c r="TC30" t="s">
        <v>362</v>
      </c>
      <c r="TD30" t="s">
        <v>362</v>
      </c>
      <c r="TE30" t="s">
        <v>362</v>
      </c>
      <c r="TF30" t="s">
        <v>362</v>
      </c>
      <c r="TG30" t="s">
        <v>360</v>
      </c>
      <c r="TH30" t="s">
        <v>362</v>
      </c>
      <c r="TY30" t="s">
        <v>5002</v>
      </c>
      <c r="UN30" t="s">
        <v>3072</v>
      </c>
      <c r="UO30" t="s">
        <v>3074</v>
      </c>
      <c r="UP30" t="s">
        <v>3072</v>
      </c>
      <c r="UQ30" t="s">
        <v>1401</v>
      </c>
      <c r="UR30" t="s">
        <v>304</v>
      </c>
      <c r="US30" t="s">
        <v>321</v>
      </c>
      <c r="UT30" t="s">
        <v>290</v>
      </c>
      <c r="UU30" t="s">
        <v>697</v>
      </c>
      <c r="UV30" t="s">
        <v>527</v>
      </c>
      <c r="UW30" t="s">
        <v>329</v>
      </c>
      <c r="UX30" t="s">
        <v>737</v>
      </c>
      <c r="UY30" t="s">
        <v>406</v>
      </c>
      <c r="UZ30" t="s">
        <v>1099</v>
      </c>
      <c r="VA30" t="s">
        <v>1185</v>
      </c>
      <c r="VB30" t="s">
        <v>380</v>
      </c>
    </row>
    <row r="31" spans="1:574" x14ac:dyDescent="0.25">
      <c r="A31" t="s">
        <v>6190</v>
      </c>
      <c r="B31" s="38">
        <v>45897</v>
      </c>
      <c r="C31" t="s">
        <v>3056</v>
      </c>
      <c r="D31" t="s">
        <v>3059</v>
      </c>
      <c r="E31" t="s">
        <v>3065</v>
      </c>
      <c r="F31">
        <v>2745477</v>
      </c>
      <c r="G31" t="s">
        <v>3072</v>
      </c>
      <c r="H31" s="38">
        <v>44628</v>
      </c>
      <c r="I31">
        <v>41</v>
      </c>
      <c r="J31" t="s">
        <v>1472</v>
      </c>
      <c r="K31" t="s">
        <v>4866</v>
      </c>
      <c r="L31" t="s">
        <v>4875</v>
      </c>
      <c r="N31" t="s">
        <v>4913</v>
      </c>
      <c r="P31" t="s">
        <v>4937</v>
      </c>
      <c r="R31" t="s">
        <v>5529</v>
      </c>
      <c r="S31" t="s">
        <v>362</v>
      </c>
      <c r="T31" t="s">
        <v>360</v>
      </c>
      <c r="U31" t="s">
        <v>362</v>
      </c>
      <c r="V31" t="s">
        <v>362</v>
      </c>
      <c r="W31" t="s">
        <v>362</v>
      </c>
      <c r="X31" t="s">
        <v>362</v>
      </c>
      <c r="Y31" t="s">
        <v>362</v>
      </c>
      <c r="Z31" t="s">
        <v>362</v>
      </c>
      <c r="AB31" t="s">
        <v>4940</v>
      </c>
      <c r="AC31" t="s">
        <v>4940</v>
      </c>
      <c r="AD31" t="s">
        <v>4940</v>
      </c>
      <c r="AE31" t="s">
        <v>4940</v>
      </c>
      <c r="AF31" t="s">
        <v>4940</v>
      </c>
      <c r="AG31" t="s">
        <v>4942</v>
      </c>
      <c r="AH31" t="s">
        <v>4971</v>
      </c>
      <c r="AI31" t="s">
        <v>362</v>
      </c>
      <c r="AJ31" t="s">
        <v>362</v>
      </c>
      <c r="AK31" t="s">
        <v>362</v>
      </c>
      <c r="AL31" t="s">
        <v>362</v>
      </c>
      <c r="AM31" t="s">
        <v>362</v>
      </c>
      <c r="AN31" t="s">
        <v>362</v>
      </c>
      <c r="AO31" t="s">
        <v>362</v>
      </c>
      <c r="AP31" t="s">
        <v>362</v>
      </c>
      <c r="AQ31" t="s">
        <v>362</v>
      </c>
      <c r="AR31" t="s">
        <v>362</v>
      </c>
      <c r="AS31" t="s">
        <v>362</v>
      </c>
      <c r="AT31" t="s">
        <v>362</v>
      </c>
      <c r="AU31" t="s">
        <v>360</v>
      </c>
      <c r="AV31" t="s">
        <v>362</v>
      </c>
      <c r="AX31" t="s">
        <v>4973</v>
      </c>
      <c r="AY31" t="s">
        <v>362</v>
      </c>
      <c r="AZ31" t="s">
        <v>362</v>
      </c>
      <c r="BA31" t="s">
        <v>362</v>
      </c>
      <c r="BB31" t="s">
        <v>362</v>
      </c>
      <c r="BC31" t="s">
        <v>362</v>
      </c>
      <c r="BD31" t="s">
        <v>362</v>
      </c>
      <c r="BE31" t="s">
        <v>362</v>
      </c>
      <c r="BF31" t="s">
        <v>362</v>
      </c>
      <c r="BG31" t="s">
        <v>362</v>
      </c>
      <c r="BH31" t="s">
        <v>362</v>
      </c>
      <c r="BI31" t="s">
        <v>362</v>
      </c>
      <c r="BJ31" t="s">
        <v>360</v>
      </c>
      <c r="BK31" t="s">
        <v>362</v>
      </c>
      <c r="FJ31" t="s">
        <v>5070</v>
      </c>
      <c r="FK31" t="s">
        <v>3072</v>
      </c>
      <c r="FV31" t="s">
        <v>3072</v>
      </c>
      <c r="GG31" t="s">
        <v>4951</v>
      </c>
      <c r="GI31" t="s">
        <v>3074</v>
      </c>
      <c r="HN31" t="s">
        <v>4907</v>
      </c>
      <c r="HO31" t="s">
        <v>362</v>
      </c>
      <c r="HP31" t="s">
        <v>362</v>
      </c>
      <c r="HQ31" t="s">
        <v>362</v>
      </c>
      <c r="HR31" t="s">
        <v>362</v>
      </c>
      <c r="HS31" t="s">
        <v>362</v>
      </c>
      <c r="HT31" t="s">
        <v>362</v>
      </c>
      <c r="HU31" t="s">
        <v>362</v>
      </c>
      <c r="HV31" t="s">
        <v>360</v>
      </c>
      <c r="HW31" t="s">
        <v>362</v>
      </c>
      <c r="HY31" t="s">
        <v>5186</v>
      </c>
      <c r="HZ31" t="s">
        <v>362</v>
      </c>
      <c r="IA31" t="s">
        <v>362</v>
      </c>
      <c r="IB31" t="s">
        <v>362</v>
      </c>
      <c r="IC31" t="s">
        <v>362</v>
      </c>
      <c r="ID31" t="s">
        <v>360</v>
      </c>
      <c r="IE31" t="s">
        <v>362</v>
      </c>
      <c r="IG31" t="s">
        <v>5187</v>
      </c>
      <c r="IP31" t="s">
        <v>5205</v>
      </c>
      <c r="IQ31" t="s">
        <v>6191</v>
      </c>
      <c r="IR31" t="s">
        <v>360</v>
      </c>
      <c r="IS31" t="s">
        <v>362</v>
      </c>
      <c r="IT31" t="s">
        <v>362</v>
      </c>
      <c r="IU31" t="s">
        <v>360</v>
      </c>
      <c r="IV31" t="s">
        <v>360</v>
      </c>
      <c r="IW31" t="s">
        <v>362</v>
      </c>
      <c r="IX31" t="s">
        <v>362</v>
      </c>
      <c r="IY31" t="s">
        <v>362</v>
      </c>
      <c r="IZ31" t="s">
        <v>362</v>
      </c>
      <c r="JA31" t="s">
        <v>362</v>
      </c>
      <c r="JL31" t="s">
        <v>3074</v>
      </c>
      <c r="JX31" t="s">
        <v>5986</v>
      </c>
      <c r="JY31" t="s">
        <v>360</v>
      </c>
      <c r="JZ31" t="s">
        <v>362</v>
      </c>
      <c r="KA31" t="s">
        <v>360</v>
      </c>
      <c r="KB31" t="s">
        <v>362</v>
      </c>
      <c r="KC31" t="s">
        <v>362</v>
      </c>
      <c r="KD31" t="s">
        <v>362</v>
      </c>
      <c r="KE31" t="s">
        <v>362</v>
      </c>
      <c r="KF31" t="s">
        <v>362</v>
      </c>
      <c r="KG31" t="s">
        <v>362</v>
      </c>
      <c r="KI31" t="s">
        <v>5259</v>
      </c>
      <c r="KJ31" t="s">
        <v>6192</v>
      </c>
      <c r="KK31" t="s">
        <v>360</v>
      </c>
      <c r="KL31" t="s">
        <v>362</v>
      </c>
      <c r="KM31" t="s">
        <v>360</v>
      </c>
      <c r="KN31" t="s">
        <v>362</v>
      </c>
      <c r="KO31" t="s">
        <v>362</v>
      </c>
      <c r="KP31" t="s">
        <v>360</v>
      </c>
      <c r="KQ31" t="s">
        <v>362</v>
      </c>
      <c r="KR31" t="s">
        <v>362</v>
      </c>
      <c r="KS31" t="s">
        <v>362</v>
      </c>
      <c r="KT31" t="s">
        <v>362</v>
      </c>
      <c r="KU31" t="s">
        <v>362</v>
      </c>
      <c r="LJ31" t="s">
        <v>6193</v>
      </c>
      <c r="LK31" t="s">
        <v>360</v>
      </c>
      <c r="LL31" t="s">
        <v>362</v>
      </c>
      <c r="LM31" t="s">
        <v>360</v>
      </c>
      <c r="LN31" t="s">
        <v>362</v>
      </c>
      <c r="LO31" t="s">
        <v>362</v>
      </c>
      <c r="LP31" t="s">
        <v>362</v>
      </c>
      <c r="LQ31" t="s">
        <v>362</v>
      </c>
      <c r="LS31" t="s">
        <v>3072</v>
      </c>
      <c r="LT31" t="s">
        <v>5287</v>
      </c>
      <c r="MR31" t="s">
        <v>4907</v>
      </c>
      <c r="MS31" t="s">
        <v>362</v>
      </c>
      <c r="MT31" t="s">
        <v>362</v>
      </c>
      <c r="MU31" t="s">
        <v>362</v>
      </c>
      <c r="MV31" t="s">
        <v>362</v>
      </c>
      <c r="MW31" t="s">
        <v>362</v>
      </c>
      <c r="MX31" t="s">
        <v>362</v>
      </c>
      <c r="MY31" t="s">
        <v>362</v>
      </c>
      <c r="MZ31" t="s">
        <v>362</v>
      </c>
      <c r="NA31" t="s">
        <v>362</v>
      </c>
      <c r="NB31" t="s">
        <v>360</v>
      </c>
      <c r="NC31" t="s">
        <v>362</v>
      </c>
      <c r="NE31" t="s">
        <v>6194</v>
      </c>
      <c r="NF31" t="s">
        <v>362</v>
      </c>
      <c r="NG31" t="s">
        <v>362</v>
      </c>
      <c r="NH31" t="s">
        <v>362</v>
      </c>
      <c r="NI31" t="s">
        <v>362</v>
      </c>
      <c r="NJ31" t="s">
        <v>362</v>
      </c>
      <c r="NK31" t="s">
        <v>360</v>
      </c>
      <c r="NL31" t="s">
        <v>362</v>
      </c>
      <c r="NM31" t="s">
        <v>360</v>
      </c>
      <c r="NN31" t="s">
        <v>362</v>
      </c>
      <c r="NO31" t="s">
        <v>362</v>
      </c>
      <c r="NP31" t="s">
        <v>362</v>
      </c>
      <c r="NQ31" t="s">
        <v>362</v>
      </c>
      <c r="NR31" t="s">
        <v>362</v>
      </c>
      <c r="NS31" t="s">
        <v>362</v>
      </c>
      <c r="NU31" t="s">
        <v>6137</v>
      </c>
      <c r="NV31" t="s">
        <v>360</v>
      </c>
      <c r="NW31" t="s">
        <v>362</v>
      </c>
      <c r="NX31" t="s">
        <v>362</v>
      </c>
      <c r="NY31" t="s">
        <v>362</v>
      </c>
      <c r="NZ31" t="s">
        <v>362</v>
      </c>
      <c r="OA31" t="s">
        <v>360</v>
      </c>
      <c r="OB31" t="s">
        <v>362</v>
      </c>
      <c r="OC31" t="s">
        <v>362</v>
      </c>
      <c r="OD31" t="s">
        <v>362</v>
      </c>
      <c r="OE31" t="s">
        <v>362</v>
      </c>
      <c r="OF31" t="s">
        <v>362</v>
      </c>
      <c r="OG31" t="s">
        <v>362</v>
      </c>
      <c r="OI31" t="s">
        <v>5357</v>
      </c>
      <c r="OJ31" t="s">
        <v>362</v>
      </c>
      <c r="OK31" t="s">
        <v>362</v>
      </c>
      <c r="OL31" t="s">
        <v>362</v>
      </c>
      <c r="OM31" t="s">
        <v>362</v>
      </c>
      <c r="ON31" t="s">
        <v>362</v>
      </c>
      <c r="OO31" t="s">
        <v>362</v>
      </c>
      <c r="OP31" t="s">
        <v>360</v>
      </c>
      <c r="OQ31" t="s">
        <v>362</v>
      </c>
      <c r="OR31" t="s">
        <v>362</v>
      </c>
      <c r="OS31" t="s">
        <v>362</v>
      </c>
      <c r="OU31" t="s">
        <v>5002</v>
      </c>
      <c r="PF31" t="s">
        <v>6195</v>
      </c>
      <c r="PG31" t="s">
        <v>362</v>
      </c>
      <c r="PH31" t="s">
        <v>362</v>
      </c>
      <c r="PI31" t="s">
        <v>362</v>
      </c>
      <c r="PJ31" t="s">
        <v>362</v>
      </c>
      <c r="PK31" t="s">
        <v>360</v>
      </c>
      <c r="PL31" t="s">
        <v>362</v>
      </c>
      <c r="PM31" t="s">
        <v>360</v>
      </c>
      <c r="PN31" t="s">
        <v>362</v>
      </c>
      <c r="PO31" t="s">
        <v>362</v>
      </c>
      <c r="PP31" t="s">
        <v>360</v>
      </c>
      <c r="PQ31" t="s">
        <v>362</v>
      </c>
      <c r="PR31" t="s">
        <v>362</v>
      </c>
      <c r="PS31" t="s">
        <v>362</v>
      </c>
      <c r="PT31" t="s">
        <v>362</v>
      </c>
      <c r="PU31" t="s">
        <v>362</v>
      </c>
      <c r="PV31" t="s">
        <v>362</v>
      </c>
      <c r="PW31" t="s">
        <v>362</v>
      </c>
      <c r="PX31" t="s">
        <v>362</v>
      </c>
      <c r="PZ31" t="s">
        <v>5412</v>
      </c>
      <c r="QA31" t="s">
        <v>362</v>
      </c>
      <c r="QB31" t="s">
        <v>362</v>
      </c>
      <c r="QC31" t="s">
        <v>362</v>
      </c>
      <c r="QD31" t="s">
        <v>362</v>
      </c>
      <c r="QE31" t="s">
        <v>362</v>
      </c>
      <c r="QF31" t="s">
        <v>362</v>
      </c>
      <c r="QG31" t="s">
        <v>362</v>
      </c>
      <c r="QH31" t="s">
        <v>360</v>
      </c>
      <c r="QI31" t="s">
        <v>362</v>
      </c>
      <c r="QJ31" t="s">
        <v>362</v>
      </c>
      <c r="QK31" t="s">
        <v>362</v>
      </c>
      <c r="QL31" t="s">
        <v>362</v>
      </c>
      <c r="QM31" t="s">
        <v>362</v>
      </c>
      <c r="QN31" t="s">
        <v>362</v>
      </c>
      <c r="QO31" t="s">
        <v>362</v>
      </c>
      <c r="QP31" t="s">
        <v>362</v>
      </c>
      <c r="QR31" t="s">
        <v>5427</v>
      </c>
      <c r="QS31" t="s">
        <v>362</v>
      </c>
      <c r="QT31" t="s">
        <v>362</v>
      </c>
      <c r="QU31" t="s">
        <v>360</v>
      </c>
      <c r="QV31" t="s">
        <v>362</v>
      </c>
      <c r="QW31" t="s">
        <v>362</v>
      </c>
      <c r="QX31" t="s">
        <v>362</v>
      </c>
      <c r="QY31" t="s">
        <v>362</v>
      </c>
      <c r="QZ31" t="s">
        <v>362</v>
      </c>
      <c r="RA31" t="s">
        <v>362</v>
      </c>
      <c r="RB31" t="s">
        <v>362</v>
      </c>
      <c r="RC31" t="s">
        <v>362</v>
      </c>
      <c r="RD31" t="s">
        <v>362</v>
      </c>
      <c r="RF31" t="s">
        <v>5449</v>
      </c>
      <c r="RG31" t="s">
        <v>362</v>
      </c>
      <c r="RH31" t="s">
        <v>362</v>
      </c>
      <c r="RI31" t="s">
        <v>362</v>
      </c>
      <c r="RJ31" t="s">
        <v>362</v>
      </c>
      <c r="RK31" t="s">
        <v>360</v>
      </c>
      <c r="RL31" t="s">
        <v>362</v>
      </c>
      <c r="RM31" t="s">
        <v>362</v>
      </c>
      <c r="RN31" t="s">
        <v>362</v>
      </c>
      <c r="RO31" t="s">
        <v>362</v>
      </c>
      <c r="RP31" t="s">
        <v>362</v>
      </c>
      <c r="RQ31" t="s">
        <v>362</v>
      </c>
      <c r="RR31" t="s">
        <v>362</v>
      </c>
      <c r="RS31" t="s">
        <v>362</v>
      </c>
      <c r="RT31" t="s">
        <v>362</v>
      </c>
      <c r="RU31" t="s">
        <v>362</v>
      </c>
      <c r="RV31" t="s">
        <v>362</v>
      </c>
      <c r="RX31" t="s">
        <v>6196</v>
      </c>
      <c r="RY31" t="s">
        <v>362</v>
      </c>
      <c r="RZ31" t="s">
        <v>360</v>
      </c>
      <c r="SA31" t="s">
        <v>360</v>
      </c>
      <c r="SB31" t="s">
        <v>360</v>
      </c>
      <c r="SC31" t="s">
        <v>360</v>
      </c>
      <c r="SD31" t="s">
        <v>360</v>
      </c>
      <c r="SE31" t="s">
        <v>362</v>
      </c>
      <c r="SF31" t="s">
        <v>362</v>
      </c>
      <c r="SG31" t="s">
        <v>362</v>
      </c>
      <c r="SH31" t="s">
        <v>362</v>
      </c>
      <c r="SI31" t="s">
        <v>362</v>
      </c>
      <c r="SK31" t="s">
        <v>6197</v>
      </c>
      <c r="SL31" t="s">
        <v>362</v>
      </c>
      <c r="SM31" t="s">
        <v>362</v>
      </c>
      <c r="SN31" t="s">
        <v>362</v>
      </c>
      <c r="SO31" t="s">
        <v>362</v>
      </c>
      <c r="SP31" t="s">
        <v>362</v>
      </c>
      <c r="SQ31" t="s">
        <v>360</v>
      </c>
      <c r="SR31" t="s">
        <v>360</v>
      </c>
      <c r="SS31" t="s">
        <v>360</v>
      </c>
      <c r="ST31" t="s">
        <v>360</v>
      </c>
      <c r="SU31" t="s">
        <v>362</v>
      </c>
      <c r="SV31" t="s">
        <v>362</v>
      </c>
      <c r="SW31" t="s">
        <v>362</v>
      </c>
      <c r="SX31" t="s">
        <v>362</v>
      </c>
      <c r="SZ31" t="s">
        <v>3074</v>
      </c>
      <c r="TA31" t="s">
        <v>362</v>
      </c>
      <c r="TB31" t="s">
        <v>362</v>
      </c>
      <c r="TC31" t="s">
        <v>362</v>
      </c>
      <c r="TD31" t="s">
        <v>362</v>
      </c>
      <c r="TE31" t="s">
        <v>362</v>
      </c>
      <c r="TF31" t="s">
        <v>362</v>
      </c>
      <c r="TG31" t="s">
        <v>360</v>
      </c>
      <c r="TH31" t="s">
        <v>362</v>
      </c>
      <c r="UN31" t="s">
        <v>3074</v>
      </c>
      <c r="UO31" t="s">
        <v>3072</v>
      </c>
      <c r="UP31" t="s">
        <v>3072</v>
      </c>
      <c r="UQ31" t="s">
        <v>840</v>
      </c>
      <c r="UR31" t="s">
        <v>304</v>
      </c>
      <c r="US31" t="s">
        <v>321</v>
      </c>
      <c r="UT31" t="s">
        <v>290</v>
      </c>
      <c r="UU31" t="s">
        <v>686</v>
      </c>
      <c r="UV31" t="s">
        <v>532</v>
      </c>
      <c r="UW31" t="s">
        <v>329</v>
      </c>
      <c r="UX31" t="s">
        <v>737</v>
      </c>
      <c r="UY31" t="s">
        <v>406</v>
      </c>
      <c r="UZ31" t="s">
        <v>1098</v>
      </c>
      <c r="VA31" t="s">
        <v>1185</v>
      </c>
      <c r="VB31" t="s">
        <v>392</v>
      </c>
    </row>
    <row r="32" spans="1:574" x14ac:dyDescent="0.25">
      <c r="A32" t="s">
        <v>6198</v>
      </c>
      <c r="B32" s="38">
        <v>45897</v>
      </c>
      <c r="C32" t="s">
        <v>3056</v>
      </c>
      <c r="D32" t="s">
        <v>3059</v>
      </c>
      <c r="E32" t="s">
        <v>3065</v>
      </c>
      <c r="F32">
        <v>2745576</v>
      </c>
      <c r="G32" t="s">
        <v>3072</v>
      </c>
      <c r="H32" s="38">
        <v>44644</v>
      </c>
      <c r="I32">
        <v>60</v>
      </c>
      <c r="J32" t="s">
        <v>1486</v>
      </c>
      <c r="K32" t="s">
        <v>4866</v>
      </c>
      <c r="L32" t="s">
        <v>4875</v>
      </c>
      <c r="N32" t="s">
        <v>4911</v>
      </c>
      <c r="P32" t="s">
        <v>4937</v>
      </c>
      <c r="R32" t="s">
        <v>5529</v>
      </c>
      <c r="S32" t="s">
        <v>362</v>
      </c>
      <c r="T32" t="s">
        <v>360</v>
      </c>
      <c r="U32" t="s">
        <v>362</v>
      </c>
      <c r="V32" t="s">
        <v>362</v>
      </c>
      <c r="W32" t="s">
        <v>362</v>
      </c>
      <c r="X32" t="s">
        <v>362</v>
      </c>
      <c r="Y32" t="s">
        <v>362</v>
      </c>
      <c r="Z32" t="s">
        <v>362</v>
      </c>
      <c r="AB32" t="s">
        <v>4942</v>
      </c>
      <c r="AC32" t="s">
        <v>4942</v>
      </c>
      <c r="AD32" t="s">
        <v>4942</v>
      </c>
      <c r="AE32" t="s">
        <v>4942</v>
      </c>
      <c r="AF32" t="s">
        <v>4940</v>
      </c>
      <c r="AG32" t="s">
        <v>4940</v>
      </c>
      <c r="AH32" t="s">
        <v>4951</v>
      </c>
      <c r="AI32" t="s">
        <v>362</v>
      </c>
      <c r="AJ32" t="s">
        <v>360</v>
      </c>
      <c r="AK32" t="s">
        <v>362</v>
      </c>
      <c r="AL32" t="s">
        <v>362</v>
      </c>
      <c r="AM32" t="s">
        <v>362</v>
      </c>
      <c r="AN32" t="s">
        <v>362</v>
      </c>
      <c r="AO32" t="s">
        <v>362</v>
      </c>
      <c r="AP32" t="s">
        <v>362</v>
      </c>
      <c r="AQ32" t="s">
        <v>362</v>
      </c>
      <c r="AR32" t="s">
        <v>362</v>
      </c>
      <c r="AS32" t="s">
        <v>362</v>
      </c>
      <c r="AT32" t="s">
        <v>362</v>
      </c>
      <c r="AU32" t="s">
        <v>362</v>
      </c>
      <c r="AV32" t="s">
        <v>362</v>
      </c>
      <c r="AX32" t="s">
        <v>5984</v>
      </c>
      <c r="AY32" t="s">
        <v>360</v>
      </c>
      <c r="AZ32" t="s">
        <v>360</v>
      </c>
      <c r="BA32" t="s">
        <v>362</v>
      </c>
      <c r="BB32" t="s">
        <v>362</v>
      </c>
      <c r="BC32" t="s">
        <v>362</v>
      </c>
      <c r="BD32" t="s">
        <v>362</v>
      </c>
      <c r="BE32" t="s">
        <v>362</v>
      </c>
      <c r="BF32" t="s">
        <v>362</v>
      </c>
      <c r="BG32" t="s">
        <v>362</v>
      </c>
      <c r="BH32" t="s">
        <v>362</v>
      </c>
      <c r="BI32" t="s">
        <v>362</v>
      </c>
      <c r="BJ32" t="s">
        <v>362</v>
      </c>
      <c r="BK32" t="s">
        <v>362</v>
      </c>
      <c r="BM32" t="s">
        <v>5473</v>
      </c>
      <c r="BN32" t="s">
        <v>362</v>
      </c>
      <c r="BO32" t="s">
        <v>362</v>
      </c>
      <c r="BP32" t="s">
        <v>362</v>
      </c>
      <c r="BQ32" t="s">
        <v>360</v>
      </c>
      <c r="BR32" t="s">
        <v>362</v>
      </c>
      <c r="BS32" t="s">
        <v>362</v>
      </c>
      <c r="BT32" t="s">
        <v>362</v>
      </c>
      <c r="BU32" t="s">
        <v>362</v>
      </c>
      <c r="BV32" t="s">
        <v>362</v>
      </c>
      <c r="BX32" t="s">
        <v>4975</v>
      </c>
      <c r="CN32" t="s">
        <v>5002</v>
      </c>
      <c r="DD32" t="s">
        <v>4984</v>
      </c>
      <c r="EK32" t="s">
        <v>5070</v>
      </c>
      <c r="EW32" t="s">
        <v>6094</v>
      </c>
      <c r="EX32" t="s">
        <v>360</v>
      </c>
      <c r="EY32" t="s">
        <v>362</v>
      </c>
      <c r="EZ32" t="s">
        <v>360</v>
      </c>
      <c r="FA32" t="s">
        <v>362</v>
      </c>
      <c r="FB32" t="s">
        <v>362</v>
      </c>
      <c r="FC32" t="s">
        <v>362</v>
      </c>
      <c r="FD32" t="s">
        <v>362</v>
      </c>
      <c r="FE32" t="s">
        <v>362</v>
      </c>
      <c r="FF32" t="s">
        <v>362</v>
      </c>
      <c r="FG32" t="s">
        <v>362</v>
      </c>
      <c r="FH32" t="s">
        <v>362</v>
      </c>
      <c r="FJ32" t="s">
        <v>5072</v>
      </c>
      <c r="FK32" t="s">
        <v>3072</v>
      </c>
      <c r="FV32" t="s">
        <v>3072</v>
      </c>
      <c r="GG32" t="s">
        <v>4949</v>
      </c>
      <c r="GI32" t="s">
        <v>3074</v>
      </c>
      <c r="HN32" t="s">
        <v>4907</v>
      </c>
      <c r="HO32" t="s">
        <v>362</v>
      </c>
      <c r="HP32" t="s">
        <v>362</v>
      </c>
      <c r="HQ32" t="s">
        <v>362</v>
      </c>
      <c r="HR32" t="s">
        <v>362</v>
      </c>
      <c r="HS32" t="s">
        <v>362</v>
      </c>
      <c r="HT32" t="s">
        <v>362</v>
      </c>
      <c r="HU32" t="s">
        <v>362</v>
      </c>
      <c r="HV32" t="s">
        <v>360</v>
      </c>
      <c r="HW32" t="s">
        <v>362</v>
      </c>
      <c r="HY32" t="s">
        <v>5186</v>
      </c>
      <c r="HZ32" t="s">
        <v>362</v>
      </c>
      <c r="IA32" t="s">
        <v>362</v>
      </c>
      <c r="IB32" t="s">
        <v>362</v>
      </c>
      <c r="IC32" t="s">
        <v>362</v>
      </c>
      <c r="ID32" t="s">
        <v>360</v>
      </c>
      <c r="IE32" t="s">
        <v>362</v>
      </c>
      <c r="IG32" t="s">
        <v>5187</v>
      </c>
      <c r="IP32" t="s">
        <v>5205</v>
      </c>
      <c r="IQ32" t="s">
        <v>6199</v>
      </c>
      <c r="IR32" t="s">
        <v>362</v>
      </c>
      <c r="IS32" t="s">
        <v>360</v>
      </c>
      <c r="IT32" t="s">
        <v>362</v>
      </c>
      <c r="IU32" t="s">
        <v>362</v>
      </c>
      <c r="IV32" t="s">
        <v>360</v>
      </c>
      <c r="IW32" t="s">
        <v>362</v>
      </c>
      <c r="IX32" t="s">
        <v>362</v>
      </c>
      <c r="IY32" t="s">
        <v>362</v>
      </c>
      <c r="IZ32" t="s">
        <v>362</v>
      </c>
      <c r="JA32" t="s">
        <v>362</v>
      </c>
      <c r="JL32" t="s">
        <v>5235</v>
      </c>
      <c r="JX32" t="s">
        <v>6200</v>
      </c>
      <c r="JY32" t="s">
        <v>360</v>
      </c>
      <c r="JZ32" t="s">
        <v>362</v>
      </c>
      <c r="KA32" t="s">
        <v>362</v>
      </c>
      <c r="KB32" t="s">
        <v>362</v>
      </c>
      <c r="KC32" t="s">
        <v>360</v>
      </c>
      <c r="KD32" t="s">
        <v>362</v>
      </c>
      <c r="KE32" t="s">
        <v>362</v>
      </c>
      <c r="KF32" t="s">
        <v>362</v>
      </c>
      <c r="KG32" t="s">
        <v>362</v>
      </c>
      <c r="KI32" t="s">
        <v>5259</v>
      </c>
      <c r="KJ32" t="s">
        <v>6201</v>
      </c>
      <c r="KK32" t="s">
        <v>360</v>
      </c>
      <c r="KL32" t="s">
        <v>362</v>
      </c>
      <c r="KM32" t="s">
        <v>362</v>
      </c>
      <c r="KN32" t="s">
        <v>360</v>
      </c>
      <c r="KO32" t="s">
        <v>362</v>
      </c>
      <c r="KP32" t="s">
        <v>360</v>
      </c>
      <c r="KQ32" t="s">
        <v>360</v>
      </c>
      <c r="KR32" t="s">
        <v>362</v>
      </c>
      <c r="KS32" t="s">
        <v>360</v>
      </c>
      <c r="KT32" t="s">
        <v>362</v>
      </c>
      <c r="KU32" t="s">
        <v>362</v>
      </c>
      <c r="LJ32" t="s">
        <v>5283</v>
      </c>
      <c r="LK32" t="s">
        <v>362</v>
      </c>
      <c r="LL32" t="s">
        <v>362</v>
      </c>
      <c r="LM32" t="s">
        <v>360</v>
      </c>
      <c r="LN32" t="s">
        <v>362</v>
      </c>
      <c r="LO32" t="s">
        <v>362</v>
      </c>
      <c r="LP32" t="s">
        <v>362</v>
      </c>
      <c r="LQ32" t="s">
        <v>362</v>
      </c>
      <c r="LS32" t="s">
        <v>3072</v>
      </c>
      <c r="LT32" t="s">
        <v>5287</v>
      </c>
      <c r="MR32" t="s">
        <v>4907</v>
      </c>
      <c r="MS32" t="s">
        <v>362</v>
      </c>
      <c r="MT32" t="s">
        <v>362</v>
      </c>
      <c r="MU32" t="s">
        <v>362</v>
      </c>
      <c r="MV32" t="s">
        <v>362</v>
      </c>
      <c r="MW32" t="s">
        <v>362</v>
      </c>
      <c r="MX32" t="s">
        <v>362</v>
      </c>
      <c r="MY32" t="s">
        <v>362</v>
      </c>
      <c r="MZ32" t="s">
        <v>362</v>
      </c>
      <c r="NA32" t="s">
        <v>362</v>
      </c>
      <c r="NB32" t="s">
        <v>360</v>
      </c>
      <c r="NC32" t="s">
        <v>362</v>
      </c>
      <c r="NE32" t="s">
        <v>4971</v>
      </c>
      <c r="NF32" t="s">
        <v>362</v>
      </c>
      <c r="NG32" t="s">
        <v>362</v>
      </c>
      <c r="NH32" t="s">
        <v>362</v>
      </c>
      <c r="NI32" t="s">
        <v>362</v>
      </c>
      <c r="NJ32" t="s">
        <v>362</v>
      </c>
      <c r="NK32" t="s">
        <v>362</v>
      </c>
      <c r="NL32" t="s">
        <v>362</v>
      </c>
      <c r="NM32" t="s">
        <v>362</v>
      </c>
      <c r="NN32" t="s">
        <v>362</v>
      </c>
      <c r="NO32" t="s">
        <v>362</v>
      </c>
      <c r="NP32" t="s">
        <v>362</v>
      </c>
      <c r="NQ32" t="s">
        <v>360</v>
      </c>
      <c r="NR32" t="s">
        <v>362</v>
      </c>
      <c r="NS32" t="s">
        <v>362</v>
      </c>
      <c r="NU32" t="s">
        <v>6202</v>
      </c>
      <c r="NV32" t="s">
        <v>362</v>
      </c>
      <c r="NW32" t="s">
        <v>360</v>
      </c>
      <c r="NX32" t="s">
        <v>362</v>
      </c>
      <c r="NY32" t="s">
        <v>362</v>
      </c>
      <c r="NZ32" t="s">
        <v>362</v>
      </c>
      <c r="OA32" t="s">
        <v>362</v>
      </c>
      <c r="OB32" t="s">
        <v>362</v>
      </c>
      <c r="OC32" t="s">
        <v>362</v>
      </c>
      <c r="OD32" t="s">
        <v>360</v>
      </c>
      <c r="OE32" t="s">
        <v>362</v>
      </c>
      <c r="OF32" t="s">
        <v>362</v>
      </c>
      <c r="OG32" t="s">
        <v>362</v>
      </c>
      <c r="OI32" t="s">
        <v>5347</v>
      </c>
      <c r="OJ32" t="s">
        <v>362</v>
      </c>
      <c r="OK32" t="s">
        <v>360</v>
      </c>
      <c r="OL32" t="s">
        <v>362</v>
      </c>
      <c r="OM32" t="s">
        <v>362</v>
      </c>
      <c r="ON32" t="s">
        <v>362</v>
      </c>
      <c r="OO32" t="s">
        <v>362</v>
      </c>
      <c r="OP32" t="s">
        <v>362</v>
      </c>
      <c r="OQ32" t="s">
        <v>362</v>
      </c>
      <c r="OR32" t="s">
        <v>362</v>
      </c>
      <c r="OS32" t="s">
        <v>362</v>
      </c>
      <c r="OU32" t="s">
        <v>5002</v>
      </c>
      <c r="PF32" t="s">
        <v>6203</v>
      </c>
      <c r="PG32" t="s">
        <v>360</v>
      </c>
      <c r="PH32" t="s">
        <v>362</v>
      </c>
      <c r="PI32" t="s">
        <v>362</v>
      </c>
      <c r="PJ32" t="s">
        <v>362</v>
      </c>
      <c r="PK32" t="s">
        <v>362</v>
      </c>
      <c r="PL32" t="s">
        <v>362</v>
      </c>
      <c r="PM32" t="s">
        <v>362</v>
      </c>
      <c r="PN32" t="s">
        <v>362</v>
      </c>
      <c r="PO32" t="s">
        <v>362</v>
      </c>
      <c r="PP32" t="s">
        <v>360</v>
      </c>
      <c r="PQ32" t="s">
        <v>362</v>
      </c>
      <c r="PR32" t="s">
        <v>362</v>
      </c>
      <c r="PS32" t="s">
        <v>362</v>
      </c>
      <c r="PT32" t="s">
        <v>362</v>
      </c>
      <c r="PU32" t="s">
        <v>362</v>
      </c>
      <c r="PV32" t="s">
        <v>362</v>
      </c>
      <c r="PW32" t="s">
        <v>362</v>
      </c>
      <c r="PX32" t="s">
        <v>362</v>
      </c>
      <c r="PZ32" t="s">
        <v>5398</v>
      </c>
      <c r="QA32" t="s">
        <v>362</v>
      </c>
      <c r="QB32" t="s">
        <v>362</v>
      </c>
      <c r="QC32" t="s">
        <v>362</v>
      </c>
      <c r="QD32" t="s">
        <v>362</v>
      </c>
      <c r="QE32" t="s">
        <v>362</v>
      </c>
      <c r="QF32" t="s">
        <v>362</v>
      </c>
      <c r="QG32" t="s">
        <v>362</v>
      </c>
      <c r="QH32" t="s">
        <v>362</v>
      </c>
      <c r="QI32" t="s">
        <v>362</v>
      </c>
      <c r="QJ32" t="s">
        <v>362</v>
      </c>
      <c r="QK32" t="s">
        <v>362</v>
      </c>
      <c r="QL32" t="s">
        <v>362</v>
      </c>
      <c r="QM32" t="s">
        <v>360</v>
      </c>
      <c r="QN32" t="s">
        <v>362</v>
      </c>
      <c r="QO32" t="s">
        <v>362</v>
      </c>
      <c r="QP32" t="s">
        <v>362</v>
      </c>
      <c r="SZ32" t="s">
        <v>3074</v>
      </c>
      <c r="TA32" t="s">
        <v>362</v>
      </c>
      <c r="TB32" t="s">
        <v>362</v>
      </c>
      <c r="TC32" t="s">
        <v>362</v>
      </c>
      <c r="TD32" t="s">
        <v>362</v>
      </c>
      <c r="TE32" t="s">
        <v>362</v>
      </c>
      <c r="TF32" t="s">
        <v>362</v>
      </c>
      <c r="TG32" t="s">
        <v>360</v>
      </c>
      <c r="TH32" t="s">
        <v>362</v>
      </c>
      <c r="TY32" t="s">
        <v>5002</v>
      </c>
      <c r="UN32" t="s">
        <v>3074</v>
      </c>
      <c r="UO32" t="s">
        <v>3072</v>
      </c>
      <c r="UP32" t="s">
        <v>3072</v>
      </c>
      <c r="UQ32" t="s">
        <v>813</v>
      </c>
      <c r="UR32" t="s">
        <v>304</v>
      </c>
      <c r="US32" t="s">
        <v>321</v>
      </c>
      <c r="UT32" t="s">
        <v>298</v>
      </c>
      <c r="UU32" t="s">
        <v>686</v>
      </c>
      <c r="UV32" t="s">
        <v>532</v>
      </c>
      <c r="UW32" t="s">
        <v>330</v>
      </c>
      <c r="UX32" t="s">
        <v>737</v>
      </c>
      <c r="UY32" t="s">
        <v>406</v>
      </c>
      <c r="UZ32" t="s">
        <v>1099</v>
      </c>
      <c r="VA32" t="s">
        <v>1184</v>
      </c>
      <c r="VB32" t="s">
        <v>392</v>
      </c>
    </row>
    <row r="33" spans="1:574" x14ac:dyDescent="0.25">
      <c r="A33" t="s">
        <v>6204</v>
      </c>
      <c r="B33" s="38">
        <v>45897</v>
      </c>
      <c r="C33" t="s">
        <v>3056</v>
      </c>
      <c r="D33" t="s">
        <v>3059</v>
      </c>
      <c r="E33" t="s">
        <v>3065</v>
      </c>
      <c r="F33">
        <v>2751228</v>
      </c>
      <c r="G33" t="s">
        <v>3072</v>
      </c>
      <c r="H33" s="38">
        <v>44616</v>
      </c>
      <c r="I33">
        <v>42</v>
      </c>
      <c r="J33" t="s">
        <v>1466</v>
      </c>
      <c r="K33" t="s">
        <v>4866</v>
      </c>
      <c r="L33" t="s">
        <v>4875</v>
      </c>
      <c r="N33" t="s">
        <v>4913</v>
      </c>
      <c r="P33" t="s">
        <v>4937</v>
      </c>
      <c r="R33" t="s">
        <v>5527</v>
      </c>
      <c r="S33" t="s">
        <v>360</v>
      </c>
      <c r="T33" t="s">
        <v>362</v>
      </c>
      <c r="U33" t="s">
        <v>362</v>
      </c>
      <c r="V33" t="s">
        <v>362</v>
      </c>
      <c r="W33" t="s">
        <v>362</v>
      </c>
      <c r="X33" t="s">
        <v>362</v>
      </c>
      <c r="Y33" t="s">
        <v>362</v>
      </c>
      <c r="Z33" t="s">
        <v>362</v>
      </c>
      <c r="AB33" t="s">
        <v>4940</v>
      </c>
      <c r="AC33" t="s">
        <v>4940</v>
      </c>
      <c r="AD33" t="s">
        <v>4940</v>
      </c>
      <c r="AE33" t="s">
        <v>4940</v>
      </c>
      <c r="AF33" t="s">
        <v>4940</v>
      </c>
      <c r="AG33" t="s">
        <v>4940</v>
      </c>
      <c r="AH33" t="s">
        <v>5984</v>
      </c>
      <c r="AI33" t="s">
        <v>360</v>
      </c>
      <c r="AJ33" t="s">
        <v>360</v>
      </c>
      <c r="AK33" t="s">
        <v>362</v>
      </c>
      <c r="AL33" t="s">
        <v>362</v>
      </c>
      <c r="AM33" t="s">
        <v>362</v>
      </c>
      <c r="AN33" t="s">
        <v>362</v>
      </c>
      <c r="AO33" t="s">
        <v>362</v>
      </c>
      <c r="AP33" t="s">
        <v>362</v>
      </c>
      <c r="AQ33" t="s">
        <v>362</v>
      </c>
      <c r="AR33" t="s">
        <v>362</v>
      </c>
      <c r="AS33" t="s">
        <v>362</v>
      </c>
      <c r="AT33" t="s">
        <v>362</v>
      </c>
      <c r="AU33" t="s">
        <v>362</v>
      </c>
      <c r="AV33" t="s">
        <v>362</v>
      </c>
      <c r="AX33" t="s">
        <v>5984</v>
      </c>
      <c r="AY33" t="s">
        <v>360</v>
      </c>
      <c r="AZ33" t="s">
        <v>360</v>
      </c>
      <c r="BA33" t="s">
        <v>362</v>
      </c>
      <c r="BB33" t="s">
        <v>362</v>
      </c>
      <c r="BC33" t="s">
        <v>362</v>
      </c>
      <c r="BD33" t="s">
        <v>362</v>
      </c>
      <c r="BE33" t="s">
        <v>362</v>
      </c>
      <c r="BF33" t="s">
        <v>362</v>
      </c>
      <c r="BG33" t="s">
        <v>362</v>
      </c>
      <c r="BH33" t="s">
        <v>362</v>
      </c>
      <c r="BI33" t="s">
        <v>362</v>
      </c>
      <c r="BJ33" t="s">
        <v>362</v>
      </c>
      <c r="BK33" t="s">
        <v>362</v>
      </c>
      <c r="BM33" t="s">
        <v>5473</v>
      </c>
      <c r="BN33" t="s">
        <v>362</v>
      </c>
      <c r="BO33" t="s">
        <v>362</v>
      </c>
      <c r="BP33" t="s">
        <v>362</v>
      </c>
      <c r="BQ33" t="s">
        <v>360</v>
      </c>
      <c r="BR33" t="s">
        <v>362</v>
      </c>
      <c r="BS33" t="s">
        <v>362</v>
      </c>
      <c r="BT33" t="s">
        <v>362</v>
      </c>
      <c r="BU33" t="s">
        <v>362</v>
      </c>
      <c r="BV33" t="s">
        <v>362</v>
      </c>
      <c r="BX33" t="s">
        <v>4975</v>
      </c>
      <c r="CN33" t="s">
        <v>5002</v>
      </c>
      <c r="DD33" t="s">
        <v>4984</v>
      </c>
      <c r="EK33" t="s">
        <v>5074</v>
      </c>
      <c r="EL33" t="s">
        <v>5080</v>
      </c>
      <c r="EM33" t="s">
        <v>360</v>
      </c>
      <c r="EN33" t="s">
        <v>362</v>
      </c>
      <c r="EO33" t="s">
        <v>362</v>
      </c>
      <c r="EP33" t="s">
        <v>362</v>
      </c>
      <c r="EQ33" t="s">
        <v>362</v>
      </c>
      <c r="ER33" t="s">
        <v>362</v>
      </c>
      <c r="ES33" t="s">
        <v>362</v>
      </c>
      <c r="ET33" t="s">
        <v>362</v>
      </c>
      <c r="EU33" t="s">
        <v>362</v>
      </c>
      <c r="EW33" t="s">
        <v>5094</v>
      </c>
      <c r="EX33" t="s">
        <v>360</v>
      </c>
      <c r="EY33" t="s">
        <v>362</v>
      </c>
      <c r="EZ33" t="s">
        <v>362</v>
      </c>
      <c r="FA33" t="s">
        <v>362</v>
      </c>
      <c r="FB33" t="s">
        <v>362</v>
      </c>
      <c r="FC33" t="s">
        <v>362</v>
      </c>
      <c r="FD33" t="s">
        <v>362</v>
      </c>
      <c r="FE33" t="s">
        <v>362</v>
      </c>
      <c r="FF33" t="s">
        <v>362</v>
      </c>
      <c r="FG33" t="s">
        <v>362</v>
      </c>
      <c r="FH33" t="s">
        <v>362</v>
      </c>
      <c r="FJ33" t="s">
        <v>5074</v>
      </c>
      <c r="FK33" t="s">
        <v>3072</v>
      </c>
      <c r="FV33" t="s">
        <v>3072</v>
      </c>
      <c r="GG33" t="s">
        <v>4949</v>
      </c>
      <c r="GI33" t="s">
        <v>3074</v>
      </c>
      <c r="HN33" t="s">
        <v>4907</v>
      </c>
      <c r="HO33" t="s">
        <v>362</v>
      </c>
      <c r="HP33" t="s">
        <v>362</v>
      </c>
      <c r="HQ33" t="s">
        <v>362</v>
      </c>
      <c r="HR33" t="s">
        <v>362</v>
      </c>
      <c r="HS33" t="s">
        <v>362</v>
      </c>
      <c r="HT33" t="s">
        <v>362</v>
      </c>
      <c r="HU33" t="s">
        <v>362</v>
      </c>
      <c r="HV33" t="s">
        <v>360</v>
      </c>
      <c r="HW33" t="s">
        <v>362</v>
      </c>
      <c r="HY33" t="s">
        <v>5186</v>
      </c>
      <c r="HZ33" t="s">
        <v>362</v>
      </c>
      <c r="IA33" t="s">
        <v>362</v>
      </c>
      <c r="IB33" t="s">
        <v>362</v>
      </c>
      <c r="IC33" t="s">
        <v>362</v>
      </c>
      <c r="ID33" t="s">
        <v>360</v>
      </c>
      <c r="IE33" t="s">
        <v>362</v>
      </c>
      <c r="IG33" t="s">
        <v>5021</v>
      </c>
      <c r="IH33" t="s">
        <v>5198</v>
      </c>
      <c r="II33" t="s">
        <v>362</v>
      </c>
      <c r="IJ33" t="s">
        <v>362</v>
      </c>
      <c r="IK33" t="s">
        <v>360</v>
      </c>
      <c r="IL33" t="s">
        <v>362</v>
      </c>
      <c r="IM33" t="s">
        <v>362</v>
      </c>
      <c r="IN33" t="s">
        <v>362</v>
      </c>
      <c r="IP33" t="s">
        <v>5205</v>
      </c>
      <c r="IQ33" t="s">
        <v>5220</v>
      </c>
      <c r="IR33" t="s">
        <v>362</v>
      </c>
      <c r="IS33" t="s">
        <v>362</v>
      </c>
      <c r="IT33" t="s">
        <v>362</v>
      </c>
      <c r="IU33" t="s">
        <v>362</v>
      </c>
      <c r="IV33" t="s">
        <v>360</v>
      </c>
      <c r="IW33" t="s">
        <v>362</v>
      </c>
      <c r="IX33" t="s">
        <v>362</v>
      </c>
      <c r="IY33" t="s">
        <v>362</v>
      </c>
      <c r="IZ33" t="s">
        <v>362</v>
      </c>
      <c r="JA33" t="s">
        <v>362</v>
      </c>
      <c r="JL33" t="s">
        <v>3074</v>
      </c>
      <c r="JX33" t="s">
        <v>5248</v>
      </c>
      <c r="JY33" t="s">
        <v>360</v>
      </c>
      <c r="JZ33" t="s">
        <v>362</v>
      </c>
      <c r="KA33" t="s">
        <v>362</v>
      </c>
      <c r="KB33" t="s">
        <v>362</v>
      </c>
      <c r="KC33" t="s">
        <v>362</v>
      </c>
      <c r="KD33" t="s">
        <v>362</v>
      </c>
      <c r="KE33" t="s">
        <v>362</v>
      </c>
      <c r="KF33" t="s">
        <v>362</v>
      </c>
      <c r="KG33" t="s">
        <v>362</v>
      </c>
      <c r="KI33" t="s">
        <v>5259</v>
      </c>
      <c r="KJ33" t="s">
        <v>6205</v>
      </c>
      <c r="KK33" t="s">
        <v>362</v>
      </c>
      <c r="KL33" t="s">
        <v>362</v>
      </c>
      <c r="KM33" t="s">
        <v>362</v>
      </c>
      <c r="KN33" t="s">
        <v>362</v>
      </c>
      <c r="KO33" t="s">
        <v>362</v>
      </c>
      <c r="KP33" t="s">
        <v>360</v>
      </c>
      <c r="KQ33" t="s">
        <v>360</v>
      </c>
      <c r="KR33" t="s">
        <v>362</v>
      </c>
      <c r="KS33" t="s">
        <v>362</v>
      </c>
      <c r="KT33" t="s">
        <v>362</v>
      </c>
      <c r="KU33" t="s">
        <v>362</v>
      </c>
      <c r="LJ33" t="s">
        <v>5988</v>
      </c>
      <c r="LK33" t="s">
        <v>362</v>
      </c>
      <c r="LL33" t="s">
        <v>360</v>
      </c>
      <c r="LM33" t="s">
        <v>360</v>
      </c>
      <c r="LN33" t="s">
        <v>362</v>
      </c>
      <c r="LO33" t="s">
        <v>362</v>
      </c>
      <c r="LP33" t="s">
        <v>362</v>
      </c>
      <c r="LQ33" t="s">
        <v>362</v>
      </c>
      <c r="LS33" t="s">
        <v>3072</v>
      </c>
      <c r="LT33" t="s">
        <v>5287</v>
      </c>
      <c r="MR33" t="s">
        <v>5310</v>
      </c>
      <c r="MS33" t="s">
        <v>360</v>
      </c>
      <c r="MT33" t="s">
        <v>362</v>
      </c>
      <c r="MU33" t="s">
        <v>362</v>
      </c>
      <c r="MV33" t="s">
        <v>362</v>
      </c>
      <c r="MW33" t="s">
        <v>362</v>
      </c>
      <c r="MX33" t="s">
        <v>362</v>
      </c>
      <c r="MY33" t="s">
        <v>362</v>
      </c>
      <c r="MZ33" t="s">
        <v>362</v>
      </c>
      <c r="NA33" t="s">
        <v>362</v>
      </c>
      <c r="NB33" t="s">
        <v>362</v>
      </c>
      <c r="NC33" t="s">
        <v>362</v>
      </c>
      <c r="NE33" t="s">
        <v>4971</v>
      </c>
      <c r="NF33" t="s">
        <v>362</v>
      </c>
      <c r="NG33" t="s">
        <v>362</v>
      </c>
      <c r="NH33" t="s">
        <v>362</v>
      </c>
      <c r="NI33" t="s">
        <v>362</v>
      </c>
      <c r="NJ33" t="s">
        <v>362</v>
      </c>
      <c r="NK33" t="s">
        <v>362</v>
      </c>
      <c r="NL33" t="s">
        <v>362</v>
      </c>
      <c r="NM33" t="s">
        <v>362</v>
      </c>
      <c r="NN33" t="s">
        <v>362</v>
      </c>
      <c r="NO33" t="s">
        <v>362</v>
      </c>
      <c r="NP33" t="s">
        <v>362</v>
      </c>
      <c r="NQ33" t="s">
        <v>360</v>
      </c>
      <c r="NR33" t="s">
        <v>362</v>
      </c>
      <c r="NS33" t="s">
        <v>362</v>
      </c>
      <c r="NU33" t="s">
        <v>5272</v>
      </c>
      <c r="NV33" t="s">
        <v>362</v>
      </c>
      <c r="NW33" t="s">
        <v>362</v>
      </c>
      <c r="NX33" t="s">
        <v>362</v>
      </c>
      <c r="NY33" t="s">
        <v>362</v>
      </c>
      <c r="NZ33" t="s">
        <v>362</v>
      </c>
      <c r="OA33" t="s">
        <v>360</v>
      </c>
      <c r="OB33" t="s">
        <v>362</v>
      </c>
      <c r="OC33" t="s">
        <v>362</v>
      </c>
      <c r="OD33" t="s">
        <v>362</v>
      </c>
      <c r="OE33" t="s">
        <v>362</v>
      </c>
      <c r="OF33" t="s">
        <v>362</v>
      </c>
      <c r="OG33" t="s">
        <v>362</v>
      </c>
      <c r="OI33" t="s">
        <v>6106</v>
      </c>
      <c r="OJ33" t="s">
        <v>360</v>
      </c>
      <c r="OK33" t="s">
        <v>362</v>
      </c>
      <c r="OL33" t="s">
        <v>362</v>
      </c>
      <c r="OM33" t="s">
        <v>362</v>
      </c>
      <c r="ON33" t="s">
        <v>362</v>
      </c>
      <c r="OO33" t="s">
        <v>362</v>
      </c>
      <c r="OP33" t="s">
        <v>360</v>
      </c>
      <c r="OQ33" t="s">
        <v>362</v>
      </c>
      <c r="OR33" t="s">
        <v>362</v>
      </c>
      <c r="OS33" t="s">
        <v>362</v>
      </c>
      <c r="OU33" t="s">
        <v>5002</v>
      </c>
      <c r="PF33" t="s">
        <v>5387</v>
      </c>
      <c r="PG33" t="s">
        <v>362</v>
      </c>
      <c r="PH33" t="s">
        <v>362</v>
      </c>
      <c r="PI33" t="s">
        <v>362</v>
      </c>
      <c r="PJ33" t="s">
        <v>362</v>
      </c>
      <c r="PK33" t="s">
        <v>362</v>
      </c>
      <c r="PL33" t="s">
        <v>362</v>
      </c>
      <c r="PM33" t="s">
        <v>362</v>
      </c>
      <c r="PN33" t="s">
        <v>362</v>
      </c>
      <c r="PO33" t="s">
        <v>362</v>
      </c>
      <c r="PP33" t="s">
        <v>360</v>
      </c>
      <c r="PQ33" t="s">
        <v>362</v>
      </c>
      <c r="PR33" t="s">
        <v>362</v>
      </c>
      <c r="PS33" t="s">
        <v>362</v>
      </c>
      <c r="PT33" t="s">
        <v>362</v>
      </c>
      <c r="PU33" t="s">
        <v>362</v>
      </c>
      <c r="PV33" t="s">
        <v>362</v>
      </c>
      <c r="PW33" t="s">
        <v>362</v>
      </c>
      <c r="PX33" t="s">
        <v>362</v>
      </c>
      <c r="PZ33" t="s">
        <v>5398</v>
      </c>
      <c r="QA33" t="s">
        <v>362</v>
      </c>
      <c r="QB33" t="s">
        <v>362</v>
      </c>
      <c r="QC33" t="s">
        <v>362</v>
      </c>
      <c r="QD33" t="s">
        <v>362</v>
      </c>
      <c r="QE33" t="s">
        <v>362</v>
      </c>
      <c r="QF33" t="s">
        <v>362</v>
      </c>
      <c r="QG33" t="s">
        <v>362</v>
      </c>
      <c r="QH33" t="s">
        <v>362</v>
      </c>
      <c r="QI33" t="s">
        <v>362</v>
      </c>
      <c r="QJ33" t="s">
        <v>362</v>
      </c>
      <c r="QK33" t="s">
        <v>362</v>
      </c>
      <c r="QL33" t="s">
        <v>362</v>
      </c>
      <c r="QM33" t="s">
        <v>360</v>
      </c>
      <c r="QN33" t="s">
        <v>362</v>
      </c>
      <c r="QO33" t="s">
        <v>362</v>
      </c>
      <c r="QP33" t="s">
        <v>362</v>
      </c>
      <c r="SZ33" t="s">
        <v>3074</v>
      </c>
      <c r="TA33" t="s">
        <v>362</v>
      </c>
      <c r="TB33" t="s">
        <v>362</v>
      </c>
      <c r="TC33" t="s">
        <v>362</v>
      </c>
      <c r="TD33" t="s">
        <v>362</v>
      </c>
      <c r="TE33" t="s">
        <v>362</v>
      </c>
      <c r="TF33" t="s">
        <v>362</v>
      </c>
      <c r="TG33" t="s">
        <v>360</v>
      </c>
      <c r="TH33" t="s">
        <v>362</v>
      </c>
      <c r="TY33" t="s">
        <v>5002</v>
      </c>
      <c r="UN33" t="s">
        <v>3074</v>
      </c>
      <c r="UO33" t="s">
        <v>3074</v>
      </c>
      <c r="UP33" t="s">
        <v>3074</v>
      </c>
      <c r="UQ33" t="s">
        <v>1494</v>
      </c>
      <c r="UR33" t="s">
        <v>304</v>
      </c>
      <c r="US33" t="s">
        <v>321</v>
      </c>
      <c r="UT33" t="s">
        <v>290</v>
      </c>
      <c r="UU33" t="s">
        <v>686</v>
      </c>
      <c r="UV33" t="s">
        <v>532</v>
      </c>
      <c r="UW33" t="s">
        <v>329</v>
      </c>
      <c r="UX33" t="s">
        <v>737</v>
      </c>
      <c r="UY33" t="s">
        <v>406</v>
      </c>
      <c r="UZ33" t="s">
        <v>1099</v>
      </c>
      <c r="VA33" t="s">
        <v>1184</v>
      </c>
      <c r="VB33" t="s">
        <v>392</v>
      </c>
    </row>
    <row r="34" spans="1:574" x14ac:dyDescent="0.25">
      <c r="A34" t="s">
        <v>6206</v>
      </c>
      <c r="B34" s="38">
        <v>45897</v>
      </c>
      <c r="C34" t="s">
        <v>3055</v>
      </c>
      <c r="D34" t="s">
        <v>3059</v>
      </c>
      <c r="E34" t="s">
        <v>3065</v>
      </c>
      <c r="F34">
        <v>2751965</v>
      </c>
      <c r="G34" t="s">
        <v>3072</v>
      </c>
      <c r="H34" s="38">
        <v>44635</v>
      </c>
      <c r="I34">
        <v>33</v>
      </c>
      <c r="J34" t="s">
        <v>1466</v>
      </c>
      <c r="K34" t="s">
        <v>4866</v>
      </c>
      <c r="L34" t="s">
        <v>4875</v>
      </c>
      <c r="N34" t="s">
        <v>4911</v>
      </c>
      <c r="P34" t="s">
        <v>4931</v>
      </c>
      <c r="R34" t="s">
        <v>6080</v>
      </c>
      <c r="S34" t="s">
        <v>360</v>
      </c>
      <c r="T34" t="s">
        <v>362</v>
      </c>
      <c r="U34" t="s">
        <v>360</v>
      </c>
      <c r="V34" t="s">
        <v>362</v>
      </c>
      <c r="W34" t="s">
        <v>362</v>
      </c>
      <c r="X34" t="s">
        <v>362</v>
      </c>
      <c r="Y34" t="s">
        <v>362</v>
      </c>
      <c r="Z34" t="s">
        <v>362</v>
      </c>
      <c r="AB34" t="s">
        <v>4944</v>
      </c>
      <c r="AC34" t="s">
        <v>4940</v>
      </c>
      <c r="AD34" t="s">
        <v>4940</v>
      </c>
      <c r="AE34" t="s">
        <v>4940</v>
      </c>
      <c r="AF34" t="s">
        <v>4940</v>
      </c>
      <c r="AG34" t="s">
        <v>4940</v>
      </c>
      <c r="AH34" t="s">
        <v>6207</v>
      </c>
      <c r="AI34" t="s">
        <v>360</v>
      </c>
      <c r="AJ34" t="s">
        <v>360</v>
      </c>
      <c r="AK34" t="s">
        <v>362</v>
      </c>
      <c r="AL34" t="s">
        <v>360</v>
      </c>
      <c r="AM34" t="s">
        <v>360</v>
      </c>
      <c r="AN34" t="s">
        <v>360</v>
      </c>
      <c r="AO34" t="s">
        <v>360</v>
      </c>
      <c r="AP34" t="s">
        <v>360</v>
      </c>
      <c r="AQ34" t="s">
        <v>362</v>
      </c>
      <c r="AR34" t="s">
        <v>362</v>
      </c>
      <c r="AS34" t="s">
        <v>360</v>
      </c>
      <c r="AT34" t="s">
        <v>362</v>
      </c>
      <c r="AU34" t="s">
        <v>362</v>
      </c>
      <c r="AV34" t="s">
        <v>362</v>
      </c>
      <c r="AX34" t="s">
        <v>4949</v>
      </c>
      <c r="AY34" t="s">
        <v>360</v>
      </c>
      <c r="AZ34" t="s">
        <v>362</v>
      </c>
      <c r="BA34" t="s">
        <v>362</v>
      </c>
      <c r="BB34" t="s">
        <v>362</v>
      </c>
      <c r="BC34" t="s">
        <v>362</v>
      </c>
      <c r="BD34" t="s">
        <v>362</v>
      </c>
      <c r="BE34" t="s">
        <v>362</v>
      </c>
      <c r="BF34" t="s">
        <v>362</v>
      </c>
      <c r="BG34" t="s">
        <v>362</v>
      </c>
      <c r="BH34" t="s">
        <v>362</v>
      </c>
      <c r="BI34" t="s">
        <v>362</v>
      </c>
      <c r="BJ34" t="s">
        <v>362</v>
      </c>
      <c r="BK34" t="s">
        <v>362</v>
      </c>
      <c r="BM34" t="s">
        <v>5473</v>
      </c>
      <c r="BN34" t="s">
        <v>362</v>
      </c>
      <c r="BO34" t="s">
        <v>362</v>
      </c>
      <c r="BP34" t="s">
        <v>362</v>
      </c>
      <c r="BQ34" t="s">
        <v>360</v>
      </c>
      <c r="BR34" t="s">
        <v>362</v>
      </c>
      <c r="BS34" t="s">
        <v>362</v>
      </c>
      <c r="BT34" t="s">
        <v>362</v>
      </c>
      <c r="BU34" t="s">
        <v>362</v>
      </c>
      <c r="BV34" t="s">
        <v>362</v>
      </c>
      <c r="BX34" t="s">
        <v>4975</v>
      </c>
      <c r="CN34" t="s">
        <v>5002</v>
      </c>
      <c r="DD34" t="s">
        <v>4984</v>
      </c>
      <c r="EK34" t="s">
        <v>5070</v>
      </c>
      <c r="EW34" t="s">
        <v>5094</v>
      </c>
      <c r="EX34" t="s">
        <v>360</v>
      </c>
      <c r="EY34" t="s">
        <v>362</v>
      </c>
      <c r="EZ34" t="s">
        <v>362</v>
      </c>
      <c r="FA34" t="s">
        <v>362</v>
      </c>
      <c r="FB34" t="s">
        <v>362</v>
      </c>
      <c r="FC34" t="s">
        <v>362</v>
      </c>
      <c r="FD34" t="s">
        <v>362</v>
      </c>
      <c r="FE34" t="s">
        <v>362</v>
      </c>
      <c r="FF34" t="s">
        <v>362</v>
      </c>
      <c r="FG34" t="s">
        <v>362</v>
      </c>
      <c r="FH34" t="s">
        <v>362</v>
      </c>
      <c r="FJ34" t="s">
        <v>5076</v>
      </c>
      <c r="FK34" t="s">
        <v>5111</v>
      </c>
      <c r="FL34" t="s">
        <v>5113</v>
      </c>
      <c r="FM34" t="s">
        <v>360</v>
      </c>
      <c r="FN34" t="s">
        <v>362</v>
      </c>
      <c r="FO34" t="s">
        <v>362</v>
      </c>
      <c r="FP34" t="s">
        <v>362</v>
      </c>
      <c r="FQ34" t="s">
        <v>362</v>
      </c>
      <c r="FR34" t="s">
        <v>362</v>
      </c>
      <c r="FS34" t="s">
        <v>362</v>
      </c>
      <c r="FT34" t="s">
        <v>362</v>
      </c>
      <c r="FV34" t="s">
        <v>5111</v>
      </c>
      <c r="FW34" t="s">
        <v>5124</v>
      </c>
      <c r="FX34" t="s">
        <v>360</v>
      </c>
      <c r="FY34" t="s">
        <v>362</v>
      </c>
      <c r="FZ34" t="s">
        <v>362</v>
      </c>
      <c r="GA34" t="s">
        <v>362</v>
      </c>
      <c r="GB34" t="s">
        <v>362</v>
      </c>
      <c r="GC34" t="s">
        <v>362</v>
      </c>
      <c r="GD34" t="s">
        <v>362</v>
      </c>
      <c r="GE34" t="s">
        <v>362</v>
      </c>
      <c r="GG34" t="s">
        <v>4949</v>
      </c>
      <c r="GI34" t="s">
        <v>3074</v>
      </c>
      <c r="HN34" t="s">
        <v>5172</v>
      </c>
      <c r="HO34" t="s">
        <v>362</v>
      </c>
      <c r="HP34" t="s">
        <v>362</v>
      </c>
      <c r="HQ34" t="s">
        <v>360</v>
      </c>
      <c r="HR34" t="s">
        <v>362</v>
      </c>
      <c r="HS34" t="s">
        <v>362</v>
      </c>
      <c r="HT34" t="s">
        <v>362</v>
      </c>
      <c r="HU34" t="s">
        <v>362</v>
      </c>
      <c r="HV34" t="s">
        <v>362</v>
      </c>
      <c r="HW34" t="s">
        <v>362</v>
      </c>
      <c r="HY34" t="s">
        <v>5186</v>
      </c>
      <c r="HZ34" t="s">
        <v>362</v>
      </c>
      <c r="IA34" t="s">
        <v>362</v>
      </c>
      <c r="IB34" t="s">
        <v>362</v>
      </c>
      <c r="IC34" t="s">
        <v>362</v>
      </c>
      <c r="ID34" t="s">
        <v>360</v>
      </c>
      <c r="IE34" t="s">
        <v>362</v>
      </c>
      <c r="IG34" t="s">
        <v>5191</v>
      </c>
      <c r="IH34" t="s">
        <v>5194</v>
      </c>
      <c r="II34" t="s">
        <v>360</v>
      </c>
      <c r="IJ34" t="s">
        <v>362</v>
      </c>
      <c r="IK34" t="s">
        <v>362</v>
      </c>
      <c r="IL34" t="s">
        <v>362</v>
      </c>
      <c r="IM34" t="s">
        <v>362</v>
      </c>
      <c r="IN34" t="s">
        <v>362</v>
      </c>
      <c r="IP34" t="s">
        <v>5203</v>
      </c>
      <c r="IQ34" t="s">
        <v>5214</v>
      </c>
      <c r="IR34" t="s">
        <v>362</v>
      </c>
      <c r="IS34" t="s">
        <v>360</v>
      </c>
      <c r="IT34" t="s">
        <v>362</v>
      </c>
      <c r="IU34" t="s">
        <v>362</v>
      </c>
      <c r="IV34" t="s">
        <v>362</v>
      </c>
      <c r="IW34" t="s">
        <v>362</v>
      </c>
      <c r="IX34" t="s">
        <v>362</v>
      </c>
      <c r="IY34" t="s">
        <v>362</v>
      </c>
      <c r="IZ34" t="s">
        <v>362</v>
      </c>
      <c r="JA34" t="s">
        <v>362</v>
      </c>
      <c r="JL34" t="s">
        <v>5235</v>
      </c>
      <c r="JX34" t="s">
        <v>5248</v>
      </c>
      <c r="JY34" t="s">
        <v>360</v>
      </c>
      <c r="JZ34" t="s">
        <v>362</v>
      </c>
      <c r="KA34" t="s">
        <v>362</v>
      </c>
      <c r="KB34" t="s">
        <v>362</v>
      </c>
      <c r="KC34" t="s">
        <v>362</v>
      </c>
      <c r="KD34" t="s">
        <v>362</v>
      </c>
      <c r="KE34" t="s">
        <v>362</v>
      </c>
      <c r="KF34" t="s">
        <v>362</v>
      </c>
      <c r="KG34" t="s">
        <v>362</v>
      </c>
      <c r="KI34" t="s">
        <v>5259</v>
      </c>
      <c r="KJ34" t="s">
        <v>5263</v>
      </c>
      <c r="KK34" t="s">
        <v>360</v>
      </c>
      <c r="KL34" t="s">
        <v>362</v>
      </c>
      <c r="KM34" t="s">
        <v>362</v>
      </c>
      <c r="KN34" t="s">
        <v>362</v>
      </c>
      <c r="KO34" t="s">
        <v>362</v>
      </c>
      <c r="KP34" t="s">
        <v>362</v>
      </c>
      <c r="KQ34" t="s">
        <v>362</v>
      </c>
      <c r="KR34" t="s">
        <v>362</v>
      </c>
      <c r="KS34" t="s">
        <v>362</v>
      </c>
      <c r="KT34" t="s">
        <v>362</v>
      </c>
      <c r="KU34" t="s">
        <v>362</v>
      </c>
      <c r="LJ34" t="s">
        <v>5997</v>
      </c>
      <c r="LK34" t="s">
        <v>360</v>
      </c>
      <c r="LL34" t="s">
        <v>360</v>
      </c>
      <c r="LM34" t="s">
        <v>362</v>
      </c>
      <c r="LN34" t="s">
        <v>362</v>
      </c>
      <c r="LO34" t="s">
        <v>362</v>
      </c>
      <c r="LP34" t="s">
        <v>362</v>
      </c>
      <c r="LQ34" t="s">
        <v>362</v>
      </c>
      <c r="LS34" t="s">
        <v>3072</v>
      </c>
      <c r="LT34" t="s">
        <v>5287</v>
      </c>
      <c r="MR34" t="s">
        <v>5310</v>
      </c>
      <c r="MS34" t="s">
        <v>360</v>
      </c>
      <c r="MT34" t="s">
        <v>362</v>
      </c>
      <c r="MU34" t="s">
        <v>362</v>
      </c>
      <c r="MV34" t="s">
        <v>362</v>
      </c>
      <c r="MW34" t="s">
        <v>362</v>
      </c>
      <c r="MX34" t="s">
        <v>362</v>
      </c>
      <c r="MY34" t="s">
        <v>362</v>
      </c>
      <c r="MZ34" t="s">
        <v>362</v>
      </c>
      <c r="NA34" t="s">
        <v>362</v>
      </c>
      <c r="NB34" t="s">
        <v>362</v>
      </c>
      <c r="NC34" t="s">
        <v>362</v>
      </c>
      <c r="NE34" t="s">
        <v>4971</v>
      </c>
      <c r="NF34" t="s">
        <v>362</v>
      </c>
      <c r="NG34" t="s">
        <v>362</v>
      </c>
      <c r="NH34" t="s">
        <v>362</v>
      </c>
      <c r="NI34" t="s">
        <v>362</v>
      </c>
      <c r="NJ34" t="s">
        <v>362</v>
      </c>
      <c r="NK34" t="s">
        <v>362</v>
      </c>
      <c r="NL34" t="s">
        <v>362</v>
      </c>
      <c r="NM34" t="s">
        <v>362</v>
      </c>
      <c r="NN34" t="s">
        <v>362</v>
      </c>
      <c r="NO34" t="s">
        <v>362</v>
      </c>
      <c r="NP34" t="s">
        <v>362</v>
      </c>
      <c r="NQ34" t="s">
        <v>360</v>
      </c>
      <c r="NR34" t="s">
        <v>362</v>
      </c>
      <c r="NS34" t="s">
        <v>362</v>
      </c>
      <c r="NU34" t="s">
        <v>5263</v>
      </c>
      <c r="NV34" t="s">
        <v>360</v>
      </c>
      <c r="NW34" t="s">
        <v>362</v>
      </c>
      <c r="NX34" t="s">
        <v>362</v>
      </c>
      <c r="NY34" t="s">
        <v>362</v>
      </c>
      <c r="NZ34" t="s">
        <v>362</v>
      </c>
      <c r="OA34" t="s">
        <v>362</v>
      </c>
      <c r="OB34" t="s">
        <v>362</v>
      </c>
      <c r="OC34" t="s">
        <v>362</v>
      </c>
      <c r="OD34" t="s">
        <v>362</v>
      </c>
      <c r="OE34" t="s">
        <v>362</v>
      </c>
      <c r="OF34" t="s">
        <v>362</v>
      </c>
      <c r="OG34" t="s">
        <v>362</v>
      </c>
      <c r="OI34" t="s">
        <v>5345</v>
      </c>
      <c r="OJ34" t="s">
        <v>360</v>
      </c>
      <c r="OK34" t="s">
        <v>362</v>
      </c>
      <c r="OL34" t="s">
        <v>362</v>
      </c>
      <c r="OM34" t="s">
        <v>362</v>
      </c>
      <c r="ON34" t="s">
        <v>362</v>
      </c>
      <c r="OO34" t="s">
        <v>362</v>
      </c>
      <c r="OP34" t="s">
        <v>362</v>
      </c>
      <c r="OQ34" t="s">
        <v>362</v>
      </c>
      <c r="OR34" t="s">
        <v>362</v>
      </c>
      <c r="OS34" t="s">
        <v>362</v>
      </c>
      <c r="OU34" t="s">
        <v>5019</v>
      </c>
      <c r="OV34" t="s">
        <v>5359</v>
      </c>
      <c r="OW34" t="s">
        <v>360</v>
      </c>
      <c r="OX34" t="s">
        <v>362</v>
      </c>
      <c r="OY34" t="s">
        <v>362</v>
      </c>
      <c r="OZ34" t="s">
        <v>362</v>
      </c>
      <c r="PA34" t="s">
        <v>362</v>
      </c>
      <c r="PB34" t="s">
        <v>362</v>
      </c>
      <c r="PC34" t="s">
        <v>362</v>
      </c>
      <c r="PD34" t="s">
        <v>362</v>
      </c>
      <c r="PF34" t="s">
        <v>5369</v>
      </c>
      <c r="PG34" t="s">
        <v>360</v>
      </c>
      <c r="PH34" t="s">
        <v>362</v>
      </c>
      <c r="PI34" t="s">
        <v>362</v>
      </c>
      <c r="PJ34" t="s">
        <v>362</v>
      </c>
      <c r="PK34" t="s">
        <v>362</v>
      </c>
      <c r="PL34" t="s">
        <v>362</v>
      </c>
      <c r="PM34" t="s">
        <v>362</v>
      </c>
      <c r="PN34" t="s">
        <v>362</v>
      </c>
      <c r="PO34" t="s">
        <v>362</v>
      </c>
      <c r="PP34" t="s">
        <v>362</v>
      </c>
      <c r="PQ34" t="s">
        <v>362</v>
      </c>
      <c r="PR34" t="s">
        <v>362</v>
      </c>
      <c r="PS34" t="s">
        <v>362</v>
      </c>
      <c r="PT34" t="s">
        <v>362</v>
      </c>
      <c r="PU34" t="s">
        <v>362</v>
      </c>
      <c r="PV34" t="s">
        <v>362</v>
      </c>
      <c r="PW34" t="s">
        <v>362</v>
      </c>
      <c r="PX34" t="s">
        <v>362</v>
      </c>
      <c r="PZ34" t="s">
        <v>6208</v>
      </c>
      <c r="QA34" t="s">
        <v>362</v>
      </c>
      <c r="QB34" t="s">
        <v>362</v>
      </c>
      <c r="QC34" t="s">
        <v>362</v>
      </c>
      <c r="QD34" t="s">
        <v>362</v>
      </c>
      <c r="QE34" t="s">
        <v>360</v>
      </c>
      <c r="QF34" t="s">
        <v>362</v>
      </c>
      <c r="QG34" t="s">
        <v>362</v>
      </c>
      <c r="QH34" t="s">
        <v>362</v>
      </c>
      <c r="QI34" t="s">
        <v>362</v>
      </c>
      <c r="QJ34" t="s">
        <v>362</v>
      </c>
      <c r="QK34" t="s">
        <v>360</v>
      </c>
      <c r="QL34" t="s">
        <v>362</v>
      </c>
      <c r="QM34" t="s">
        <v>362</v>
      </c>
      <c r="QN34" t="s">
        <v>362</v>
      </c>
      <c r="QO34" t="s">
        <v>362</v>
      </c>
      <c r="QP34" t="s">
        <v>362</v>
      </c>
      <c r="QR34" t="s">
        <v>5437</v>
      </c>
      <c r="QS34" t="s">
        <v>362</v>
      </c>
      <c r="QT34" t="s">
        <v>362</v>
      </c>
      <c r="QU34" t="s">
        <v>362</v>
      </c>
      <c r="QV34" t="s">
        <v>362</v>
      </c>
      <c r="QW34" t="s">
        <v>362</v>
      </c>
      <c r="QX34" t="s">
        <v>362</v>
      </c>
      <c r="QY34" t="s">
        <v>362</v>
      </c>
      <c r="QZ34" t="s">
        <v>360</v>
      </c>
      <c r="RA34" t="s">
        <v>362</v>
      </c>
      <c r="RB34" t="s">
        <v>362</v>
      </c>
      <c r="RC34" t="s">
        <v>362</v>
      </c>
      <c r="RD34" t="s">
        <v>362</v>
      </c>
      <c r="RF34" t="s">
        <v>4907</v>
      </c>
      <c r="RG34" t="s">
        <v>362</v>
      </c>
      <c r="RH34" t="s">
        <v>362</v>
      </c>
      <c r="RI34" t="s">
        <v>362</v>
      </c>
      <c r="RJ34" t="s">
        <v>362</v>
      </c>
      <c r="RK34" t="s">
        <v>362</v>
      </c>
      <c r="RL34" t="s">
        <v>362</v>
      </c>
      <c r="RM34" t="s">
        <v>362</v>
      </c>
      <c r="RN34" t="s">
        <v>362</v>
      </c>
      <c r="RO34" t="s">
        <v>362</v>
      </c>
      <c r="RP34" t="s">
        <v>362</v>
      </c>
      <c r="RQ34" t="s">
        <v>362</v>
      </c>
      <c r="RR34" t="s">
        <v>362</v>
      </c>
      <c r="RS34" t="s">
        <v>362</v>
      </c>
      <c r="RT34" t="s">
        <v>362</v>
      </c>
      <c r="RU34" t="s">
        <v>360</v>
      </c>
      <c r="RV34" t="s">
        <v>362</v>
      </c>
      <c r="SZ34" t="s">
        <v>3074</v>
      </c>
      <c r="TA34" t="s">
        <v>362</v>
      </c>
      <c r="TB34" t="s">
        <v>362</v>
      </c>
      <c r="TC34" t="s">
        <v>362</v>
      </c>
      <c r="TD34" t="s">
        <v>362</v>
      </c>
      <c r="TE34" t="s">
        <v>362</v>
      </c>
      <c r="TF34" t="s">
        <v>362</v>
      </c>
      <c r="TG34" t="s">
        <v>360</v>
      </c>
      <c r="TH34" t="s">
        <v>362</v>
      </c>
      <c r="TY34" t="s">
        <v>5002</v>
      </c>
      <c r="UN34" t="s">
        <v>3072</v>
      </c>
      <c r="UO34" t="s">
        <v>3072</v>
      </c>
      <c r="UP34" t="s">
        <v>3074</v>
      </c>
      <c r="UQ34" t="s">
        <v>743</v>
      </c>
      <c r="UR34" t="s">
        <v>304</v>
      </c>
      <c r="US34" t="s">
        <v>321</v>
      </c>
      <c r="UT34" t="s">
        <v>282</v>
      </c>
      <c r="UU34" t="s">
        <v>686</v>
      </c>
      <c r="UV34" t="s">
        <v>532</v>
      </c>
      <c r="UW34" t="s">
        <v>328</v>
      </c>
      <c r="UX34" t="s">
        <v>741</v>
      </c>
      <c r="UY34" t="s">
        <v>402</v>
      </c>
      <c r="UZ34" t="s">
        <v>1099</v>
      </c>
      <c r="VA34" t="s">
        <v>1185</v>
      </c>
      <c r="VB34" t="s">
        <v>375</v>
      </c>
    </row>
    <row r="35" spans="1:574" x14ac:dyDescent="0.25">
      <c r="A35" t="s">
        <v>6209</v>
      </c>
      <c r="B35" s="38">
        <v>45897</v>
      </c>
      <c r="C35" t="s">
        <v>3058</v>
      </c>
      <c r="D35" t="s">
        <v>3059</v>
      </c>
      <c r="E35" t="s">
        <v>3065</v>
      </c>
      <c r="F35">
        <v>2752242</v>
      </c>
      <c r="G35" t="s">
        <v>3072</v>
      </c>
      <c r="H35" s="38">
        <v>44675</v>
      </c>
      <c r="I35">
        <v>67</v>
      </c>
      <c r="J35" t="s">
        <v>1481</v>
      </c>
      <c r="K35" t="s">
        <v>4866</v>
      </c>
      <c r="L35" t="s">
        <v>4875</v>
      </c>
      <c r="N35" t="s">
        <v>4911</v>
      </c>
      <c r="P35" t="s">
        <v>4933</v>
      </c>
      <c r="R35" t="s">
        <v>3074</v>
      </c>
      <c r="S35" t="s">
        <v>362</v>
      </c>
      <c r="T35" t="s">
        <v>362</v>
      </c>
      <c r="U35" t="s">
        <v>362</v>
      </c>
      <c r="V35" t="s">
        <v>362</v>
      </c>
      <c r="W35" t="s">
        <v>362</v>
      </c>
      <c r="X35" t="s">
        <v>360</v>
      </c>
      <c r="Y35" t="s">
        <v>362</v>
      </c>
      <c r="Z35" t="s">
        <v>362</v>
      </c>
      <c r="AB35" t="s">
        <v>4942</v>
      </c>
      <c r="AC35" t="s">
        <v>4940</v>
      </c>
      <c r="AD35" t="s">
        <v>4940</v>
      </c>
      <c r="AE35" t="s">
        <v>4940</v>
      </c>
      <c r="AF35" t="s">
        <v>4940</v>
      </c>
      <c r="AG35" t="s">
        <v>4940</v>
      </c>
      <c r="AH35" t="s">
        <v>6155</v>
      </c>
      <c r="AI35" t="s">
        <v>360</v>
      </c>
      <c r="AJ35" t="s">
        <v>360</v>
      </c>
      <c r="AK35" t="s">
        <v>362</v>
      </c>
      <c r="AL35" t="s">
        <v>362</v>
      </c>
      <c r="AM35" t="s">
        <v>360</v>
      </c>
      <c r="AN35" t="s">
        <v>360</v>
      </c>
      <c r="AO35" t="s">
        <v>360</v>
      </c>
      <c r="AP35" t="s">
        <v>362</v>
      </c>
      <c r="AQ35" t="s">
        <v>362</v>
      </c>
      <c r="AR35" t="s">
        <v>362</v>
      </c>
      <c r="AS35" t="s">
        <v>362</v>
      </c>
      <c r="AT35" t="s">
        <v>362</v>
      </c>
      <c r="AU35" t="s">
        <v>362</v>
      </c>
      <c r="AV35" t="s">
        <v>362</v>
      </c>
      <c r="AX35" t="s">
        <v>4951</v>
      </c>
      <c r="AY35" t="s">
        <v>362</v>
      </c>
      <c r="AZ35" t="s">
        <v>360</v>
      </c>
      <c r="BA35" t="s">
        <v>362</v>
      </c>
      <c r="BB35" t="s">
        <v>362</v>
      </c>
      <c r="BC35" t="s">
        <v>362</v>
      </c>
      <c r="BD35" t="s">
        <v>362</v>
      </c>
      <c r="BE35" t="s">
        <v>362</v>
      </c>
      <c r="BF35" t="s">
        <v>362</v>
      </c>
      <c r="BG35" t="s">
        <v>362</v>
      </c>
      <c r="BH35" t="s">
        <v>362</v>
      </c>
      <c r="BI35" t="s">
        <v>362</v>
      </c>
      <c r="BJ35" t="s">
        <v>362</v>
      </c>
      <c r="BK35" t="s">
        <v>362</v>
      </c>
      <c r="BM35" t="s">
        <v>5471</v>
      </c>
      <c r="BN35" t="s">
        <v>362</v>
      </c>
      <c r="BO35" t="s">
        <v>362</v>
      </c>
      <c r="BP35" t="s">
        <v>360</v>
      </c>
      <c r="BQ35" t="s">
        <v>362</v>
      </c>
      <c r="BR35" t="s">
        <v>362</v>
      </c>
      <c r="BS35" t="s">
        <v>362</v>
      </c>
      <c r="BT35" t="s">
        <v>362</v>
      </c>
      <c r="BU35" t="s">
        <v>362</v>
      </c>
      <c r="BV35" t="s">
        <v>362</v>
      </c>
      <c r="BX35" t="s">
        <v>4975</v>
      </c>
      <c r="CN35" t="s">
        <v>5002</v>
      </c>
      <c r="DD35" t="s">
        <v>4984</v>
      </c>
      <c r="EK35" t="s">
        <v>5070</v>
      </c>
      <c r="EW35" t="s">
        <v>4907</v>
      </c>
      <c r="EX35" t="s">
        <v>362</v>
      </c>
      <c r="EY35" t="s">
        <v>362</v>
      </c>
      <c r="EZ35" t="s">
        <v>362</v>
      </c>
      <c r="FA35" t="s">
        <v>362</v>
      </c>
      <c r="FB35" t="s">
        <v>362</v>
      </c>
      <c r="FC35" t="s">
        <v>362</v>
      </c>
      <c r="FD35" t="s">
        <v>362</v>
      </c>
      <c r="FE35" t="s">
        <v>362</v>
      </c>
      <c r="FF35" t="s">
        <v>362</v>
      </c>
      <c r="FG35" t="s">
        <v>360</v>
      </c>
      <c r="FH35" t="s">
        <v>362</v>
      </c>
      <c r="FJ35" t="s">
        <v>5070</v>
      </c>
      <c r="FK35" t="s">
        <v>3072</v>
      </c>
      <c r="FV35" t="s">
        <v>3072</v>
      </c>
      <c r="GG35" t="s">
        <v>4949</v>
      </c>
      <c r="GI35" t="s">
        <v>3074</v>
      </c>
      <c r="HN35" t="s">
        <v>5172</v>
      </c>
      <c r="HO35" t="s">
        <v>362</v>
      </c>
      <c r="HP35" t="s">
        <v>362</v>
      </c>
      <c r="HQ35" t="s">
        <v>360</v>
      </c>
      <c r="HR35" t="s">
        <v>362</v>
      </c>
      <c r="HS35" t="s">
        <v>362</v>
      </c>
      <c r="HT35" t="s">
        <v>362</v>
      </c>
      <c r="HU35" t="s">
        <v>362</v>
      </c>
      <c r="HV35" t="s">
        <v>362</v>
      </c>
      <c r="HW35" t="s">
        <v>362</v>
      </c>
      <c r="HY35" t="s">
        <v>5186</v>
      </c>
      <c r="HZ35" t="s">
        <v>362</v>
      </c>
      <c r="IA35" t="s">
        <v>362</v>
      </c>
      <c r="IB35" t="s">
        <v>362</v>
      </c>
      <c r="IC35" t="s">
        <v>362</v>
      </c>
      <c r="ID35" t="s">
        <v>360</v>
      </c>
      <c r="IE35" t="s">
        <v>362</v>
      </c>
      <c r="IG35" t="s">
        <v>5187</v>
      </c>
      <c r="IP35" t="s">
        <v>5203</v>
      </c>
      <c r="IQ35" t="s">
        <v>6162</v>
      </c>
      <c r="IR35" t="s">
        <v>362</v>
      </c>
      <c r="IS35" t="s">
        <v>360</v>
      </c>
      <c r="IT35" t="s">
        <v>362</v>
      </c>
      <c r="IU35" t="s">
        <v>360</v>
      </c>
      <c r="IV35" t="s">
        <v>360</v>
      </c>
      <c r="IW35" t="s">
        <v>362</v>
      </c>
      <c r="IX35" t="s">
        <v>362</v>
      </c>
      <c r="IY35" t="s">
        <v>362</v>
      </c>
      <c r="IZ35" t="s">
        <v>362</v>
      </c>
      <c r="JA35" t="s">
        <v>362</v>
      </c>
      <c r="JL35" t="s">
        <v>3074</v>
      </c>
      <c r="JX35" t="s">
        <v>5257</v>
      </c>
      <c r="JY35" t="s">
        <v>362</v>
      </c>
      <c r="JZ35" t="s">
        <v>362</v>
      </c>
      <c r="KA35" t="s">
        <v>362</v>
      </c>
      <c r="KB35" t="s">
        <v>362</v>
      </c>
      <c r="KC35" t="s">
        <v>362</v>
      </c>
      <c r="KD35" t="s">
        <v>360</v>
      </c>
      <c r="KE35" t="s">
        <v>362</v>
      </c>
      <c r="KF35" t="s">
        <v>362</v>
      </c>
      <c r="KG35" t="s">
        <v>362</v>
      </c>
      <c r="KI35" t="s">
        <v>5259</v>
      </c>
      <c r="KJ35" t="s">
        <v>6210</v>
      </c>
      <c r="KK35" t="s">
        <v>360</v>
      </c>
      <c r="KL35" t="s">
        <v>362</v>
      </c>
      <c r="KM35" t="s">
        <v>360</v>
      </c>
      <c r="KN35" t="s">
        <v>362</v>
      </c>
      <c r="KO35" t="s">
        <v>360</v>
      </c>
      <c r="KP35" t="s">
        <v>362</v>
      </c>
      <c r="KQ35" t="s">
        <v>362</v>
      </c>
      <c r="KR35" t="s">
        <v>362</v>
      </c>
      <c r="KS35" t="s">
        <v>362</v>
      </c>
      <c r="KT35" t="s">
        <v>362</v>
      </c>
      <c r="KU35" t="s">
        <v>362</v>
      </c>
      <c r="LJ35" t="s">
        <v>6023</v>
      </c>
      <c r="LK35" t="s">
        <v>360</v>
      </c>
      <c r="LL35" t="s">
        <v>360</v>
      </c>
      <c r="LM35" t="s">
        <v>360</v>
      </c>
      <c r="LN35" t="s">
        <v>360</v>
      </c>
      <c r="LO35" t="s">
        <v>362</v>
      </c>
      <c r="LP35" t="s">
        <v>362</v>
      </c>
      <c r="LQ35" t="s">
        <v>362</v>
      </c>
      <c r="LS35" t="s">
        <v>3072</v>
      </c>
      <c r="LT35" t="s">
        <v>5287</v>
      </c>
      <c r="MR35" t="s">
        <v>4907</v>
      </c>
      <c r="MS35" t="s">
        <v>362</v>
      </c>
      <c r="MT35" t="s">
        <v>362</v>
      </c>
      <c r="MU35" t="s">
        <v>362</v>
      </c>
      <c r="MV35" t="s">
        <v>362</v>
      </c>
      <c r="MW35" t="s">
        <v>362</v>
      </c>
      <c r="MX35" t="s">
        <v>362</v>
      </c>
      <c r="MY35" t="s">
        <v>362</v>
      </c>
      <c r="MZ35" t="s">
        <v>362</v>
      </c>
      <c r="NA35" t="s">
        <v>362</v>
      </c>
      <c r="NB35" t="s">
        <v>360</v>
      </c>
      <c r="NC35" t="s">
        <v>362</v>
      </c>
      <c r="NE35" t="s">
        <v>4971</v>
      </c>
      <c r="NF35" t="s">
        <v>362</v>
      </c>
      <c r="NG35" t="s">
        <v>362</v>
      </c>
      <c r="NH35" t="s">
        <v>362</v>
      </c>
      <c r="NI35" t="s">
        <v>362</v>
      </c>
      <c r="NJ35" t="s">
        <v>362</v>
      </c>
      <c r="NK35" t="s">
        <v>362</v>
      </c>
      <c r="NL35" t="s">
        <v>362</v>
      </c>
      <c r="NM35" t="s">
        <v>362</v>
      </c>
      <c r="NN35" t="s">
        <v>362</v>
      </c>
      <c r="NO35" t="s">
        <v>362</v>
      </c>
      <c r="NP35" t="s">
        <v>362</v>
      </c>
      <c r="NQ35" t="s">
        <v>360</v>
      </c>
      <c r="NR35" t="s">
        <v>362</v>
      </c>
      <c r="NS35" t="s">
        <v>362</v>
      </c>
      <c r="NU35" t="s">
        <v>6210</v>
      </c>
      <c r="NV35" t="s">
        <v>360</v>
      </c>
      <c r="NW35" t="s">
        <v>362</v>
      </c>
      <c r="NX35" t="s">
        <v>360</v>
      </c>
      <c r="NY35" t="s">
        <v>362</v>
      </c>
      <c r="NZ35" t="s">
        <v>360</v>
      </c>
      <c r="OA35" t="s">
        <v>362</v>
      </c>
      <c r="OB35" t="s">
        <v>362</v>
      </c>
      <c r="OC35" t="s">
        <v>362</v>
      </c>
      <c r="OD35" t="s">
        <v>362</v>
      </c>
      <c r="OE35" t="s">
        <v>362</v>
      </c>
      <c r="OF35" t="s">
        <v>362</v>
      </c>
      <c r="OG35" t="s">
        <v>362</v>
      </c>
      <c r="OI35" t="s">
        <v>6106</v>
      </c>
      <c r="OJ35" t="s">
        <v>360</v>
      </c>
      <c r="OK35" t="s">
        <v>362</v>
      </c>
      <c r="OL35" t="s">
        <v>362</v>
      </c>
      <c r="OM35" t="s">
        <v>362</v>
      </c>
      <c r="ON35" t="s">
        <v>362</v>
      </c>
      <c r="OO35" t="s">
        <v>362</v>
      </c>
      <c r="OP35" t="s">
        <v>360</v>
      </c>
      <c r="OQ35" t="s">
        <v>362</v>
      </c>
      <c r="OR35" t="s">
        <v>362</v>
      </c>
      <c r="OS35" t="s">
        <v>362</v>
      </c>
      <c r="OU35" t="s">
        <v>5002</v>
      </c>
      <c r="PF35" t="s">
        <v>6211</v>
      </c>
      <c r="PG35" t="s">
        <v>362</v>
      </c>
      <c r="PH35" t="s">
        <v>362</v>
      </c>
      <c r="PI35" t="s">
        <v>360</v>
      </c>
      <c r="PJ35" t="s">
        <v>362</v>
      </c>
      <c r="PK35" t="s">
        <v>362</v>
      </c>
      <c r="PL35" t="s">
        <v>362</v>
      </c>
      <c r="PM35" t="s">
        <v>362</v>
      </c>
      <c r="PN35" t="s">
        <v>362</v>
      </c>
      <c r="PO35" t="s">
        <v>362</v>
      </c>
      <c r="PP35" t="s">
        <v>360</v>
      </c>
      <c r="PQ35" t="s">
        <v>362</v>
      </c>
      <c r="PR35" t="s">
        <v>362</v>
      </c>
      <c r="PS35" t="s">
        <v>362</v>
      </c>
      <c r="PT35" t="s">
        <v>362</v>
      </c>
      <c r="PU35" t="s">
        <v>362</v>
      </c>
      <c r="PV35" t="s">
        <v>362</v>
      </c>
      <c r="PW35" t="s">
        <v>362</v>
      </c>
      <c r="PX35" t="s">
        <v>362</v>
      </c>
      <c r="PZ35" t="s">
        <v>5412</v>
      </c>
      <c r="QA35" t="s">
        <v>362</v>
      </c>
      <c r="QB35" t="s">
        <v>362</v>
      </c>
      <c r="QC35" t="s">
        <v>362</v>
      </c>
      <c r="QD35" t="s">
        <v>362</v>
      </c>
      <c r="QE35" t="s">
        <v>362</v>
      </c>
      <c r="QF35" t="s">
        <v>362</v>
      </c>
      <c r="QG35" t="s">
        <v>362</v>
      </c>
      <c r="QH35" t="s">
        <v>360</v>
      </c>
      <c r="QI35" t="s">
        <v>362</v>
      </c>
      <c r="QJ35" t="s">
        <v>362</v>
      </c>
      <c r="QK35" t="s">
        <v>362</v>
      </c>
      <c r="QL35" t="s">
        <v>362</v>
      </c>
      <c r="QM35" t="s">
        <v>362</v>
      </c>
      <c r="QN35" t="s">
        <v>362</v>
      </c>
      <c r="QO35" t="s">
        <v>362</v>
      </c>
      <c r="QP35" t="s">
        <v>362</v>
      </c>
      <c r="QR35" t="s">
        <v>6212</v>
      </c>
      <c r="QS35" t="s">
        <v>360</v>
      </c>
      <c r="QT35" t="s">
        <v>362</v>
      </c>
      <c r="QU35" t="s">
        <v>360</v>
      </c>
      <c r="QV35" t="s">
        <v>362</v>
      </c>
      <c r="QW35" t="s">
        <v>362</v>
      </c>
      <c r="QX35" t="s">
        <v>362</v>
      </c>
      <c r="QY35" t="s">
        <v>362</v>
      </c>
      <c r="QZ35" t="s">
        <v>360</v>
      </c>
      <c r="RA35" t="s">
        <v>362</v>
      </c>
      <c r="RB35" t="s">
        <v>362</v>
      </c>
      <c r="RC35" t="s">
        <v>362</v>
      </c>
      <c r="RD35" t="s">
        <v>362</v>
      </c>
      <c r="RF35" t="s">
        <v>5449</v>
      </c>
      <c r="RG35" t="s">
        <v>362</v>
      </c>
      <c r="RH35" t="s">
        <v>362</v>
      </c>
      <c r="RI35" t="s">
        <v>362</v>
      </c>
      <c r="RJ35" t="s">
        <v>362</v>
      </c>
      <c r="RK35" t="s">
        <v>360</v>
      </c>
      <c r="RL35" t="s">
        <v>362</v>
      </c>
      <c r="RM35" t="s">
        <v>362</v>
      </c>
      <c r="RN35" t="s">
        <v>362</v>
      </c>
      <c r="RO35" t="s">
        <v>362</v>
      </c>
      <c r="RP35" t="s">
        <v>362</v>
      </c>
      <c r="RQ35" t="s">
        <v>362</v>
      </c>
      <c r="RR35" t="s">
        <v>362</v>
      </c>
      <c r="RS35" t="s">
        <v>362</v>
      </c>
      <c r="RT35" t="s">
        <v>362</v>
      </c>
      <c r="RU35" t="s">
        <v>362</v>
      </c>
      <c r="RV35" t="s">
        <v>362</v>
      </c>
      <c r="RX35" t="s">
        <v>6213</v>
      </c>
      <c r="RY35" t="s">
        <v>360</v>
      </c>
      <c r="RZ35" t="s">
        <v>360</v>
      </c>
      <c r="SA35" t="s">
        <v>360</v>
      </c>
      <c r="SB35" t="s">
        <v>360</v>
      </c>
      <c r="SC35" t="s">
        <v>360</v>
      </c>
      <c r="SD35" t="s">
        <v>360</v>
      </c>
      <c r="SE35" t="s">
        <v>362</v>
      </c>
      <c r="SF35" t="s">
        <v>362</v>
      </c>
      <c r="SG35" t="s">
        <v>362</v>
      </c>
      <c r="SH35" t="s">
        <v>362</v>
      </c>
      <c r="SI35" t="s">
        <v>362</v>
      </c>
      <c r="SK35" t="s">
        <v>6214</v>
      </c>
      <c r="SL35" t="s">
        <v>360</v>
      </c>
      <c r="SM35" t="s">
        <v>360</v>
      </c>
      <c r="SN35" t="s">
        <v>360</v>
      </c>
      <c r="SO35" t="s">
        <v>360</v>
      </c>
      <c r="SP35" t="s">
        <v>362</v>
      </c>
      <c r="SQ35" t="s">
        <v>362</v>
      </c>
      <c r="SR35" t="s">
        <v>362</v>
      </c>
      <c r="SS35" t="s">
        <v>362</v>
      </c>
      <c r="ST35" t="s">
        <v>362</v>
      </c>
      <c r="SU35" t="s">
        <v>362</v>
      </c>
      <c r="SV35" t="s">
        <v>362</v>
      </c>
      <c r="SW35" t="s">
        <v>362</v>
      </c>
      <c r="SX35" t="s">
        <v>362</v>
      </c>
      <c r="SZ35" t="s">
        <v>3074</v>
      </c>
      <c r="TA35" t="s">
        <v>362</v>
      </c>
      <c r="TB35" t="s">
        <v>362</v>
      </c>
      <c r="TC35" t="s">
        <v>362</v>
      </c>
      <c r="TD35" t="s">
        <v>362</v>
      </c>
      <c r="TE35" t="s">
        <v>362</v>
      </c>
      <c r="TF35" t="s">
        <v>362</v>
      </c>
      <c r="TG35" t="s">
        <v>360</v>
      </c>
      <c r="TH35" t="s">
        <v>362</v>
      </c>
      <c r="TY35" t="s">
        <v>5002</v>
      </c>
      <c r="UM35" t="s">
        <v>6112</v>
      </c>
      <c r="UN35" t="s">
        <v>3074</v>
      </c>
      <c r="UO35" t="s">
        <v>3074</v>
      </c>
      <c r="UP35" t="s">
        <v>3072</v>
      </c>
      <c r="UQ35" t="s">
        <v>924</v>
      </c>
      <c r="UR35" t="s">
        <v>304</v>
      </c>
      <c r="US35" t="s">
        <v>321</v>
      </c>
      <c r="UT35" t="s">
        <v>298</v>
      </c>
      <c r="UU35" t="s">
        <v>690</v>
      </c>
      <c r="UV35" t="s">
        <v>532</v>
      </c>
      <c r="UW35" t="s">
        <v>330</v>
      </c>
      <c r="UX35" t="s">
        <v>742</v>
      </c>
      <c r="UY35" t="s">
        <v>406</v>
      </c>
      <c r="UZ35" t="s">
        <v>1099</v>
      </c>
      <c r="VA35" t="s">
        <v>1185</v>
      </c>
      <c r="VB35" t="s">
        <v>386</v>
      </c>
    </row>
    <row r="36" spans="1:574" x14ac:dyDescent="0.25">
      <c r="A36" t="s">
        <v>6215</v>
      </c>
      <c r="B36" s="38">
        <v>45897</v>
      </c>
      <c r="C36" t="s">
        <v>3056</v>
      </c>
      <c r="D36" t="s">
        <v>3059</v>
      </c>
      <c r="E36" t="s">
        <v>3065</v>
      </c>
      <c r="F36">
        <v>2752004</v>
      </c>
      <c r="G36" t="s">
        <v>3072</v>
      </c>
      <c r="H36" s="38">
        <v>45627</v>
      </c>
      <c r="I36">
        <v>63</v>
      </c>
      <c r="J36" t="s">
        <v>1481</v>
      </c>
      <c r="K36" t="s">
        <v>4866</v>
      </c>
      <c r="L36" t="s">
        <v>4875</v>
      </c>
      <c r="N36" t="s">
        <v>4911</v>
      </c>
      <c r="P36" t="s">
        <v>4933</v>
      </c>
      <c r="R36" t="s">
        <v>5529</v>
      </c>
      <c r="S36" t="s">
        <v>362</v>
      </c>
      <c r="T36" t="s">
        <v>360</v>
      </c>
      <c r="U36" t="s">
        <v>362</v>
      </c>
      <c r="V36" t="s">
        <v>362</v>
      </c>
      <c r="W36" t="s">
        <v>362</v>
      </c>
      <c r="X36" t="s">
        <v>362</v>
      </c>
      <c r="Y36" t="s">
        <v>362</v>
      </c>
      <c r="Z36" t="s">
        <v>362</v>
      </c>
      <c r="AB36" t="s">
        <v>4942</v>
      </c>
      <c r="AC36" t="s">
        <v>4942</v>
      </c>
      <c r="AD36" t="s">
        <v>4942</v>
      </c>
      <c r="AE36" t="s">
        <v>4942</v>
      </c>
      <c r="AF36" t="s">
        <v>4942</v>
      </c>
      <c r="AG36" t="s">
        <v>4940</v>
      </c>
      <c r="AH36" t="s">
        <v>4951</v>
      </c>
      <c r="AI36" t="s">
        <v>362</v>
      </c>
      <c r="AJ36" t="s">
        <v>360</v>
      </c>
      <c r="AK36" t="s">
        <v>362</v>
      </c>
      <c r="AL36" t="s">
        <v>362</v>
      </c>
      <c r="AM36" t="s">
        <v>362</v>
      </c>
      <c r="AN36" t="s">
        <v>362</v>
      </c>
      <c r="AO36" t="s">
        <v>362</v>
      </c>
      <c r="AP36" t="s">
        <v>362</v>
      </c>
      <c r="AQ36" t="s">
        <v>362</v>
      </c>
      <c r="AR36" t="s">
        <v>362</v>
      </c>
      <c r="AS36" t="s">
        <v>362</v>
      </c>
      <c r="AT36" t="s">
        <v>362</v>
      </c>
      <c r="AU36" t="s">
        <v>362</v>
      </c>
      <c r="AV36" t="s">
        <v>362</v>
      </c>
      <c r="AX36" t="s">
        <v>4959</v>
      </c>
      <c r="AY36" t="s">
        <v>362</v>
      </c>
      <c r="AZ36" t="s">
        <v>362</v>
      </c>
      <c r="BA36" t="s">
        <v>362</v>
      </c>
      <c r="BB36" t="s">
        <v>362</v>
      </c>
      <c r="BC36" t="s">
        <v>362</v>
      </c>
      <c r="BD36" t="s">
        <v>360</v>
      </c>
      <c r="BE36" t="s">
        <v>362</v>
      </c>
      <c r="BF36" t="s">
        <v>362</v>
      </c>
      <c r="BG36" t="s">
        <v>362</v>
      </c>
      <c r="BH36" t="s">
        <v>362</v>
      </c>
      <c r="BI36" t="s">
        <v>362</v>
      </c>
      <c r="BJ36" t="s">
        <v>362</v>
      </c>
      <c r="BK36" t="s">
        <v>362</v>
      </c>
      <c r="BM36" t="s">
        <v>5475</v>
      </c>
      <c r="BN36" t="s">
        <v>362</v>
      </c>
      <c r="BO36" t="s">
        <v>362</v>
      </c>
      <c r="BP36" t="s">
        <v>362</v>
      </c>
      <c r="BQ36" t="s">
        <v>362</v>
      </c>
      <c r="BR36" t="s">
        <v>360</v>
      </c>
      <c r="BS36" t="s">
        <v>362</v>
      </c>
      <c r="BT36" t="s">
        <v>362</v>
      </c>
      <c r="BU36" t="s">
        <v>362</v>
      </c>
      <c r="BV36" t="s">
        <v>362</v>
      </c>
      <c r="BX36" t="s">
        <v>4975</v>
      </c>
      <c r="CN36" t="s">
        <v>5002</v>
      </c>
      <c r="DD36" t="s">
        <v>5023</v>
      </c>
      <c r="EK36" t="s">
        <v>5070</v>
      </c>
      <c r="EW36" t="s">
        <v>4907</v>
      </c>
      <c r="EX36" t="s">
        <v>362</v>
      </c>
      <c r="EY36" t="s">
        <v>362</v>
      </c>
      <c r="EZ36" t="s">
        <v>362</v>
      </c>
      <c r="FA36" t="s">
        <v>362</v>
      </c>
      <c r="FB36" t="s">
        <v>362</v>
      </c>
      <c r="FC36" t="s">
        <v>362</v>
      </c>
      <c r="FD36" t="s">
        <v>362</v>
      </c>
      <c r="FE36" t="s">
        <v>362</v>
      </c>
      <c r="FF36" t="s">
        <v>362</v>
      </c>
      <c r="FG36" t="s">
        <v>360</v>
      </c>
      <c r="FH36" t="s">
        <v>362</v>
      </c>
      <c r="FJ36" t="s">
        <v>5074</v>
      </c>
      <c r="FK36" t="s">
        <v>5111</v>
      </c>
      <c r="FL36" t="s">
        <v>5113</v>
      </c>
      <c r="FM36" t="s">
        <v>360</v>
      </c>
      <c r="FN36" t="s">
        <v>362</v>
      </c>
      <c r="FO36" t="s">
        <v>362</v>
      </c>
      <c r="FP36" t="s">
        <v>362</v>
      </c>
      <c r="FQ36" t="s">
        <v>362</v>
      </c>
      <c r="FR36" t="s">
        <v>362</v>
      </c>
      <c r="FS36" t="s">
        <v>362</v>
      </c>
      <c r="FT36" t="s">
        <v>362</v>
      </c>
      <c r="FV36" t="s">
        <v>5111</v>
      </c>
      <c r="FW36" t="s">
        <v>5132</v>
      </c>
      <c r="FX36" t="s">
        <v>362</v>
      </c>
      <c r="FY36" t="s">
        <v>362</v>
      </c>
      <c r="FZ36" t="s">
        <v>362</v>
      </c>
      <c r="GA36" t="s">
        <v>362</v>
      </c>
      <c r="GB36" t="s">
        <v>360</v>
      </c>
      <c r="GC36" t="s">
        <v>362</v>
      </c>
      <c r="GD36" t="s">
        <v>362</v>
      </c>
      <c r="GE36" t="s">
        <v>362</v>
      </c>
      <c r="GG36" t="s">
        <v>4957</v>
      </c>
      <c r="GI36" t="s">
        <v>3074</v>
      </c>
      <c r="HN36" t="s">
        <v>4907</v>
      </c>
      <c r="HO36" t="s">
        <v>362</v>
      </c>
      <c r="HP36" t="s">
        <v>362</v>
      </c>
      <c r="HQ36" t="s">
        <v>362</v>
      </c>
      <c r="HR36" t="s">
        <v>362</v>
      </c>
      <c r="HS36" t="s">
        <v>362</v>
      </c>
      <c r="HT36" t="s">
        <v>362</v>
      </c>
      <c r="HU36" t="s">
        <v>362</v>
      </c>
      <c r="HV36" t="s">
        <v>360</v>
      </c>
      <c r="HW36" t="s">
        <v>362</v>
      </c>
      <c r="HY36" t="s">
        <v>5186</v>
      </c>
      <c r="HZ36" t="s">
        <v>362</v>
      </c>
      <c r="IA36" t="s">
        <v>362</v>
      </c>
      <c r="IB36" t="s">
        <v>362</v>
      </c>
      <c r="IC36" t="s">
        <v>362</v>
      </c>
      <c r="ID36" t="s">
        <v>360</v>
      </c>
      <c r="IE36" t="s">
        <v>362</v>
      </c>
      <c r="IG36" t="s">
        <v>5021</v>
      </c>
      <c r="IH36" t="s">
        <v>6120</v>
      </c>
      <c r="II36" t="s">
        <v>362</v>
      </c>
      <c r="IJ36" t="s">
        <v>360</v>
      </c>
      <c r="IK36" t="s">
        <v>360</v>
      </c>
      <c r="IL36" t="s">
        <v>362</v>
      </c>
      <c r="IM36" t="s">
        <v>362</v>
      </c>
      <c r="IN36" t="s">
        <v>362</v>
      </c>
      <c r="IP36" t="s">
        <v>5203</v>
      </c>
      <c r="IQ36" t="s">
        <v>5214</v>
      </c>
      <c r="IR36" t="s">
        <v>362</v>
      </c>
      <c r="IS36" t="s">
        <v>360</v>
      </c>
      <c r="IT36" t="s">
        <v>362</v>
      </c>
      <c r="IU36" t="s">
        <v>362</v>
      </c>
      <c r="IV36" t="s">
        <v>362</v>
      </c>
      <c r="IW36" t="s">
        <v>362</v>
      </c>
      <c r="IX36" t="s">
        <v>362</v>
      </c>
      <c r="IY36" t="s">
        <v>362</v>
      </c>
      <c r="IZ36" t="s">
        <v>362</v>
      </c>
      <c r="JA36" t="s">
        <v>362</v>
      </c>
      <c r="JL36" t="s">
        <v>5237</v>
      </c>
      <c r="JX36" t="s">
        <v>5986</v>
      </c>
      <c r="JY36" t="s">
        <v>360</v>
      </c>
      <c r="JZ36" t="s">
        <v>362</v>
      </c>
      <c r="KA36" t="s">
        <v>360</v>
      </c>
      <c r="KB36" t="s">
        <v>362</v>
      </c>
      <c r="KC36" t="s">
        <v>362</v>
      </c>
      <c r="KD36" t="s">
        <v>362</v>
      </c>
      <c r="KE36" t="s">
        <v>362</v>
      </c>
      <c r="KF36" t="s">
        <v>362</v>
      </c>
      <c r="KG36" t="s">
        <v>362</v>
      </c>
      <c r="KI36" t="s">
        <v>5261</v>
      </c>
      <c r="KW36" t="s">
        <v>5263</v>
      </c>
      <c r="KX36" t="s">
        <v>360</v>
      </c>
      <c r="KY36" t="s">
        <v>362</v>
      </c>
      <c r="KZ36" t="s">
        <v>362</v>
      </c>
      <c r="LA36" t="s">
        <v>362</v>
      </c>
      <c r="LB36" t="s">
        <v>362</v>
      </c>
      <c r="LC36" t="s">
        <v>362</v>
      </c>
      <c r="LD36" t="s">
        <v>362</v>
      </c>
      <c r="LE36" t="s">
        <v>362</v>
      </c>
      <c r="LF36" t="s">
        <v>362</v>
      </c>
      <c r="LG36" t="s">
        <v>362</v>
      </c>
      <c r="LH36" t="s">
        <v>362</v>
      </c>
      <c r="LJ36" t="s">
        <v>5281</v>
      </c>
      <c r="LK36" t="s">
        <v>362</v>
      </c>
      <c r="LL36" t="s">
        <v>360</v>
      </c>
      <c r="LM36" t="s">
        <v>362</v>
      </c>
      <c r="LN36" t="s">
        <v>362</v>
      </c>
      <c r="LO36" t="s">
        <v>362</v>
      </c>
      <c r="LP36" t="s">
        <v>362</v>
      </c>
      <c r="LQ36" t="s">
        <v>362</v>
      </c>
      <c r="LS36" t="s">
        <v>3072</v>
      </c>
      <c r="NE36" t="s">
        <v>4971</v>
      </c>
      <c r="NF36" t="s">
        <v>362</v>
      </c>
      <c r="NG36" t="s">
        <v>362</v>
      </c>
      <c r="NH36" t="s">
        <v>362</v>
      </c>
      <c r="NI36" t="s">
        <v>362</v>
      </c>
      <c r="NJ36" t="s">
        <v>362</v>
      </c>
      <c r="NK36" t="s">
        <v>362</v>
      </c>
      <c r="NL36" t="s">
        <v>362</v>
      </c>
      <c r="NM36" t="s">
        <v>362</v>
      </c>
      <c r="NN36" t="s">
        <v>362</v>
      </c>
      <c r="NO36" t="s">
        <v>362</v>
      </c>
      <c r="NP36" t="s">
        <v>362</v>
      </c>
      <c r="NQ36" t="s">
        <v>360</v>
      </c>
      <c r="NR36" t="s">
        <v>362</v>
      </c>
      <c r="NS36" t="s">
        <v>362</v>
      </c>
      <c r="NU36" t="s">
        <v>6216</v>
      </c>
      <c r="NV36" t="s">
        <v>362</v>
      </c>
      <c r="NW36" t="s">
        <v>362</v>
      </c>
      <c r="NX36" t="s">
        <v>360</v>
      </c>
      <c r="NY36" t="s">
        <v>362</v>
      </c>
      <c r="NZ36" t="s">
        <v>362</v>
      </c>
      <c r="OA36" t="s">
        <v>362</v>
      </c>
      <c r="OB36" t="s">
        <v>362</v>
      </c>
      <c r="OC36" t="s">
        <v>360</v>
      </c>
      <c r="OD36" t="s">
        <v>362</v>
      </c>
      <c r="OE36" t="s">
        <v>362</v>
      </c>
      <c r="OF36" t="s">
        <v>362</v>
      </c>
      <c r="OG36" t="s">
        <v>362</v>
      </c>
      <c r="OI36" t="s">
        <v>5345</v>
      </c>
      <c r="OJ36" t="s">
        <v>360</v>
      </c>
      <c r="OK36" t="s">
        <v>362</v>
      </c>
      <c r="OL36" t="s">
        <v>362</v>
      </c>
      <c r="OM36" t="s">
        <v>362</v>
      </c>
      <c r="ON36" t="s">
        <v>362</v>
      </c>
      <c r="OO36" t="s">
        <v>362</v>
      </c>
      <c r="OP36" t="s">
        <v>362</v>
      </c>
      <c r="OQ36" t="s">
        <v>362</v>
      </c>
      <c r="OR36" t="s">
        <v>362</v>
      </c>
      <c r="OS36" t="s">
        <v>362</v>
      </c>
      <c r="OU36" t="s">
        <v>5002</v>
      </c>
      <c r="PF36" t="s">
        <v>6217</v>
      </c>
      <c r="PG36" t="s">
        <v>360</v>
      </c>
      <c r="PH36" t="s">
        <v>362</v>
      </c>
      <c r="PI36" t="s">
        <v>362</v>
      </c>
      <c r="PJ36" t="s">
        <v>362</v>
      </c>
      <c r="PK36" t="s">
        <v>362</v>
      </c>
      <c r="PL36" t="s">
        <v>362</v>
      </c>
      <c r="PM36" t="s">
        <v>362</v>
      </c>
      <c r="PN36" t="s">
        <v>360</v>
      </c>
      <c r="PO36" t="s">
        <v>362</v>
      </c>
      <c r="PP36" t="s">
        <v>362</v>
      </c>
      <c r="PQ36" t="s">
        <v>362</v>
      </c>
      <c r="PR36" t="s">
        <v>362</v>
      </c>
      <c r="PS36" t="s">
        <v>362</v>
      </c>
      <c r="PT36" t="s">
        <v>362</v>
      </c>
      <c r="PU36" t="s">
        <v>362</v>
      </c>
      <c r="PV36" t="s">
        <v>362</v>
      </c>
      <c r="PW36" t="s">
        <v>362</v>
      </c>
      <c r="PX36" t="s">
        <v>362</v>
      </c>
      <c r="PZ36" t="s">
        <v>5412</v>
      </c>
      <c r="QA36" t="s">
        <v>362</v>
      </c>
      <c r="QB36" t="s">
        <v>362</v>
      </c>
      <c r="QC36" t="s">
        <v>362</v>
      </c>
      <c r="QD36" t="s">
        <v>362</v>
      </c>
      <c r="QE36" t="s">
        <v>362</v>
      </c>
      <c r="QF36" t="s">
        <v>362</v>
      </c>
      <c r="QG36" t="s">
        <v>362</v>
      </c>
      <c r="QH36" t="s">
        <v>360</v>
      </c>
      <c r="QI36" t="s">
        <v>362</v>
      </c>
      <c r="QJ36" t="s">
        <v>362</v>
      </c>
      <c r="QK36" t="s">
        <v>362</v>
      </c>
      <c r="QL36" t="s">
        <v>362</v>
      </c>
      <c r="QM36" t="s">
        <v>362</v>
      </c>
      <c r="QN36" t="s">
        <v>362</v>
      </c>
      <c r="QO36" t="s">
        <v>362</v>
      </c>
      <c r="QP36" t="s">
        <v>362</v>
      </c>
      <c r="QR36" t="s">
        <v>5427</v>
      </c>
      <c r="QS36" t="s">
        <v>362</v>
      </c>
      <c r="QT36" t="s">
        <v>362</v>
      </c>
      <c r="QU36" t="s">
        <v>360</v>
      </c>
      <c r="QV36" t="s">
        <v>362</v>
      </c>
      <c r="QW36" t="s">
        <v>362</v>
      </c>
      <c r="QX36" t="s">
        <v>362</v>
      </c>
      <c r="QY36" t="s">
        <v>362</v>
      </c>
      <c r="QZ36" t="s">
        <v>362</v>
      </c>
      <c r="RA36" t="s">
        <v>362</v>
      </c>
      <c r="RB36" t="s">
        <v>362</v>
      </c>
      <c r="RC36" t="s">
        <v>362</v>
      </c>
      <c r="RD36" t="s">
        <v>362</v>
      </c>
      <c r="RF36" t="s">
        <v>5449</v>
      </c>
      <c r="RG36" t="s">
        <v>362</v>
      </c>
      <c r="RH36" t="s">
        <v>362</v>
      </c>
      <c r="RI36" t="s">
        <v>362</v>
      </c>
      <c r="RJ36" t="s">
        <v>362</v>
      </c>
      <c r="RK36" t="s">
        <v>360</v>
      </c>
      <c r="RL36" t="s">
        <v>362</v>
      </c>
      <c r="RM36" t="s">
        <v>362</v>
      </c>
      <c r="RN36" t="s">
        <v>362</v>
      </c>
      <c r="RO36" t="s">
        <v>362</v>
      </c>
      <c r="RP36" t="s">
        <v>362</v>
      </c>
      <c r="RQ36" t="s">
        <v>362</v>
      </c>
      <c r="RR36" t="s">
        <v>362</v>
      </c>
      <c r="RS36" t="s">
        <v>362</v>
      </c>
      <c r="RT36" t="s">
        <v>362</v>
      </c>
      <c r="RU36" t="s">
        <v>362</v>
      </c>
      <c r="RV36" t="s">
        <v>362</v>
      </c>
      <c r="RX36" t="s">
        <v>6218</v>
      </c>
      <c r="RY36" t="s">
        <v>362</v>
      </c>
      <c r="RZ36" t="s">
        <v>360</v>
      </c>
      <c r="SA36" t="s">
        <v>360</v>
      </c>
      <c r="SB36" t="s">
        <v>360</v>
      </c>
      <c r="SC36" t="s">
        <v>360</v>
      </c>
      <c r="SD36" t="s">
        <v>362</v>
      </c>
      <c r="SE36" t="s">
        <v>362</v>
      </c>
      <c r="SF36" t="s">
        <v>362</v>
      </c>
      <c r="SG36" t="s">
        <v>362</v>
      </c>
      <c r="SH36" t="s">
        <v>362</v>
      </c>
      <c r="SI36" t="s">
        <v>362</v>
      </c>
      <c r="SK36" t="s">
        <v>5487</v>
      </c>
      <c r="SL36" t="s">
        <v>362</v>
      </c>
      <c r="SM36" t="s">
        <v>362</v>
      </c>
      <c r="SN36" t="s">
        <v>360</v>
      </c>
      <c r="SO36" t="s">
        <v>362</v>
      </c>
      <c r="SP36" t="s">
        <v>362</v>
      </c>
      <c r="SQ36" t="s">
        <v>362</v>
      </c>
      <c r="SR36" t="s">
        <v>362</v>
      </c>
      <c r="SS36" t="s">
        <v>362</v>
      </c>
      <c r="ST36" t="s">
        <v>362</v>
      </c>
      <c r="SU36" t="s">
        <v>362</v>
      </c>
      <c r="SV36" t="s">
        <v>362</v>
      </c>
      <c r="SW36" t="s">
        <v>362</v>
      </c>
      <c r="SX36" t="s">
        <v>362</v>
      </c>
      <c r="SZ36" t="s">
        <v>3074</v>
      </c>
      <c r="TA36" t="s">
        <v>362</v>
      </c>
      <c r="TB36" t="s">
        <v>362</v>
      </c>
      <c r="TC36" t="s">
        <v>362</v>
      </c>
      <c r="TD36" t="s">
        <v>362</v>
      </c>
      <c r="TE36" t="s">
        <v>362</v>
      </c>
      <c r="TF36" t="s">
        <v>362</v>
      </c>
      <c r="TG36" t="s">
        <v>360</v>
      </c>
      <c r="TH36" t="s">
        <v>362</v>
      </c>
      <c r="TY36" t="s">
        <v>4907</v>
      </c>
      <c r="UN36" t="s">
        <v>3074</v>
      </c>
      <c r="UO36" t="s">
        <v>3074</v>
      </c>
      <c r="UP36" t="s">
        <v>3074</v>
      </c>
      <c r="UQ36" t="s">
        <v>480</v>
      </c>
      <c r="UR36" t="s">
        <v>304</v>
      </c>
      <c r="US36" t="s">
        <v>321</v>
      </c>
      <c r="UT36" t="s">
        <v>298</v>
      </c>
      <c r="UU36" t="s">
        <v>699</v>
      </c>
      <c r="UV36" t="s">
        <v>529</v>
      </c>
      <c r="UW36" t="s">
        <v>330</v>
      </c>
      <c r="UX36" t="s">
        <v>737</v>
      </c>
      <c r="UY36" t="s">
        <v>406</v>
      </c>
      <c r="UZ36" t="s">
        <v>1099</v>
      </c>
      <c r="VA36" t="s">
        <v>1185</v>
      </c>
      <c r="VB36" t="s">
        <v>386</v>
      </c>
    </row>
    <row r="37" spans="1:574" x14ac:dyDescent="0.25">
      <c r="A37" t="s">
        <v>6219</v>
      </c>
      <c r="B37" s="38">
        <v>45898</v>
      </c>
      <c r="C37" t="s">
        <v>3056</v>
      </c>
      <c r="D37" t="s">
        <v>3059</v>
      </c>
      <c r="E37" t="s">
        <v>3065</v>
      </c>
      <c r="F37">
        <v>2752322</v>
      </c>
      <c r="G37" t="s">
        <v>3072</v>
      </c>
      <c r="H37" s="38">
        <v>44783</v>
      </c>
      <c r="I37">
        <v>62</v>
      </c>
      <c r="J37" t="s">
        <v>1481</v>
      </c>
      <c r="K37" t="s">
        <v>4866</v>
      </c>
      <c r="L37" t="s">
        <v>4875</v>
      </c>
      <c r="N37" t="s">
        <v>4911</v>
      </c>
      <c r="P37" t="s">
        <v>4937</v>
      </c>
      <c r="R37" t="s">
        <v>3074</v>
      </c>
      <c r="S37" t="s">
        <v>362</v>
      </c>
      <c r="T37" t="s">
        <v>362</v>
      </c>
      <c r="U37" t="s">
        <v>362</v>
      </c>
      <c r="V37" t="s">
        <v>362</v>
      </c>
      <c r="W37" t="s">
        <v>362</v>
      </c>
      <c r="X37" t="s">
        <v>360</v>
      </c>
      <c r="Y37" t="s">
        <v>362</v>
      </c>
      <c r="Z37" t="s">
        <v>362</v>
      </c>
      <c r="AB37" t="s">
        <v>4942</v>
      </c>
      <c r="AC37" t="s">
        <v>4942</v>
      </c>
      <c r="AD37" t="s">
        <v>4940</v>
      </c>
      <c r="AE37" t="s">
        <v>4942</v>
      </c>
      <c r="AF37" t="s">
        <v>4940</v>
      </c>
      <c r="AG37" t="s">
        <v>4940</v>
      </c>
      <c r="AH37" t="s">
        <v>4949</v>
      </c>
      <c r="AI37" t="s">
        <v>360</v>
      </c>
      <c r="AJ37" t="s">
        <v>362</v>
      </c>
      <c r="AK37" t="s">
        <v>362</v>
      </c>
      <c r="AL37" t="s">
        <v>362</v>
      </c>
      <c r="AM37" t="s">
        <v>362</v>
      </c>
      <c r="AN37" t="s">
        <v>362</v>
      </c>
      <c r="AO37" t="s">
        <v>362</v>
      </c>
      <c r="AP37" t="s">
        <v>362</v>
      </c>
      <c r="AQ37" t="s">
        <v>362</v>
      </c>
      <c r="AR37" t="s">
        <v>362</v>
      </c>
      <c r="AS37" t="s">
        <v>362</v>
      </c>
      <c r="AT37" t="s">
        <v>362</v>
      </c>
      <c r="AU37" t="s">
        <v>362</v>
      </c>
      <c r="AV37" t="s">
        <v>362</v>
      </c>
      <c r="AX37" t="s">
        <v>6177</v>
      </c>
      <c r="AY37" t="s">
        <v>360</v>
      </c>
      <c r="AZ37" t="s">
        <v>362</v>
      </c>
      <c r="BA37" t="s">
        <v>362</v>
      </c>
      <c r="BB37" t="s">
        <v>362</v>
      </c>
      <c r="BC37" t="s">
        <v>360</v>
      </c>
      <c r="BD37" t="s">
        <v>362</v>
      </c>
      <c r="BE37" t="s">
        <v>362</v>
      </c>
      <c r="BF37" t="s">
        <v>362</v>
      </c>
      <c r="BG37" t="s">
        <v>362</v>
      </c>
      <c r="BH37" t="s">
        <v>362</v>
      </c>
      <c r="BI37" t="s">
        <v>362</v>
      </c>
      <c r="BJ37" t="s">
        <v>362</v>
      </c>
      <c r="BK37" t="s">
        <v>362</v>
      </c>
      <c r="BM37" t="s">
        <v>6089</v>
      </c>
      <c r="BN37" t="s">
        <v>362</v>
      </c>
      <c r="BO37" t="s">
        <v>362</v>
      </c>
      <c r="BP37" t="s">
        <v>362</v>
      </c>
      <c r="BQ37" t="s">
        <v>360</v>
      </c>
      <c r="BR37" t="s">
        <v>360</v>
      </c>
      <c r="BS37" t="s">
        <v>362</v>
      </c>
      <c r="BT37" t="s">
        <v>362</v>
      </c>
      <c r="BU37" t="s">
        <v>362</v>
      </c>
      <c r="BV37" t="s">
        <v>362</v>
      </c>
      <c r="BX37" t="s">
        <v>4975</v>
      </c>
      <c r="CN37" t="s">
        <v>5002</v>
      </c>
      <c r="DD37" t="s">
        <v>4984</v>
      </c>
      <c r="EK37" t="s">
        <v>5072</v>
      </c>
      <c r="EL37" t="s">
        <v>5092</v>
      </c>
      <c r="EM37" t="s">
        <v>362</v>
      </c>
      <c r="EN37" t="s">
        <v>362</v>
      </c>
      <c r="EO37" t="s">
        <v>362</v>
      </c>
      <c r="EP37" t="s">
        <v>362</v>
      </c>
      <c r="EQ37" t="s">
        <v>362</v>
      </c>
      <c r="ER37" t="s">
        <v>362</v>
      </c>
      <c r="ES37" t="s">
        <v>360</v>
      </c>
      <c r="ET37" t="s">
        <v>362</v>
      </c>
      <c r="EU37" t="s">
        <v>362</v>
      </c>
      <c r="EW37" t="s">
        <v>6039</v>
      </c>
      <c r="EX37" t="s">
        <v>360</v>
      </c>
      <c r="EY37" t="s">
        <v>362</v>
      </c>
      <c r="EZ37" t="s">
        <v>362</v>
      </c>
      <c r="FA37" t="s">
        <v>362</v>
      </c>
      <c r="FB37" t="s">
        <v>362</v>
      </c>
      <c r="FC37" t="s">
        <v>360</v>
      </c>
      <c r="FD37" t="s">
        <v>362</v>
      </c>
      <c r="FE37" t="s">
        <v>362</v>
      </c>
      <c r="FF37" t="s">
        <v>362</v>
      </c>
      <c r="FG37" t="s">
        <v>362</v>
      </c>
      <c r="FH37" t="s">
        <v>362</v>
      </c>
      <c r="FJ37" t="s">
        <v>5072</v>
      </c>
      <c r="FK37" t="s">
        <v>3072</v>
      </c>
      <c r="FV37" t="s">
        <v>3072</v>
      </c>
      <c r="GG37" t="s">
        <v>4949</v>
      </c>
      <c r="GI37" t="s">
        <v>3074</v>
      </c>
      <c r="HN37" t="s">
        <v>4907</v>
      </c>
      <c r="HO37" t="s">
        <v>362</v>
      </c>
      <c r="HP37" t="s">
        <v>362</v>
      </c>
      <c r="HQ37" t="s">
        <v>362</v>
      </c>
      <c r="HR37" t="s">
        <v>362</v>
      </c>
      <c r="HS37" t="s">
        <v>362</v>
      </c>
      <c r="HT37" t="s">
        <v>362</v>
      </c>
      <c r="HU37" t="s">
        <v>362</v>
      </c>
      <c r="HV37" t="s">
        <v>360</v>
      </c>
      <c r="HW37" t="s">
        <v>362</v>
      </c>
      <c r="HY37" t="s">
        <v>5186</v>
      </c>
      <c r="HZ37" t="s">
        <v>362</v>
      </c>
      <c r="IA37" t="s">
        <v>362</v>
      </c>
      <c r="IB37" t="s">
        <v>362</v>
      </c>
      <c r="IC37" t="s">
        <v>362</v>
      </c>
      <c r="ID37" t="s">
        <v>360</v>
      </c>
      <c r="IE37" t="s">
        <v>362</v>
      </c>
      <c r="IG37" t="s">
        <v>5189</v>
      </c>
      <c r="IH37" t="s">
        <v>5200</v>
      </c>
      <c r="II37" t="s">
        <v>362</v>
      </c>
      <c r="IJ37" t="s">
        <v>362</v>
      </c>
      <c r="IK37" t="s">
        <v>362</v>
      </c>
      <c r="IL37" t="s">
        <v>360</v>
      </c>
      <c r="IM37" t="s">
        <v>362</v>
      </c>
      <c r="IN37" t="s">
        <v>362</v>
      </c>
      <c r="IP37" t="s">
        <v>5205</v>
      </c>
      <c r="IQ37" t="s">
        <v>5214</v>
      </c>
      <c r="IR37" t="s">
        <v>362</v>
      </c>
      <c r="IS37" t="s">
        <v>360</v>
      </c>
      <c r="IT37" t="s">
        <v>362</v>
      </c>
      <c r="IU37" t="s">
        <v>362</v>
      </c>
      <c r="IV37" t="s">
        <v>362</v>
      </c>
      <c r="IW37" t="s">
        <v>362</v>
      </c>
      <c r="IX37" t="s">
        <v>362</v>
      </c>
      <c r="IY37" t="s">
        <v>362</v>
      </c>
      <c r="IZ37" t="s">
        <v>362</v>
      </c>
      <c r="JA37" t="s">
        <v>362</v>
      </c>
      <c r="JL37" t="s">
        <v>3074</v>
      </c>
      <c r="JX37" t="s">
        <v>6163</v>
      </c>
      <c r="JY37" t="s">
        <v>360</v>
      </c>
      <c r="JZ37" t="s">
        <v>362</v>
      </c>
      <c r="KA37" t="s">
        <v>362</v>
      </c>
      <c r="KB37" t="s">
        <v>362</v>
      </c>
      <c r="KC37" t="s">
        <v>362</v>
      </c>
      <c r="KD37" t="s">
        <v>360</v>
      </c>
      <c r="KE37" t="s">
        <v>362</v>
      </c>
      <c r="KF37" t="s">
        <v>362</v>
      </c>
      <c r="KG37" t="s">
        <v>362</v>
      </c>
      <c r="KI37" t="s">
        <v>5259</v>
      </c>
      <c r="KJ37" t="s">
        <v>5263</v>
      </c>
      <c r="KK37" t="s">
        <v>360</v>
      </c>
      <c r="KL37" t="s">
        <v>362</v>
      </c>
      <c r="KM37" t="s">
        <v>362</v>
      </c>
      <c r="KN37" t="s">
        <v>362</v>
      </c>
      <c r="KO37" t="s">
        <v>362</v>
      </c>
      <c r="KP37" t="s">
        <v>362</v>
      </c>
      <c r="KQ37" t="s">
        <v>362</v>
      </c>
      <c r="KR37" t="s">
        <v>362</v>
      </c>
      <c r="KS37" t="s">
        <v>362</v>
      </c>
      <c r="KT37" t="s">
        <v>362</v>
      </c>
      <c r="KU37" t="s">
        <v>362</v>
      </c>
      <c r="LJ37" t="s">
        <v>5283</v>
      </c>
      <c r="LK37" t="s">
        <v>362</v>
      </c>
      <c r="LL37" t="s">
        <v>362</v>
      </c>
      <c r="LM37" t="s">
        <v>360</v>
      </c>
      <c r="LN37" t="s">
        <v>362</v>
      </c>
      <c r="LO37" t="s">
        <v>362</v>
      </c>
      <c r="LP37" t="s">
        <v>362</v>
      </c>
      <c r="LQ37" t="s">
        <v>362</v>
      </c>
      <c r="LS37" t="s">
        <v>3072</v>
      </c>
      <c r="LT37" t="s">
        <v>5287</v>
      </c>
      <c r="MR37" t="s">
        <v>6220</v>
      </c>
      <c r="MS37" t="s">
        <v>360</v>
      </c>
      <c r="MT37" t="s">
        <v>362</v>
      </c>
      <c r="MU37" t="s">
        <v>362</v>
      </c>
      <c r="MV37" t="s">
        <v>362</v>
      </c>
      <c r="MW37" t="s">
        <v>362</v>
      </c>
      <c r="MX37" t="s">
        <v>360</v>
      </c>
      <c r="MY37" t="s">
        <v>362</v>
      </c>
      <c r="MZ37" t="s">
        <v>362</v>
      </c>
      <c r="NA37" t="s">
        <v>362</v>
      </c>
      <c r="NB37" t="s">
        <v>362</v>
      </c>
      <c r="NC37" t="s">
        <v>362</v>
      </c>
      <c r="NE37" t="s">
        <v>4971</v>
      </c>
      <c r="NF37" t="s">
        <v>362</v>
      </c>
      <c r="NG37" t="s">
        <v>362</v>
      </c>
      <c r="NH37" t="s">
        <v>362</v>
      </c>
      <c r="NI37" t="s">
        <v>362</v>
      </c>
      <c r="NJ37" t="s">
        <v>362</v>
      </c>
      <c r="NK37" t="s">
        <v>362</v>
      </c>
      <c r="NL37" t="s">
        <v>362</v>
      </c>
      <c r="NM37" t="s">
        <v>362</v>
      </c>
      <c r="NN37" t="s">
        <v>362</v>
      </c>
      <c r="NO37" t="s">
        <v>362</v>
      </c>
      <c r="NP37" t="s">
        <v>362</v>
      </c>
      <c r="NQ37" t="s">
        <v>360</v>
      </c>
      <c r="NR37" t="s">
        <v>362</v>
      </c>
      <c r="NS37" t="s">
        <v>362</v>
      </c>
      <c r="NU37" t="s">
        <v>5272</v>
      </c>
      <c r="NV37" t="s">
        <v>362</v>
      </c>
      <c r="NW37" t="s">
        <v>362</v>
      </c>
      <c r="NX37" t="s">
        <v>362</v>
      </c>
      <c r="NY37" t="s">
        <v>362</v>
      </c>
      <c r="NZ37" t="s">
        <v>362</v>
      </c>
      <c r="OA37" t="s">
        <v>360</v>
      </c>
      <c r="OB37" t="s">
        <v>362</v>
      </c>
      <c r="OC37" t="s">
        <v>362</v>
      </c>
      <c r="OD37" t="s">
        <v>362</v>
      </c>
      <c r="OE37" t="s">
        <v>362</v>
      </c>
      <c r="OF37" t="s">
        <v>362</v>
      </c>
      <c r="OG37" t="s">
        <v>362</v>
      </c>
      <c r="OI37" t="s">
        <v>5345</v>
      </c>
      <c r="OJ37" t="s">
        <v>360</v>
      </c>
      <c r="OK37" t="s">
        <v>362</v>
      </c>
      <c r="OL37" t="s">
        <v>362</v>
      </c>
      <c r="OM37" t="s">
        <v>362</v>
      </c>
      <c r="ON37" t="s">
        <v>362</v>
      </c>
      <c r="OO37" t="s">
        <v>362</v>
      </c>
      <c r="OP37" t="s">
        <v>362</v>
      </c>
      <c r="OQ37" t="s">
        <v>362</v>
      </c>
      <c r="OR37" t="s">
        <v>362</v>
      </c>
      <c r="OS37" t="s">
        <v>362</v>
      </c>
      <c r="OU37" t="s">
        <v>5002</v>
      </c>
      <c r="PF37" t="s">
        <v>6203</v>
      </c>
      <c r="PG37" t="s">
        <v>360</v>
      </c>
      <c r="PH37" t="s">
        <v>362</v>
      </c>
      <c r="PI37" t="s">
        <v>362</v>
      </c>
      <c r="PJ37" t="s">
        <v>362</v>
      </c>
      <c r="PK37" t="s">
        <v>362</v>
      </c>
      <c r="PL37" t="s">
        <v>362</v>
      </c>
      <c r="PM37" t="s">
        <v>362</v>
      </c>
      <c r="PN37" t="s">
        <v>362</v>
      </c>
      <c r="PO37" t="s">
        <v>362</v>
      </c>
      <c r="PP37" t="s">
        <v>360</v>
      </c>
      <c r="PQ37" t="s">
        <v>362</v>
      </c>
      <c r="PR37" t="s">
        <v>362</v>
      </c>
      <c r="PS37" t="s">
        <v>362</v>
      </c>
      <c r="PT37" t="s">
        <v>362</v>
      </c>
      <c r="PU37" t="s">
        <v>362</v>
      </c>
      <c r="PV37" t="s">
        <v>362</v>
      </c>
      <c r="PW37" t="s">
        <v>362</v>
      </c>
      <c r="PX37" t="s">
        <v>362</v>
      </c>
      <c r="PZ37" t="s">
        <v>5242</v>
      </c>
      <c r="QA37" t="s">
        <v>362</v>
      </c>
      <c r="QB37" t="s">
        <v>362</v>
      </c>
      <c r="QC37" t="s">
        <v>360</v>
      </c>
      <c r="QD37" t="s">
        <v>362</v>
      </c>
      <c r="QE37" t="s">
        <v>362</v>
      </c>
      <c r="QF37" t="s">
        <v>362</v>
      </c>
      <c r="QG37" t="s">
        <v>362</v>
      </c>
      <c r="QH37" t="s">
        <v>362</v>
      </c>
      <c r="QI37" t="s">
        <v>362</v>
      </c>
      <c r="QJ37" t="s">
        <v>362</v>
      </c>
      <c r="QK37" t="s">
        <v>362</v>
      </c>
      <c r="QL37" t="s">
        <v>362</v>
      </c>
      <c r="QM37" t="s">
        <v>362</v>
      </c>
      <c r="QN37" t="s">
        <v>362</v>
      </c>
      <c r="QO37" t="s">
        <v>362</v>
      </c>
      <c r="QP37" t="s">
        <v>362</v>
      </c>
      <c r="QR37" t="s">
        <v>5437</v>
      </c>
      <c r="QS37" t="s">
        <v>362</v>
      </c>
      <c r="QT37" t="s">
        <v>362</v>
      </c>
      <c r="QU37" t="s">
        <v>362</v>
      </c>
      <c r="QV37" t="s">
        <v>362</v>
      </c>
      <c r="QW37" t="s">
        <v>362</v>
      </c>
      <c r="QX37" t="s">
        <v>362</v>
      </c>
      <c r="QY37" t="s">
        <v>362</v>
      </c>
      <c r="QZ37" t="s">
        <v>360</v>
      </c>
      <c r="RA37" t="s">
        <v>362</v>
      </c>
      <c r="RB37" t="s">
        <v>362</v>
      </c>
      <c r="RC37" t="s">
        <v>362</v>
      </c>
      <c r="RD37" t="s">
        <v>362</v>
      </c>
      <c r="RF37" t="s">
        <v>4907</v>
      </c>
      <c r="RG37" t="s">
        <v>362</v>
      </c>
      <c r="RH37" t="s">
        <v>362</v>
      </c>
      <c r="RI37" t="s">
        <v>362</v>
      </c>
      <c r="RJ37" t="s">
        <v>362</v>
      </c>
      <c r="RK37" t="s">
        <v>362</v>
      </c>
      <c r="RL37" t="s">
        <v>362</v>
      </c>
      <c r="RM37" t="s">
        <v>362</v>
      </c>
      <c r="RN37" t="s">
        <v>362</v>
      </c>
      <c r="RO37" t="s">
        <v>362</v>
      </c>
      <c r="RP37" t="s">
        <v>362</v>
      </c>
      <c r="RQ37" t="s">
        <v>362</v>
      </c>
      <c r="RR37" t="s">
        <v>362</v>
      </c>
      <c r="RS37" t="s">
        <v>362</v>
      </c>
      <c r="RT37" t="s">
        <v>362</v>
      </c>
      <c r="RU37" t="s">
        <v>360</v>
      </c>
      <c r="RV37" t="s">
        <v>362</v>
      </c>
      <c r="SZ37" t="s">
        <v>3074</v>
      </c>
      <c r="TA37" t="s">
        <v>362</v>
      </c>
      <c r="TB37" t="s">
        <v>362</v>
      </c>
      <c r="TC37" t="s">
        <v>362</v>
      </c>
      <c r="TD37" t="s">
        <v>362</v>
      </c>
      <c r="TE37" t="s">
        <v>362</v>
      </c>
      <c r="TF37" t="s">
        <v>362</v>
      </c>
      <c r="TG37" t="s">
        <v>360</v>
      </c>
      <c r="TH37" t="s">
        <v>362</v>
      </c>
      <c r="TY37" t="s">
        <v>5002</v>
      </c>
      <c r="UN37" t="s">
        <v>3074</v>
      </c>
      <c r="UO37" t="s">
        <v>3074</v>
      </c>
      <c r="UP37" t="s">
        <v>3072</v>
      </c>
      <c r="UQ37" t="s">
        <v>1802</v>
      </c>
      <c r="UR37" t="s">
        <v>304</v>
      </c>
      <c r="US37" t="s">
        <v>321</v>
      </c>
      <c r="UT37" t="s">
        <v>298</v>
      </c>
      <c r="UU37" t="s">
        <v>694</v>
      </c>
      <c r="UV37" t="s">
        <v>532</v>
      </c>
      <c r="UW37" t="s">
        <v>330</v>
      </c>
      <c r="UX37" t="s">
        <v>742</v>
      </c>
      <c r="UY37" t="s">
        <v>406</v>
      </c>
      <c r="UZ37" t="s">
        <v>1099</v>
      </c>
      <c r="VA37" t="s">
        <v>1185</v>
      </c>
      <c r="VB37" t="s">
        <v>392</v>
      </c>
    </row>
    <row r="38" spans="1:574" x14ac:dyDescent="0.25">
      <c r="A38" t="s">
        <v>6221</v>
      </c>
      <c r="B38" s="38">
        <v>45898</v>
      </c>
      <c r="C38" t="s">
        <v>3056</v>
      </c>
      <c r="D38" t="s">
        <v>3059</v>
      </c>
      <c r="E38" t="s">
        <v>3065</v>
      </c>
      <c r="F38">
        <v>2752955</v>
      </c>
      <c r="G38" t="s">
        <v>3072</v>
      </c>
      <c r="H38" s="38">
        <v>44667</v>
      </c>
      <c r="I38">
        <v>42</v>
      </c>
      <c r="J38" t="s">
        <v>1466</v>
      </c>
      <c r="K38" t="s">
        <v>4866</v>
      </c>
      <c r="L38" t="s">
        <v>4875</v>
      </c>
      <c r="N38" t="s">
        <v>4911</v>
      </c>
      <c r="P38" t="s">
        <v>4921</v>
      </c>
      <c r="R38" t="s">
        <v>5527</v>
      </c>
      <c r="S38" t="s">
        <v>360</v>
      </c>
      <c r="T38" t="s">
        <v>362</v>
      </c>
      <c r="U38" t="s">
        <v>362</v>
      </c>
      <c r="V38" t="s">
        <v>362</v>
      </c>
      <c r="W38" t="s">
        <v>362</v>
      </c>
      <c r="X38" t="s">
        <v>362</v>
      </c>
      <c r="Y38" t="s">
        <v>362</v>
      </c>
      <c r="Z38" t="s">
        <v>362</v>
      </c>
      <c r="AB38" t="s">
        <v>4940</v>
      </c>
      <c r="AC38" t="s">
        <v>4940</v>
      </c>
      <c r="AD38" t="s">
        <v>4940</v>
      </c>
      <c r="AE38" t="s">
        <v>4940</v>
      </c>
      <c r="AF38" t="s">
        <v>4940</v>
      </c>
      <c r="AG38" t="s">
        <v>4940</v>
      </c>
      <c r="AH38" t="s">
        <v>5984</v>
      </c>
      <c r="AI38" t="s">
        <v>360</v>
      </c>
      <c r="AJ38" t="s">
        <v>360</v>
      </c>
      <c r="AK38" t="s">
        <v>362</v>
      </c>
      <c r="AL38" t="s">
        <v>362</v>
      </c>
      <c r="AM38" t="s">
        <v>362</v>
      </c>
      <c r="AN38" t="s">
        <v>362</v>
      </c>
      <c r="AO38" t="s">
        <v>362</v>
      </c>
      <c r="AP38" t="s">
        <v>362</v>
      </c>
      <c r="AQ38" t="s">
        <v>362</v>
      </c>
      <c r="AR38" t="s">
        <v>362</v>
      </c>
      <c r="AS38" t="s">
        <v>362</v>
      </c>
      <c r="AT38" t="s">
        <v>362</v>
      </c>
      <c r="AU38" t="s">
        <v>362</v>
      </c>
      <c r="AV38" t="s">
        <v>362</v>
      </c>
      <c r="AX38" t="s">
        <v>6177</v>
      </c>
      <c r="AY38" t="s">
        <v>360</v>
      </c>
      <c r="AZ38" t="s">
        <v>362</v>
      </c>
      <c r="BA38" t="s">
        <v>362</v>
      </c>
      <c r="BB38" t="s">
        <v>362</v>
      </c>
      <c r="BC38" t="s">
        <v>360</v>
      </c>
      <c r="BD38" t="s">
        <v>362</v>
      </c>
      <c r="BE38" t="s">
        <v>362</v>
      </c>
      <c r="BF38" t="s">
        <v>362</v>
      </c>
      <c r="BG38" t="s">
        <v>362</v>
      </c>
      <c r="BH38" t="s">
        <v>362</v>
      </c>
      <c r="BI38" t="s">
        <v>362</v>
      </c>
      <c r="BJ38" t="s">
        <v>362</v>
      </c>
      <c r="BK38" t="s">
        <v>362</v>
      </c>
      <c r="BM38" t="s">
        <v>6222</v>
      </c>
      <c r="BN38" t="s">
        <v>362</v>
      </c>
      <c r="BO38" t="s">
        <v>360</v>
      </c>
      <c r="BP38" t="s">
        <v>362</v>
      </c>
      <c r="BQ38" t="s">
        <v>360</v>
      </c>
      <c r="BR38" t="s">
        <v>362</v>
      </c>
      <c r="BS38" t="s">
        <v>362</v>
      </c>
      <c r="BT38" t="s">
        <v>362</v>
      </c>
      <c r="BU38" t="s">
        <v>362</v>
      </c>
      <c r="BV38" t="s">
        <v>362</v>
      </c>
      <c r="BX38" t="s">
        <v>4975</v>
      </c>
      <c r="CN38" t="s">
        <v>5002</v>
      </c>
      <c r="DD38" t="s">
        <v>4984</v>
      </c>
      <c r="EK38" t="s">
        <v>5070</v>
      </c>
      <c r="EW38" t="s">
        <v>6223</v>
      </c>
      <c r="EX38" t="s">
        <v>360</v>
      </c>
      <c r="EY38" t="s">
        <v>362</v>
      </c>
      <c r="EZ38" t="s">
        <v>362</v>
      </c>
      <c r="FA38" t="s">
        <v>362</v>
      </c>
      <c r="FB38" t="s">
        <v>362</v>
      </c>
      <c r="FC38" t="s">
        <v>362</v>
      </c>
      <c r="FD38" t="s">
        <v>362</v>
      </c>
      <c r="FE38" t="s">
        <v>360</v>
      </c>
      <c r="FF38" t="s">
        <v>362</v>
      </c>
      <c r="FG38" t="s">
        <v>362</v>
      </c>
      <c r="FH38" t="s">
        <v>362</v>
      </c>
      <c r="FJ38" t="s">
        <v>5070</v>
      </c>
      <c r="FK38" t="s">
        <v>3072</v>
      </c>
      <c r="FV38" t="s">
        <v>3072</v>
      </c>
      <c r="GG38" t="s">
        <v>4953</v>
      </c>
      <c r="GI38" t="s">
        <v>4907</v>
      </c>
      <c r="IG38" t="s">
        <v>5187</v>
      </c>
      <c r="IP38" t="s">
        <v>5203</v>
      </c>
      <c r="IQ38" t="s">
        <v>5212</v>
      </c>
      <c r="IR38" t="s">
        <v>360</v>
      </c>
      <c r="IS38" t="s">
        <v>362</v>
      </c>
      <c r="IT38" t="s">
        <v>362</v>
      </c>
      <c r="IU38" t="s">
        <v>362</v>
      </c>
      <c r="IV38" t="s">
        <v>362</v>
      </c>
      <c r="IW38" t="s">
        <v>362</v>
      </c>
      <c r="IX38" t="s">
        <v>362</v>
      </c>
      <c r="IY38" t="s">
        <v>362</v>
      </c>
      <c r="IZ38" t="s">
        <v>362</v>
      </c>
      <c r="JA38" t="s">
        <v>362</v>
      </c>
      <c r="JL38" t="s">
        <v>3074</v>
      </c>
      <c r="JX38" t="s">
        <v>6224</v>
      </c>
      <c r="JY38" t="s">
        <v>360</v>
      </c>
      <c r="JZ38" t="s">
        <v>362</v>
      </c>
      <c r="KA38" t="s">
        <v>360</v>
      </c>
      <c r="KB38" t="s">
        <v>362</v>
      </c>
      <c r="KC38" t="s">
        <v>362</v>
      </c>
      <c r="KD38" t="s">
        <v>360</v>
      </c>
      <c r="KE38" t="s">
        <v>362</v>
      </c>
      <c r="KF38" t="s">
        <v>362</v>
      </c>
      <c r="KG38" t="s">
        <v>362</v>
      </c>
      <c r="KI38" t="s">
        <v>5259</v>
      </c>
      <c r="KJ38" t="s">
        <v>6225</v>
      </c>
      <c r="KK38" t="s">
        <v>360</v>
      </c>
      <c r="KL38" t="s">
        <v>362</v>
      </c>
      <c r="KM38" t="s">
        <v>362</v>
      </c>
      <c r="KN38" t="s">
        <v>362</v>
      </c>
      <c r="KO38" t="s">
        <v>362</v>
      </c>
      <c r="KP38" t="s">
        <v>360</v>
      </c>
      <c r="KQ38" t="s">
        <v>360</v>
      </c>
      <c r="KR38" t="s">
        <v>362</v>
      </c>
      <c r="KS38" t="s">
        <v>362</v>
      </c>
      <c r="KT38" t="s">
        <v>362</v>
      </c>
      <c r="KU38" t="s">
        <v>362</v>
      </c>
      <c r="LJ38" t="s">
        <v>5283</v>
      </c>
      <c r="LK38" t="s">
        <v>362</v>
      </c>
      <c r="LL38" t="s">
        <v>362</v>
      </c>
      <c r="LM38" t="s">
        <v>360</v>
      </c>
      <c r="LN38" t="s">
        <v>362</v>
      </c>
      <c r="LO38" t="s">
        <v>362</v>
      </c>
      <c r="LP38" t="s">
        <v>362</v>
      </c>
      <c r="LQ38" t="s">
        <v>362</v>
      </c>
      <c r="LS38" t="s">
        <v>3072</v>
      </c>
      <c r="LT38" t="s">
        <v>5287</v>
      </c>
      <c r="MR38" t="s">
        <v>5227</v>
      </c>
      <c r="MS38" t="s">
        <v>362</v>
      </c>
      <c r="MT38" t="s">
        <v>362</v>
      </c>
      <c r="MU38" t="s">
        <v>362</v>
      </c>
      <c r="MV38" t="s">
        <v>362</v>
      </c>
      <c r="MW38" t="s">
        <v>362</v>
      </c>
      <c r="MX38" t="s">
        <v>362</v>
      </c>
      <c r="MY38" t="s">
        <v>360</v>
      </c>
      <c r="MZ38" t="s">
        <v>362</v>
      </c>
      <c r="NA38" t="s">
        <v>362</v>
      </c>
      <c r="NB38" t="s">
        <v>362</v>
      </c>
      <c r="NC38" t="s">
        <v>362</v>
      </c>
      <c r="NE38" t="s">
        <v>4971</v>
      </c>
      <c r="NF38" t="s">
        <v>362</v>
      </c>
      <c r="NG38" t="s">
        <v>362</v>
      </c>
      <c r="NH38" t="s">
        <v>362</v>
      </c>
      <c r="NI38" t="s">
        <v>362</v>
      </c>
      <c r="NJ38" t="s">
        <v>362</v>
      </c>
      <c r="NK38" t="s">
        <v>362</v>
      </c>
      <c r="NL38" t="s">
        <v>362</v>
      </c>
      <c r="NM38" t="s">
        <v>362</v>
      </c>
      <c r="NN38" t="s">
        <v>362</v>
      </c>
      <c r="NO38" t="s">
        <v>362</v>
      </c>
      <c r="NP38" t="s">
        <v>362</v>
      </c>
      <c r="NQ38" t="s">
        <v>360</v>
      </c>
      <c r="NR38" t="s">
        <v>362</v>
      </c>
      <c r="NS38" t="s">
        <v>362</v>
      </c>
      <c r="NU38" t="s">
        <v>5273</v>
      </c>
      <c r="NV38" t="s">
        <v>362</v>
      </c>
      <c r="NW38" t="s">
        <v>362</v>
      </c>
      <c r="NX38" t="s">
        <v>362</v>
      </c>
      <c r="NY38" t="s">
        <v>362</v>
      </c>
      <c r="NZ38" t="s">
        <v>362</v>
      </c>
      <c r="OA38" t="s">
        <v>362</v>
      </c>
      <c r="OB38" t="s">
        <v>360</v>
      </c>
      <c r="OC38" t="s">
        <v>362</v>
      </c>
      <c r="OD38" t="s">
        <v>362</v>
      </c>
      <c r="OE38" t="s">
        <v>362</v>
      </c>
      <c r="OF38" t="s">
        <v>362</v>
      </c>
      <c r="OG38" t="s">
        <v>362</v>
      </c>
      <c r="OI38" t="s">
        <v>5345</v>
      </c>
      <c r="OJ38" t="s">
        <v>360</v>
      </c>
      <c r="OK38" t="s">
        <v>362</v>
      </c>
      <c r="OL38" t="s">
        <v>362</v>
      </c>
      <c r="OM38" t="s">
        <v>362</v>
      </c>
      <c r="ON38" t="s">
        <v>362</v>
      </c>
      <c r="OO38" t="s">
        <v>362</v>
      </c>
      <c r="OP38" t="s">
        <v>362</v>
      </c>
      <c r="OQ38" t="s">
        <v>362</v>
      </c>
      <c r="OR38" t="s">
        <v>362</v>
      </c>
      <c r="OS38" t="s">
        <v>362</v>
      </c>
      <c r="OU38" t="s">
        <v>5002</v>
      </c>
      <c r="PF38" t="s">
        <v>5377</v>
      </c>
      <c r="PG38" t="s">
        <v>362</v>
      </c>
      <c r="PH38" t="s">
        <v>362</v>
      </c>
      <c r="PI38" t="s">
        <v>362</v>
      </c>
      <c r="PJ38" t="s">
        <v>362</v>
      </c>
      <c r="PK38" t="s">
        <v>360</v>
      </c>
      <c r="PL38" t="s">
        <v>362</v>
      </c>
      <c r="PM38" t="s">
        <v>362</v>
      </c>
      <c r="PN38" t="s">
        <v>362</v>
      </c>
      <c r="PO38" t="s">
        <v>362</v>
      </c>
      <c r="PP38" t="s">
        <v>362</v>
      </c>
      <c r="PQ38" t="s">
        <v>362</v>
      </c>
      <c r="PR38" t="s">
        <v>362</v>
      </c>
      <c r="PS38" t="s">
        <v>362</v>
      </c>
      <c r="PT38" t="s">
        <v>362</v>
      </c>
      <c r="PU38" t="s">
        <v>362</v>
      </c>
      <c r="PV38" t="s">
        <v>362</v>
      </c>
      <c r="PW38" t="s">
        <v>362</v>
      </c>
      <c r="PX38" t="s">
        <v>362</v>
      </c>
      <c r="PZ38" t="s">
        <v>5398</v>
      </c>
      <c r="QA38" t="s">
        <v>362</v>
      </c>
      <c r="QB38" t="s">
        <v>362</v>
      </c>
      <c r="QC38" t="s">
        <v>362</v>
      </c>
      <c r="QD38" t="s">
        <v>362</v>
      </c>
      <c r="QE38" t="s">
        <v>362</v>
      </c>
      <c r="QF38" t="s">
        <v>362</v>
      </c>
      <c r="QG38" t="s">
        <v>362</v>
      </c>
      <c r="QH38" t="s">
        <v>362</v>
      </c>
      <c r="QI38" t="s">
        <v>362</v>
      </c>
      <c r="QJ38" t="s">
        <v>362</v>
      </c>
      <c r="QK38" t="s">
        <v>362</v>
      </c>
      <c r="QL38" t="s">
        <v>362</v>
      </c>
      <c r="QM38" t="s">
        <v>360</v>
      </c>
      <c r="QN38" t="s">
        <v>362</v>
      </c>
      <c r="QO38" t="s">
        <v>362</v>
      </c>
      <c r="QP38" t="s">
        <v>362</v>
      </c>
      <c r="SZ38" t="s">
        <v>3074</v>
      </c>
      <c r="TA38" t="s">
        <v>362</v>
      </c>
      <c r="TB38" t="s">
        <v>362</v>
      </c>
      <c r="TC38" t="s">
        <v>362</v>
      </c>
      <c r="TD38" t="s">
        <v>362</v>
      </c>
      <c r="TE38" t="s">
        <v>362</v>
      </c>
      <c r="TF38" t="s">
        <v>362</v>
      </c>
      <c r="TG38" t="s">
        <v>360</v>
      </c>
      <c r="TH38" t="s">
        <v>362</v>
      </c>
      <c r="TY38" t="s">
        <v>5002</v>
      </c>
      <c r="UN38" t="s">
        <v>3072</v>
      </c>
      <c r="UO38" t="s">
        <v>3074</v>
      </c>
      <c r="UP38" t="s">
        <v>3072</v>
      </c>
      <c r="UQ38" t="s">
        <v>2232</v>
      </c>
      <c r="UR38" t="s">
        <v>304</v>
      </c>
      <c r="US38" t="s">
        <v>321</v>
      </c>
      <c r="UT38" t="s">
        <v>290</v>
      </c>
      <c r="UU38" t="s">
        <v>690</v>
      </c>
      <c r="UV38" t="s">
        <v>532</v>
      </c>
      <c r="UW38" t="s">
        <v>329</v>
      </c>
      <c r="UX38" t="s">
        <v>737</v>
      </c>
      <c r="UY38" t="s">
        <v>406</v>
      </c>
      <c r="UZ38" t="s">
        <v>1099</v>
      </c>
      <c r="VA38" t="s">
        <v>1184</v>
      </c>
      <c r="VB38" t="s">
        <v>380</v>
      </c>
    </row>
    <row r="39" spans="1:574" x14ac:dyDescent="0.25">
      <c r="A39" t="s">
        <v>6226</v>
      </c>
      <c r="B39" s="38">
        <v>45898</v>
      </c>
      <c r="C39" t="s">
        <v>3058</v>
      </c>
      <c r="D39" t="s">
        <v>3059</v>
      </c>
      <c r="E39" t="s">
        <v>3065</v>
      </c>
      <c r="F39">
        <v>2753565</v>
      </c>
      <c r="G39" t="s">
        <v>3072</v>
      </c>
      <c r="H39" s="38">
        <v>44617</v>
      </c>
      <c r="I39">
        <v>58</v>
      </c>
      <c r="J39" t="s">
        <v>1480</v>
      </c>
      <c r="K39" t="s">
        <v>4866</v>
      </c>
      <c r="L39" t="s">
        <v>4875</v>
      </c>
      <c r="N39" t="s">
        <v>4913</v>
      </c>
      <c r="P39" t="s">
        <v>4937</v>
      </c>
      <c r="R39" t="s">
        <v>5533</v>
      </c>
      <c r="S39" t="s">
        <v>362</v>
      </c>
      <c r="T39" t="s">
        <v>362</v>
      </c>
      <c r="U39" t="s">
        <v>362</v>
      </c>
      <c r="V39" t="s">
        <v>360</v>
      </c>
      <c r="W39" t="s">
        <v>362</v>
      </c>
      <c r="X39" t="s">
        <v>362</v>
      </c>
      <c r="Y39" t="s">
        <v>362</v>
      </c>
      <c r="Z39" t="s">
        <v>362</v>
      </c>
      <c r="AB39" t="s">
        <v>4942</v>
      </c>
      <c r="AC39" t="s">
        <v>4940</v>
      </c>
      <c r="AD39" t="s">
        <v>4942</v>
      </c>
      <c r="AE39" t="s">
        <v>4940</v>
      </c>
      <c r="AF39" t="s">
        <v>4940</v>
      </c>
      <c r="AG39" t="s">
        <v>4940</v>
      </c>
      <c r="AH39" t="s">
        <v>6227</v>
      </c>
      <c r="AI39" t="s">
        <v>360</v>
      </c>
      <c r="AJ39" t="s">
        <v>360</v>
      </c>
      <c r="AK39" t="s">
        <v>360</v>
      </c>
      <c r="AL39" t="s">
        <v>362</v>
      </c>
      <c r="AM39" t="s">
        <v>360</v>
      </c>
      <c r="AN39" t="s">
        <v>360</v>
      </c>
      <c r="AO39" t="s">
        <v>360</v>
      </c>
      <c r="AP39" t="s">
        <v>362</v>
      </c>
      <c r="AQ39" t="s">
        <v>362</v>
      </c>
      <c r="AR39" t="s">
        <v>362</v>
      </c>
      <c r="AS39" t="s">
        <v>362</v>
      </c>
      <c r="AT39" t="s">
        <v>362</v>
      </c>
      <c r="AU39" t="s">
        <v>362</v>
      </c>
      <c r="AV39" t="s">
        <v>362</v>
      </c>
      <c r="AX39" t="s">
        <v>4973</v>
      </c>
      <c r="AY39" t="s">
        <v>362</v>
      </c>
      <c r="AZ39" t="s">
        <v>362</v>
      </c>
      <c r="BA39" t="s">
        <v>362</v>
      </c>
      <c r="BB39" t="s">
        <v>362</v>
      </c>
      <c r="BC39" t="s">
        <v>362</v>
      </c>
      <c r="BD39" t="s">
        <v>362</v>
      </c>
      <c r="BE39" t="s">
        <v>362</v>
      </c>
      <c r="BF39" t="s">
        <v>362</v>
      </c>
      <c r="BG39" t="s">
        <v>362</v>
      </c>
      <c r="BH39" t="s">
        <v>362</v>
      </c>
      <c r="BI39" t="s">
        <v>362</v>
      </c>
      <c r="BJ39" t="s">
        <v>360</v>
      </c>
      <c r="BK39" t="s">
        <v>362</v>
      </c>
      <c r="DE39" t="s">
        <v>5026</v>
      </c>
      <c r="DF39" t="s">
        <v>4907</v>
      </c>
      <c r="DG39" t="s">
        <v>362</v>
      </c>
      <c r="DH39" t="s">
        <v>362</v>
      </c>
      <c r="DI39" t="s">
        <v>362</v>
      </c>
      <c r="DJ39" t="s">
        <v>362</v>
      </c>
      <c r="DK39" t="s">
        <v>360</v>
      </c>
      <c r="DL39" t="s">
        <v>362</v>
      </c>
      <c r="EK39" t="s">
        <v>5078</v>
      </c>
      <c r="EL39" t="s">
        <v>5083</v>
      </c>
      <c r="EM39" t="s">
        <v>362</v>
      </c>
      <c r="EN39" t="s">
        <v>362</v>
      </c>
      <c r="EO39" t="s">
        <v>360</v>
      </c>
      <c r="EP39" t="s">
        <v>362</v>
      </c>
      <c r="EQ39" t="s">
        <v>362</v>
      </c>
      <c r="ER39" t="s">
        <v>362</v>
      </c>
      <c r="ES39" t="s">
        <v>362</v>
      </c>
      <c r="ET39" t="s">
        <v>362</v>
      </c>
      <c r="EU39" t="s">
        <v>362</v>
      </c>
      <c r="EW39" t="s">
        <v>6046</v>
      </c>
      <c r="EX39" t="s">
        <v>362</v>
      </c>
      <c r="EY39" t="s">
        <v>362</v>
      </c>
      <c r="EZ39" t="s">
        <v>362</v>
      </c>
      <c r="FA39" t="s">
        <v>362</v>
      </c>
      <c r="FB39" t="s">
        <v>360</v>
      </c>
      <c r="FC39" t="s">
        <v>360</v>
      </c>
      <c r="FD39" t="s">
        <v>360</v>
      </c>
      <c r="FE39" t="s">
        <v>362</v>
      </c>
      <c r="FF39" t="s">
        <v>362</v>
      </c>
      <c r="FG39" t="s">
        <v>362</v>
      </c>
      <c r="FH39" t="s">
        <v>362</v>
      </c>
      <c r="FJ39" t="s">
        <v>5078</v>
      </c>
      <c r="FK39" t="s">
        <v>3074</v>
      </c>
      <c r="FL39" t="s">
        <v>6047</v>
      </c>
      <c r="FM39" t="s">
        <v>360</v>
      </c>
      <c r="FN39" t="s">
        <v>360</v>
      </c>
      <c r="FO39" t="s">
        <v>362</v>
      </c>
      <c r="FP39" t="s">
        <v>362</v>
      </c>
      <c r="FQ39" t="s">
        <v>362</v>
      </c>
      <c r="FR39" t="s">
        <v>362</v>
      </c>
      <c r="FS39" t="s">
        <v>362</v>
      </c>
      <c r="FT39" t="s">
        <v>362</v>
      </c>
      <c r="FV39" t="s">
        <v>3074</v>
      </c>
      <c r="FW39" t="s">
        <v>6048</v>
      </c>
      <c r="FX39" t="s">
        <v>362</v>
      </c>
      <c r="FY39" t="s">
        <v>360</v>
      </c>
      <c r="FZ39" t="s">
        <v>362</v>
      </c>
      <c r="GA39" t="s">
        <v>360</v>
      </c>
      <c r="GB39" t="s">
        <v>362</v>
      </c>
      <c r="GC39" t="s">
        <v>362</v>
      </c>
      <c r="GD39" t="s">
        <v>362</v>
      </c>
      <c r="GE39" t="s">
        <v>362</v>
      </c>
      <c r="GG39" t="s">
        <v>4949</v>
      </c>
      <c r="GI39" t="s">
        <v>3072</v>
      </c>
      <c r="GJ39" t="s">
        <v>6228</v>
      </c>
      <c r="GK39" t="s">
        <v>360</v>
      </c>
      <c r="GL39" t="s">
        <v>362</v>
      </c>
      <c r="GM39" t="s">
        <v>362</v>
      </c>
      <c r="GN39" t="s">
        <v>360</v>
      </c>
      <c r="GO39" t="s">
        <v>362</v>
      </c>
      <c r="GP39" t="s">
        <v>362</v>
      </c>
      <c r="GR39" t="s">
        <v>6229</v>
      </c>
      <c r="GS39" t="s">
        <v>362</v>
      </c>
      <c r="GT39" t="s">
        <v>362</v>
      </c>
      <c r="GU39" t="s">
        <v>360</v>
      </c>
      <c r="GV39" t="s">
        <v>360</v>
      </c>
      <c r="GW39" t="s">
        <v>360</v>
      </c>
      <c r="GX39" t="s">
        <v>362</v>
      </c>
      <c r="GY39" t="s">
        <v>362</v>
      </c>
      <c r="GZ39" t="s">
        <v>362</v>
      </c>
      <c r="HB39" t="s">
        <v>3074</v>
      </c>
      <c r="HC39" t="s">
        <v>5166</v>
      </c>
      <c r="HD39" t="s">
        <v>362</v>
      </c>
      <c r="HE39" t="s">
        <v>362</v>
      </c>
      <c r="HF39" t="s">
        <v>362</v>
      </c>
      <c r="HG39" t="s">
        <v>362</v>
      </c>
      <c r="HH39" t="s">
        <v>362</v>
      </c>
      <c r="HI39" t="s">
        <v>360</v>
      </c>
      <c r="HJ39" t="s">
        <v>362</v>
      </c>
      <c r="HK39" t="s">
        <v>362</v>
      </c>
      <c r="HL39" t="s">
        <v>362</v>
      </c>
      <c r="IG39" t="s">
        <v>5193</v>
      </c>
      <c r="IH39" t="s">
        <v>6120</v>
      </c>
      <c r="II39" t="s">
        <v>362</v>
      </c>
      <c r="IJ39" t="s">
        <v>360</v>
      </c>
      <c r="IK39" t="s">
        <v>360</v>
      </c>
      <c r="IL39" t="s">
        <v>362</v>
      </c>
      <c r="IM39" t="s">
        <v>362</v>
      </c>
      <c r="IN39" t="s">
        <v>362</v>
      </c>
      <c r="IP39" t="s">
        <v>5203</v>
      </c>
      <c r="JL39" t="s">
        <v>3072</v>
      </c>
      <c r="JM39" t="s">
        <v>4861</v>
      </c>
      <c r="JN39" t="s">
        <v>362</v>
      </c>
      <c r="JO39" t="s">
        <v>362</v>
      </c>
      <c r="JP39" t="s">
        <v>362</v>
      </c>
      <c r="JQ39" t="s">
        <v>362</v>
      </c>
      <c r="JR39" t="s">
        <v>362</v>
      </c>
      <c r="JS39" t="s">
        <v>362</v>
      </c>
      <c r="JT39" t="s">
        <v>360</v>
      </c>
      <c r="JU39" t="s">
        <v>362</v>
      </c>
      <c r="JV39" t="s">
        <v>362</v>
      </c>
      <c r="JW39" t="s">
        <v>6230</v>
      </c>
      <c r="JX39" t="s">
        <v>5257</v>
      </c>
      <c r="JY39" t="s">
        <v>362</v>
      </c>
      <c r="JZ39" t="s">
        <v>362</v>
      </c>
      <c r="KA39" t="s">
        <v>362</v>
      </c>
      <c r="KB39" t="s">
        <v>362</v>
      </c>
      <c r="KC39" t="s">
        <v>362</v>
      </c>
      <c r="KD39" t="s">
        <v>360</v>
      </c>
      <c r="KE39" t="s">
        <v>362</v>
      </c>
      <c r="KF39" t="s">
        <v>362</v>
      </c>
      <c r="KG39" t="s">
        <v>362</v>
      </c>
      <c r="KI39" t="s">
        <v>5259</v>
      </c>
      <c r="KJ39" t="s">
        <v>6231</v>
      </c>
      <c r="KK39" t="s">
        <v>360</v>
      </c>
      <c r="KL39" t="s">
        <v>360</v>
      </c>
      <c r="KM39" t="s">
        <v>360</v>
      </c>
      <c r="KN39" t="s">
        <v>360</v>
      </c>
      <c r="KO39" t="s">
        <v>360</v>
      </c>
      <c r="KP39" t="s">
        <v>362</v>
      </c>
      <c r="KQ39" t="s">
        <v>360</v>
      </c>
      <c r="KR39" t="s">
        <v>360</v>
      </c>
      <c r="KS39" t="s">
        <v>360</v>
      </c>
      <c r="KT39" t="s">
        <v>362</v>
      </c>
      <c r="KU39" t="s">
        <v>362</v>
      </c>
      <c r="LJ39" t="s">
        <v>6023</v>
      </c>
      <c r="LK39" t="s">
        <v>360</v>
      </c>
      <c r="LL39" t="s">
        <v>360</v>
      </c>
      <c r="LM39" t="s">
        <v>360</v>
      </c>
      <c r="LN39" t="s">
        <v>360</v>
      </c>
      <c r="LO39" t="s">
        <v>362</v>
      </c>
      <c r="LP39" t="s">
        <v>362</v>
      </c>
      <c r="LQ39" t="s">
        <v>362</v>
      </c>
      <c r="LS39" t="s">
        <v>3072</v>
      </c>
      <c r="LT39" t="s">
        <v>3072</v>
      </c>
      <c r="LU39" t="s">
        <v>5293</v>
      </c>
      <c r="LW39" t="s">
        <v>5300</v>
      </c>
      <c r="LX39" t="s">
        <v>5306</v>
      </c>
      <c r="LY39" t="s">
        <v>362</v>
      </c>
      <c r="LZ39" t="s">
        <v>362</v>
      </c>
      <c r="MA39" t="s">
        <v>360</v>
      </c>
      <c r="MB39" t="s">
        <v>362</v>
      </c>
      <c r="MC39" t="s">
        <v>362</v>
      </c>
      <c r="MD39" t="s">
        <v>362</v>
      </c>
      <c r="NE39" t="s">
        <v>4971</v>
      </c>
      <c r="NF39" t="s">
        <v>362</v>
      </c>
      <c r="NG39" t="s">
        <v>362</v>
      </c>
      <c r="NH39" t="s">
        <v>362</v>
      </c>
      <c r="NI39" t="s">
        <v>362</v>
      </c>
      <c r="NJ39" t="s">
        <v>362</v>
      </c>
      <c r="NK39" t="s">
        <v>362</v>
      </c>
      <c r="NL39" t="s">
        <v>362</v>
      </c>
      <c r="NM39" t="s">
        <v>362</v>
      </c>
      <c r="NN39" t="s">
        <v>362</v>
      </c>
      <c r="NO39" t="s">
        <v>362</v>
      </c>
      <c r="NP39" t="s">
        <v>362</v>
      </c>
      <c r="NQ39" t="s">
        <v>360</v>
      </c>
      <c r="NR39" t="s">
        <v>362</v>
      </c>
      <c r="NS39" t="s">
        <v>362</v>
      </c>
      <c r="NU39" t="s">
        <v>6105</v>
      </c>
      <c r="NV39" t="s">
        <v>360</v>
      </c>
      <c r="NW39" t="s">
        <v>360</v>
      </c>
      <c r="NX39" t="s">
        <v>360</v>
      </c>
      <c r="NY39" t="s">
        <v>360</v>
      </c>
      <c r="NZ39" t="s">
        <v>360</v>
      </c>
      <c r="OA39" t="s">
        <v>360</v>
      </c>
      <c r="OB39" t="s">
        <v>360</v>
      </c>
      <c r="OC39" t="s">
        <v>360</v>
      </c>
      <c r="OD39" t="s">
        <v>360</v>
      </c>
      <c r="OE39" t="s">
        <v>362</v>
      </c>
      <c r="OF39" t="s">
        <v>362</v>
      </c>
      <c r="OG39" t="s">
        <v>362</v>
      </c>
      <c r="OI39" t="s">
        <v>6049</v>
      </c>
      <c r="OJ39" t="s">
        <v>360</v>
      </c>
      <c r="OK39" t="s">
        <v>362</v>
      </c>
      <c r="OL39" t="s">
        <v>362</v>
      </c>
      <c r="OM39" t="s">
        <v>360</v>
      </c>
      <c r="ON39" t="s">
        <v>362</v>
      </c>
      <c r="OO39" t="s">
        <v>362</v>
      </c>
      <c r="OP39" t="s">
        <v>362</v>
      </c>
      <c r="OQ39" t="s">
        <v>362</v>
      </c>
      <c r="OR39" t="s">
        <v>362</v>
      </c>
      <c r="OS39" t="s">
        <v>362</v>
      </c>
      <c r="OU39" t="s">
        <v>4984</v>
      </c>
      <c r="OV39" t="s">
        <v>6025</v>
      </c>
      <c r="OW39" t="s">
        <v>360</v>
      </c>
      <c r="OX39" t="s">
        <v>362</v>
      </c>
      <c r="OY39" t="s">
        <v>360</v>
      </c>
      <c r="OZ39" t="s">
        <v>362</v>
      </c>
      <c r="PA39" t="s">
        <v>362</v>
      </c>
      <c r="PB39" t="s">
        <v>362</v>
      </c>
      <c r="PC39" t="s">
        <v>362</v>
      </c>
      <c r="PD39" t="s">
        <v>362</v>
      </c>
      <c r="PF39" t="s">
        <v>6232</v>
      </c>
      <c r="PG39" t="s">
        <v>362</v>
      </c>
      <c r="PH39" t="s">
        <v>362</v>
      </c>
      <c r="PI39" t="s">
        <v>360</v>
      </c>
      <c r="PJ39" t="s">
        <v>362</v>
      </c>
      <c r="PK39" t="s">
        <v>362</v>
      </c>
      <c r="PL39" t="s">
        <v>362</v>
      </c>
      <c r="PM39" t="s">
        <v>360</v>
      </c>
      <c r="PN39" t="s">
        <v>362</v>
      </c>
      <c r="PO39" t="s">
        <v>362</v>
      </c>
      <c r="PP39" t="s">
        <v>360</v>
      </c>
      <c r="PQ39" t="s">
        <v>362</v>
      </c>
      <c r="PR39" t="s">
        <v>362</v>
      </c>
      <c r="PS39" t="s">
        <v>362</v>
      </c>
      <c r="PT39" t="s">
        <v>362</v>
      </c>
      <c r="PU39" t="s">
        <v>362</v>
      </c>
      <c r="PV39" t="s">
        <v>362</v>
      </c>
      <c r="PW39" t="s">
        <v>362</v>
      </c>
      <c r="PX39" t="s">
        <v>362</v>
      </c>
      <c r="PZ39" t="s">
        <v>5412</v>
      </c>
      <c r="QA39" t="s">
        <v>362</v>
      </c>
      <c r="QB39" t="s">
        <v>362</v>
      </c>
      <c r="QC39" t="s">
        <v>362</v>
      </c>
      <c r="QD39" t="s">
        <v>362</v>
      </c>
      <c r="QE39" t="s">
        <v>362</v>
      </c>
      <c r="QF39" t="s">
        <v>362</v>
      </c>
      <c r="QG39" t="s">
        <v>362</v>
      </c>
      <c r="QH39" t="s">
        <v>360</v>
      </c>
      <c r="QI39" t="s">
        <v>362</v>
      </c>
      <c r="QJ39" t="s">
        <v>362</v>
      </c>
      <c r="QK39" t="s">
        <v>362</v>
      </c>
      <c r="QL39" t="s">
        <v>362</v>
      </c>
      <c r="QM39" t="s">
        <v>362</v>
      </c>
      <c r="QN39" t="s">
        <v>362</v>
      </c>
      <c r="QO39" t="s">
        <v>362</v>
      </c>
      <c r="QP39" t="s">
        <v>362</v>
      </c>
      <c r="QR39" t="s">
        <v>5437</v>
      </c>
      <c r="QS39" t="s">
        <v>362</v>
      </c>
      <c r="QT39" t="s">
        <v>362</v>
      </c>
      <c r="QU39" t="s">
        <v>362</v>
      </c>
      <c r="QV39" t="s">
        <v>362</v>
      </c>
      <c r="QW39" t="s">
        <v>362</v>
      </c>
      <c r="QX39" t="s">
        <v>362</v>
      </c>
      <c r="QY39" t="s">
        <v>362</v>
      </c>
      <c r="QZ39" t="s">
        <v>360</v>
      </c>
      <c r="RA39" t="s">
        <v>362</v>
      </c>
      <c r="RB39" t="s">
        <v>362</v>
      </c>
      <c r="RC39" t="s">
        <v>362</v>
      </c>
      <c r="RD39" t="s">
        <v>362</v>
      </c>
      <c r="RF39" t="s">
        <v>5449</v>
      </c>
      <c r="RG39" t="s">
        <v>362</v>
      </c>
      <c r="RH39" t="s">
        <v>362</v>
      </c>
      <c r="RI39" t="s">
        <v>362</v>
      </c>
      <c r="RJ39" t="s">
        <v>362</v>
      </c>
      <c r="RK39" t="s">
        <v>360</v>
      </c>
      <c r="RL39" t="s">
        <v>362</v>
      </c>
      <c r="RM39" t="s">
        <v>362</v>
      </c>
      <c r="RN39" t="s">
        <v>362</v>
      </c>
      <c r="RO39" t="s">
        <v>362</v>
      </c>
      <c r="RP39" t="s">
        <v>362</v>
      </c>
      <c r="RQ39" t="s">
        <v>362</v>
      </c>
      <c r="RR39" t="s">
        <v>362</v>
      </c>
      <c r="RS39" t="s">
        <v>362</v>
      </c>
      <c r="RT39" t="s">
        <v>362</v>
      </c>
      <c r="RU39" t="s">
        <v>362</v>
      </c>
      <c r="RV39" t="s">
        <v>362</v>
      </c>
      <c r="RX39" t="s">
        <v>6149</v>
      </c>
      <c r="RY39" t="s">
        <v>360</v>
      </c>
      <c r="RZ39" t="s">
        <v>360</v>
      </c>
      <c r="SA39" t="s">
        <v>360</v>
      </c>
      <c r="SB39" t="s">
        <v>360</v>
      </c>
      <c r="SC39" t="s">
        <v>360</v>
      </c>
      <c r="SD39" t="s">
        <v>360</v>
      </c>
      <c r="SE39" t="s">
        <v>362</v>
      </c>
      <c r="SF39" t="s">
        <v>360</v>
      </c>
      <c r="SG39" t="s">
        <v>362</v>
      </c>
      <c r="SH39" t="s">
        <v>362</v>
      </c>
      <c r="SI39" t="s">
        <v>362</v>
      </c>
      <c r="SK39" t="s">
        <v>6233</v>
      </c>
      <c r="SL39" t="s">
        <v>360</v>
      </c>
      <c r="SM39" t="s">
        <v>360</v>
      </c>
      <c r="SN39" t="s">
        <v>360</v>
      </c>
      <c r="SO39" t="s">
        <v>360</v>
      </c>
      <c r="SP39" t="s">
        <v>360</v>
      </c>
      <c r="SQ39" t="s">
        <v>360</v>
      </c>
      <c r="SR39" t="s">
        <v>360</v>
      </c>
      <c r="SS39" t="s">
        <v>360</v>
      </c>
      <c r="ST39" t="s">
        <v>360</v>
      </c>
      <c r="SU39" t="s">
        <v>362</v>
      </c>
      <c r="SV39" t="s">
        <v>362</v>
      </c>
      <c r="SW39" t="s">
        <v>362</v>
      </c>
      <c r="SX39" t="s">
        <v>360</v>
      </c>
      <c r="SZ39" t="s">
        <v>6234</v>
      </c>
      <c r="TA39" t="s">
        <v>360</v>
      </c>
      <c r="TB39" t="s">
        <v>360</v>
      </c>
      <c r="TC39" t="s">
        <v>362</v>
      </c>
      <c r="TD39" t="s">
        <v>362</v>
      </c>
      <c r="TE39" t="s">
        <v>360</v>
      </c>
      <c r="TF39" t="s">
        <v>362</v>
      </c>
      <c r="TG39" t="s">
        <v>362</v>
      </c>
      <c r="TH39" t="s">
        <v>362</v>
      </c>
      <c r="TJ39" t="s">
        <v>6233</v>
      </c>
      <c r="TK39" t="s">
        <v>360</v>
      </c>
      <c r="TL39" t="s">
        <v>360</v>
      </c>
      <c r="TM39" t="s">
        <v>360</v>
      </c>
      <c r="TN39" t="s">
        <v>360</v>
      </c>
      <c r="TO39" t="s">
        <v>360</v>
      </c>
      <c r="TP39" t="s">
        <v>360</v>
      </c>
      <c r="TQ39" t="s">
        <v>360</v>
      </c>
      <c r="TR39" t="s">
        <v>360</v>
      </c>
      <c r="TS39" t="s">
        <v>360</v>
      </c>
      <c r="TT39" t="s">
        <v>362</v>
      </c>
      <c r="TU39" t="s">
        <v>362</v>
      </c>
      <c r="TV39" t="s">
        <v>362</v>
      </c>
      <c r="TW39" t="s">
        <v>360</v>
      </c>
      <c r="UN39" t="s">
        <v>3074</v>
      </c>
      <c r="UO39" t="s">
        <v>3074</v>
      </c>
      <c r="UP39" t="s">
        <v>3074</v>
      </c>
      <c r="UQ39" t="s">
        <v>982</v>
      </c>
      <c r="UR39" t="s">
        <v>304</v>
      </c>
      <c r="US39" t="s">
        <v>321</v>
      </c>
      <c r="UT39" t="s">
        <v>290</v>
      </c>
      <c r="UU39" t="s">
        <v>686</v>
      </c>
      <c r="UV39" t="s">
        <v>532</v>
      </c>
      <c r="UW39" t="s">
        <v>329</v>
      </c>
      <c r="UX39" t="s">
        <v>737</v>
      </c>
      <c r="UY39" t="s">
        <v>406</v>
      </c>
      <c r="UZ39" t="s">
        <v>1098</v>
      </c>
      <c r="VA39" t="s">
        <v>1185</v>
      </c>
      <c r="VB39" t="s">
        <v>392</v>
      </c>
    </row>
    <row r="40" spans="1:574" x14ac:dyDescent="0.25">
      <c r="A40" t="s">
        <v>6235</v>
      </c>
      <c r="B40" s="38">
        <v>45898</v>
      </c>
      <c r="C40" t="s">
        <v>3055</v>
      </c>
      <c r="D40" t="s">
        <v>3059</v>
      </c>
      <c r="E40" t="s">
        <v>3065</v>
      </c>
      <c r="F40">
        <v>2755840</v>
      </c>
      <c r="G40" t="s">
        <v>3072</v>
      </c>
      <c r="H40" s="38">
        <v>45257</v>
      </c>
      <c r="I40">
        <v>72</v>
      </c>
      <c r="J40" t="s">
        <v>1466</v>
      </c>
      <c r="K40" t="s">
        <v>4866</v>
      </c>
      <c r="L40" t="s">
        <v>4875</v>
      </c>
      <c r="N40" t="s">
        <v>4911</v>
      </c>
      <c r="P40" t="s">
        <v>4933</v>
      </c>
      <c r="R40" t="s">
        <v>3074</v>
      </c>
      <c r="S40" t="s">
        <v>362</v>
      </c>
      <c r="T40" t="s">
        <v>362</v>
      </c>
      <c r="U40" t="s">
        <v>362</v>
      </c>
      <c r="V40" t="s">
        <v>362</v>
      </c>
      <c r="W40" t="s">
        <v>362</v>
      </c>
      <c r="X40" t="s">
        <v>360</v>
      </c>
      <c r="Y40" t="s">
        <v>362</v>
      </c>
      <c r="Z40" t="s">
        <v>362</v>
      </c>
      <c r="AB40" t="s">
        <v>4942</v>
      </c>
      <c r="AC40" t="s">
        <v>4942</v>
      </c>
      <c r="AD40" t="s">
        <v>4942</v>
      </c>
      <c r="AE40" t="s">
        <v>4940</v>
      </c>
      <c r="AF40" t="s">
        <v>4940</v>
      </c>
      <c r="AG40" t="s">
        <v>4940</v>
      </c>
      <c r="AH40" t="s">
        <v>6236</v>
      </c>
      <c r="AI40" t="s">
        <v>360</v>
      </c>
      <c r="AJ40" t="s">
        <v>360</v>
      </c>
      <c r="AK40" t="s">
        <v>362</v>
      </c>
      <c r="AL40" t="s">
        <v>360</v>
      </c>
      <c r="AM40" t="s">
        <v>362</v>
      </c>
      <c r="AN40" t="s">
        <v>362</v>
      </c>
      <c r="AO40" t="s">
        <v>360</v>
      </c>
      <c r="AP40" t="s">
        <v>362</v>
      </c>
      <c r="AQ40" t="s">
        <v>362</v>
      </c>
      <c r="AR40" t="s">
        <v>362</v>
      </c>
      <c r="AS40" t="s">
        <v>360</v>
      </c>
      <c r="AT40" t="s">
        <v>362</v>
      </c>
      <c r="AU40" t="s">
        <v>362</v>
      </c>
      <c r="AV40" t="s">
        <v>362</v>
      </c>
      <c r="AX40" t="s">
        <v>5984</v>
      </c>
      <c r="AY40" t="s">
        <v>360</v>
      </c>
      <c r="AZ40" t="s">
        <v>360</v>
      </c>
      <c r="BA40" t="s">
        <v>362</v>
      </c>
      <c r="BB40" t="s">
        <v>362</v>
      </c>
      <c r="BC40" t="s">
        <v>362</v>
      </c>
      <c r="BD40" t="s">
        <v>362</v>
      </c>
      <c r="BE40" t="s">
        <v>362</v>
      </c>
      <c r="BF40" t="s">
        <v>362</v>
      </c>
      <c r="BG40" t="s">
        <v>362</v>
      </c>
      <c r="BH40" t="s">
        <v>362</v>
      </c>
      <c r="BI40" t="s">
        <v>362</v>
      </c>
      <c r="BJ40" t="s">
        <v>362</v>
      </c>
      <c r="BK40" t="s">
        <v>362</v>
      </c>
      <c r="BM40" t="s">
        <v>6222</v>
      </c>
      <c r="BN40" t="s">
        <v>362</v>
      </c>
      <c r="BO40" t="s">
        <v>360</v>
      </c>
      <c r="BP40" t="s">
        <v>362</v>
      </c>
      <c r="BQ40" t="s">
        <v>360</v>
      </c>
      <c r="BR40" t="s">
        <v>362</v>
      </c>
      <c r="BS40" t="s">
        <v>362</v>
      </c>
      <c r="BT40" t="s">
        <v>362</v>
      </c>
      <c r="BU40" t="s">
        <v>362</v>
      </c>
      <c r="BV40" t="s">
        <v>362</v>
      </c>
      <c r="BX40" t="s">
        <v>4975</v>
      </c>
      <c r="CN40" t="s">
        <v>5002</v>
      </c>
      <c r="DD40" t="s">
        <v>5023</v>
      </c>
      <c r="EK40" t="s">
        <v>5070</v>
      </c>
      <c r="EW40" t="s">
        <v>5094</v>
      </c>
      <c r="EX40" t="s">
        <v>360</v>
      </c>
      <c r="EY40" t="s">
        <v>362</v>
      </c>
      <c r="EZ40" t="s">
        <v>362</v>
      </c>
      <c r="FA40" t="s">
        <v>362</v>
      </c>
      <c r="FB40" t="s">
        <v>362</v>
      </c>
      <c r="FC40" t="s">
        <v>362</v>
      </c>
      <c r="FD40" t="s">
        <v>362</v>
      </c>
      <c r="FE40" t="s">
        <v>362</v>
      </c>
      <c r="FF40" t="s">
        <v>362</v>
      </c>
      <c r="FG40" t="s">
        <v>362</v>
      </c>
      <c r="FH40" t="s">
        <v>362</v>
      </c>
      <c r="FJ40" t="s">
        <v>5070</v>
      </c>
      <c r="FK40" t="s">
        <v>3074</v>
      </c>
      <c r="FL40" t="s">
        <v>5113</v>
      </c>
      <c r="FM40" t="s">
        <v>360</v>
      </c>
      <c r="FN40" t="s">
        <v>362</v>
      </c>
      <c r="FO40" t="s">
        <v>362</v>
      </c>
      <c r="FP40" t="s">
        <v>362</v>
      </c>
      <c r="FQ40" t="s">
        <v>362</v>
      </c>
      <c r="FR40" t="s">
        <v>362</v>
      </c>
      <c r="FS40" t="s">
        <v>362</v>
      </c>
      <c r="FT40" t="s">
        <v>362</v>
      </c>
      <c r="FV40" t="s">
        <v>3072</v>
      </c>
      <c r="GG40" t="s">
        <v>4951</v>
      </c>
      <c r="GI40" t="s">
        <v>3072</v>
      </c>
      <c r="GJ40" t="s">
        <v>5137</v>
      </c>
      <c r="GK40" t="s">
        <v>362</v>
      </c>
      <c r="GL40" t="s">
        <v>360</v>
      </c>
      <c r="GM40" t="s">
        <v>362</v>
      </c>
      <c r="GN40" t="s">
        <v>362</v>
      </c>
      <c r="GO40" t="s">
        <v>362</v>
      </c>
      <c r="GP40" t="s">
        <v>362</v>
      </c>
      <c r="GR40" t="s">
        <v>5145</v>
      </c>
      <c r="GS40" t="s">
        <v>362</v>
      </c>
      <c r="GT40" t="s">
        <v>360</v>
      </c>
      <c r="GU40" t="s">
        <v>362</v>
      </c>
      <c r="GV40" t="s">
        <v>362</v>
      </c>
      <c r="GW40" t="s">
        <v>362</v>
      </c>
      <c r="GX40" t="s">
        <v>362</v>
      </c>
      <c r="GY40" t="s">
        <v>362</v>
      </c>
      <c r="GZ40" t="s">
        <v>362</v>
      </c>
      <c r="HB40" t="s">
        <v>3072</v>
      </c>
      <c r="IG40" t="s">
        <v>5187</v>
      </c>
      <c r="IP40" t="s">
        <v>5203</v>
      </c>
      <c r="IQ40" t="s">
        <v>5985</v>
      </c>
      <c r="IR40" t="s">
        <v>362</v>
      </c>
      <c r="IS40" t="s">
        <v>362</v>
      </c>
      <c r="IT40" t="s">
        <v>362</v>
      </c>
      <c r="IU40" t="s">
        <v>360</v>
      </c>
      <c r="IV40" t="s">
        <v>360</v>
      </c>
      <c r="IW40" t="s">
        <v>362</v>
      </c>
      <c r="IX40" t="s">
        <v>362</v>
      </c>
      <c r="IY40" t="s">
        <v>362</v>
      </c>
      <c r="IZ40" t="s">
        <v>362</v>
      </c>
      <c r="JA40" t="s">
        <v>362</v>
      </c>
      <c r="JL40" t="s">
        <v>3074</v>
      </c>
      <c r="JX40" t="s">
        <v>5248</v>
      </c>
      <c r="JY40" t="s">
        <v>360</v>
      </c>
      <c r="JZ40" t="s">
        <v>362</v>
      </c>
      <c r="KA40" t="s">
        <v>362</v>
      </c>
      <c r="KB40" t="s">
        <v>362</v>
      </c>
      <c r="KC40" t="s">
        <v>362</v>
      </c>
      <c r="KD40" t="s">
        <v>362</v>
      </c>
      <c r="KE40" t="s">
        <v>362</v>
      </c>
      <c r="KF40" t="s">
        <v>362</v>
      </c>
      <c r="KG40" t="s">
        <v>362</v>
      </c>
      <c r="KI40" t="s">
        <v>3074</v>
      </c>
      <c r="LS40" t="s">
        <v>3074</v>
      </c>
      <c r="NE40" t="s">
        <v>4971</v>
      </c>
      <c r="NF40" t="s">
        <v>362</v>
      </c>
      <c r="NG40" t="s">
        <v>362</v>
      </c>
      <c r="NH40" t="s">
        <v>362</v>
      </c>
      <c r="NI40" t="s">
        <v>362</v>
      </c>
      <c r="NJ40" t="s">
        <v>362</v>
      </c>
      <c r="NK40" t="s">
        <v>362</v>
      </c>
      <c r="NL40" t="s">
        <v>362</v>
      </c>
      <c r="NM40" t="s">
        <v>362</v>
      </c>
      <c r="NN40" t="s">
        <v>362</v>
      </c>
      <c r="NO40" t="s">
        <v>362</v>
      </c>
      <c r="NP40" t="s">
        <v>362</v>
      </c>
      <c r="NQ40" t="s">
        <v>360</v>
      </c>
      <c r="NR40" t="s">
        <v>362</v>
      </c>
      <c r="NS40" t="s">
        <v>362</v>
      </c>
      <c r="NU40" t="s">
        <v>5263</v>
      </c>
      <c r="NV40" t="s">
        <v>360</v>
      </c>
      <c r="NW40" t="s">
        <v>362</v>
      </c>
      <c r="NX40" t="s">
        <v>362</v>
      </c>
      <c r="NY40" t="s">
        <v>362</v>
      </c>
      <c r="NZ40" t="s">
        <v>362</v>
      </c>
      <c r="OA40" t="s">
        <v>362</v>
      </c>
      <c r="OB40" t="s">
        <v>362</v>
      </c>
      <c r="OC40" t="s">
        <v>362</v>
      </c>
      <c r="OD40" t="s">
        <v>362</v>
      </c>
      <c r="OE40" t="s">
        <v>362</v>
      </c>
      <c r="OF40" t="s">
        <v>362</v>
      </c>
      <c r="OG40" t="s">
        <v>362</v>
      </c>
      <c r="OI40" t="s">
        <v>5345</v>
      </c>
      <c r="OJ40" t="s">
        <v>360</v>
      </c>
      <c r="OK40" t="s">
        <v>362</v>
      </c>
      <c r="OL40" t="s">
        <v>362</v>
      </c>
      <c r="OM40" t="s">
        <v>362</v>
      </c>
      <c r="ON40" t="s">
        <v>362</v>
      </c>
      <c r="OO40" t="s">
        <v>362</v>
      </c>
      <c r="OP40" t="s">
        <v>362</v>
      </c>
      <c r="OQ40" t="s">
        <v>362</v>
      </c>
      <c r="OR40" t="s">
        <v>362</v>
      </c>
      <c r="OS40" t="s">
        <v>362</v>
      </c>
      <c r="OU40" t="s">
        <v>5002</v>
      </c>
      <c r="PF40" t="s">
        <v>5387</v>
      </c>
      <c r="PG40" t="s">
        <v>362</v>
      </c>
      <c r="PH40" t="s">
        <v>362</v>
      </c>
      <c r="PI40" t="s">
        <v>362</v>
      </c>
      <c r="PJ40" t="s">
        <v>362</v>
      </c>
      <c r="PK40" t="s">
        <v>362</v>
      </c>
      <c r="PL40" t="s">
        <v>362</v>
      </c>
      <c r="PM40" t="s">
        <v>362</v>
      </c>
      <c r="PN40" t="s">
        <v>362</v>
      </c>
      <c r="PO40" t="s">
        <v>362</v>
      </c>
      <c r="PP40" t="s">
        <v>360</v>
      </c>
      <c r="PQ40" t="s">
        <v>362</v>
      </c>
      <c r="PR40" t="s">
        <v>362</v>
      </c>
      <c r="PS40" t="s">
        <v>362</v>
      </c>
      <c r="PT40" t="s">
        <v>362</v>
      </c>
      <c r="PU40" t="s">
        <v>362</v>
      </c>
      <c r="PV40" t="s">
        <v>362</v>
      </c>
      <c r="PW40" t="s">
        <v>362</v>
      </c>
      <c r="PX40" t="s">
        <v>362</v>
      </c>
      <c r="PZ40" t="s">
        <v>5412</v>
      </c>
      <c r="QA40" t="s">
        <v>362</v>
      </c>
      <c r="QB40" t="s">
        <v>362</v>
      </c>
      <c r="QC40" t="s">
        <v>362</v>
      </c>
      <c r="QD40" t="s">
        <v>362</v>
      </c>
      <c r="QE40" t="s">
        <v>362</v>
      </c>
      <c r="QF40" t="s">
        <v>362</v>
      </c>
      <c r="QG40" t="s">
        <v>362</v>
      </c>
      <c r="QH40" t="s">
        <v>360</v>
      </c>
      <c r="QI40" t="s">
        <v>362</v>
      </c>
      <c r="QJ40" t="s">
        <v>362</v>
      </c>
      <c r="QK40" t="s">
        <v>362</v>
      </c>
      <c r="QL40" t="s">
        <v>362</v>
      </c>
      <c r="QM40" t="s">
        <v>362</v>
      </c>
      <c r="QN40" t="s">
        <v>362</v>
      </c>
      <c r="QO40" t="s">
        <v>362</v>
      </c>
      <c r="QP40" t="s">
        <v>362</v>
      </c>
      <c r="QR40" t="s">
        <v>5427</v>
      </c>
      <c r="QS40" t="s">
        <v>362</v>
      </c>
      <c r="QT40" t="s">
        <v>362</v>
      </c>
      <c r="QU40" t="s">
        <v>360</v>
      </c>
      <c r="QV40" t="s">
        <v>362</v>
      </c>
      <c r="QW40" t="s">
        <v>362</v>
      </c>
      <c r="QX40" t="s">
        <v>362</v>
      </c>
      <c r="QY40" t="s">
        <v>362</v>
      </c>
      <c r="QZ40" t="s">
        <v>362</v>
      </c>
      <c r="RA40" t="s">
        <v>362</v>
      </c>
      <c r="RB40" t="s">
        <v>362</v>
      </c>
      <c r="RC40" t="s">
        <v>362</v>
      </c>
      <c r="RD40" t="s">
        <v>362</v>
      </c>
      <c r="RF40" t="s">
        <v>5449</v>
      </c>
      <c r="RG40" t="s">
        <v>362</v>
      </c>
      <c r="RH40" t="s">
        <v>362</v>
      </c>
      <c r="RI40" t="s">
        <v>362</v>
      </c>
      <c r="RJ40" t="s">
        <v>362</v>
      </c>
      <c r="RK40" t="s">
        <v>360</v>
      </c>
      <c r="RL40" t="s">
        <v>362</v>
      </c>
      <c r="RM40" t="s">
        <v>362</v>
      </c>
      <c r="RN40" t="s">
        <v>362</v>
      </c>
      <c r="RO40" t="s">
        <v>362</v>
      </c>
      <c r="RP40" t="s">
        <v>362</v>
      </c>
      <c r="RQ40" t="s">
        <v>362</v>
      </c>
      <c r="RR40" t="s">
        <v>362</v>
      </c>
      <c r="RS40" t="s">
        <v>362</v>
      </c>
      <c r="RT40" t="s">
        <v>362</v>
      </c>
      <c r="RU40" t="s">
        <v>362</v>
      </c>
      <c r="RV40" t="s">
        <v>362</v>
      </c>
      <c r="RX40" t="s">
        <v>6129</v>
      </c>
      <c r="RY40" t="s">
        <v>362</v>
      </c>
      <c r="RZ40" t="s">
        <v>360</v>
      </c>
      <c r="SA40" t="s">
        <v>360</v>
      </c>
      <c r="SB40" t="s">
        <v>362</v>
      </c>
      <c r="SC40" t="s">
        <v>362</v>
      </c>
      <c r="SD40" t="s">
        <v>362</v>
      </c>
      <c r="SE40" t="s">
        <v>362</v>
      </c>
      <c r="SF40" t="s">
        <v>362</v>
      </c>
      <c r="SG40" t="s">
        <v>362</v>
      </c>
      <c r="SH40" t="s">
        <v>362</v>
      </c>
      <c r="SI40" t="s">
        <v>362</v>
      </c>
      <c r="SK40" t="s">
        <v>6037</v>
      </c>
      <c r="SL40" t="s">
        <v>362</v>
      </c>
      <c r="SM40" t="s">
        <v>362</v>
      </c>
      <c r="SN40" t="s">
        <v>362</v>
      </c>
      <c r="SO40" t="s">
        <v>362</v>
      </c>
      <c r="SP40" t="s">
        <v>362</v>
      </c>
      <c r="SQ40" t="s">
        <v>360</v>
      </c>
      <c r="SR40" t="s">
        <v>360</v>
      </c>
      <c r="SS40" t="s">
        <v>362</v>
      </c>
      <c r="ST40" t="s">
        <v>362</v>
      </c>
      <c r="SU40" t="s">
        <v>362</v>
      </c>
      <c r="SV40" t="s">
        <v>362</v>
      </c>
      <c r="SW40" t="s">
        <v>362</v>
      </c>
      <c r="SX40" t="s">
        <v>362</v>
      </c>
      <c r="SZ40" t="s">
        <v>5511</v>
      </c>
      <c r="TA40" t="s">
        <v>362</v>
      </c>
      <c r="TB40" t="s">
        <v>362</v>
      </c>
      <c r="TC40" t="s">
        <v>362</v>
      </c>
      <c r="TD40" t="s">
        <v>360</v>
      </c>
      <c r="TE40" t="s">
        <v>362</v>
      </c>
      <c r="TF40" t="s">
        <v>362</v>
      </c>
      <c r="TG40" t="s">
        <v>362</v>
      </c>
      <c r="TH40" t="s">
        <v>362</v>
      </c>
      <c r="TJ40" t="s">
        <v>6037</v>
      </c>
      <c r="TK40" t="s">
        <v>362</v>
      </c>
      <c r="TL40" t="s">
        <v>362</v>
      </c>
      <c r="TM40" t="s">
        <v>362</v>
      </c>
      <c r="TN40" t="s">
        <v>362</v>
      </c>
      <c r="TO40" t="s">
        <v>362</v>
      </c>
      <c r="TP40" t="s">
        <v>360</v>
      </c>
      <c r="TQ40" t="s">
        <v>360</v>
      </c>
      <c r="TR40" t="s">
        <v>362</v>
      </c>
      <c r="TS40" t="s">
        <v>362</v>
      </c>
      <c r="TT40" t="s">
        <v>362</v>
      </c>
      <c r="TU40" t="s">
        <v>362</v>
      </c>
      <c r="TV40" t="s">
        <v>362</v>
      </c>
      <c r="TW40" t="s">
        <v>362</v>
      </c>
      <c r="TY40" t="s">
        <v>5002</v>
      </c>
      <c r="UN40" t="s">
        <v>3074</v>
      </c>
      <c r="UO40" t="s">
        <v>3074</v>
      </c>
      <c r="UP40" t="s">
        <v>3074</v>
      </c>
      <c r="UQ40" t="s">
        <v>573</v>
      </c>
      <c r="UR40" t="s">
        <v>304</v>
      </c>
      <c r="US40" t="s">
        <v>321</v>
      </c>
      <c r="UT40" t="s">
        <v>298</v>
      </c>
      <c r="UU40" t="s">
        <v>698</v>
      </c>
      <c r="UV40" t="s">
        <v>525</v>
      </c>
      <c r="UW40" t="s">
        <v>330</v>
      </c>
      <c r="UX40" t="s">
        <v>742</v>
      </c>
      <c r="UY40" t="s">
        <v>406</v>
      </c>
      <c r="UZ40" t="s">
        <v>1099</v>
      </c>
      <c r="VA40" t="s">
        <v>1185</v>
      </c>
      <c r="VB40" t="s">
        <v>386</v>
      </c>
    </row>
    <row r="41" spans="1:574" x14ac:dyDescent="0.25">
      <c r="A41" t="s">
        <v>6237</v>
      </c>
      <c r="B41" s="38">
        <v>45898</v>
      </c>
      <c r="C41" t="s">
        <v>3056</v>
      </c>
      <c r="D41" t="s">
        <v>3059</v>
      </c>
      <c r="E41" t="s">
        <v>3065</v>
      </c>
      <c r="F41">
        <v>2752961</v>
      </c>
      <c r="G41" t="s">
        <v>3072</v>
      </c>
      <c r="H41" s="38">
        <v>44626</v>
      </c>
      <c r="I41">
        <v>51</v>
      </c>
      <c r="J41" t="s">
        <v>1470</v>
      </c>
      <c r="K41" t="s">
        <v>4866</v>
      </c>
      <c r="L41" t="s">
        <v>4873</v>
      </c>
      <c r="N41" t="s">
        <v>4911</v>
      </c>
      <c r="P41" t="s">
        <v>4937</v>
      </c>
      <c r="R41" t="s">
        <v>5527</v>
      </c>
      <c r="S41" t="s">
        <v>360</v>
      </c>
      <c r="T41" t="s">
        <v>362</v>
      </c>
      <c r="U41" t="s">
        <v>362</v>
      </c>
      <c r="V41" t="s">
        <v>362</v>
      </c>
      <c r="W41" t="s">
        <v>362</v>
      </c>
      <c r="X41" t="s">
        <v>362</v>
      </c>
      <c r="Y41" t="s">
        <v>362</v>
      </c>
      <c r="Z41" t="s">
        <v>362</v>
      </c>
      <c r="AB41" t="s">
        <v>4942</v>
      </c>
      <c r="AC41" t="s">
        <v>4940</v>
      </c>
      <c r="AD41" t="s">
        <v>4940</v>
      </c>
      <c r="AE41" t="s">
        <v>4942</v>
      </c>
      <c r="AF41" t="s">
        <v>4940</v>
      </c>
      <c r="AG41" t="s">
        <v>4940</v>
      </c>
      <c r="AH41" t="s">
        <v>4971</v>
      </c>
      <c r="AI41" t="s">
        <v>362</v>
      </c>
      <c r="AJ41" t="s">
        <v>362</v>
      </c>
      <c r="AK41" t="s">
        <v>362</v>
      </c>
      <c r="AL41" t="s">
        <v>362</v>
      </c>
      <c r="AM41" t="s">
        <v>362</v>
      </c>
      <c r="AN41" t="s">
        <v>362</v>
      </c>
      <c r="AO41" t="s">
        <v>362</v>
      </c>
      <c r="AP41" t="s">
        <v>362</v>
      </c>
      <c r="AQ41" t="s">
        <v>362</v>
      </c>
      <c r="AR41" t="s">
        <v>362</v>
      </c>
      <c r="AS41" t="s">
        <v>362</v>
      </c>
      <c r="AT41" t="s">
        <v>362</v>
      </c>
      <c r="AU41" t="s">
        <v>360</v>
      </c>
      <c r="AV41" t="s">
        <v>362</v>
      </c>
      <c r="AX41" t="s">
        <v>4973</v>
      </c>
      <c r="AY41" t="s">
        <v>362</v>
      </c>
      <c r="AZ41" t="s">
        <v>362</v>
      </c>
      <c r="BA41" t="s">
        <v>362</v>
      </c>
      <c r="BB41" t="s">
        <v>362</v>
      </c>
      <c r="BC41" t="s">
        <v>362</v>
      </c>
      <c r="BD41" t="s">
        <v>362</v>
      </c>
      <c r="BE41" t="s">
        <v>362</v>
      </c>
      <c r="BF41" t="s">
        <v>362</v>
      </c>
      <c r="BG41" t="s">
        <v>362</v>
      </c>
      <c r="BH41" t="s">
        <v>362</v>
      </c>
      <c r="BI41" t="s">
        <v>362</v>
      </c>
      <c r="BJ41" t="s">
        <v>360</v>
      </c>
      <c r="BK41" t="s">
        <v>362</v>
      </c>
      <c r="DE41" t="s">
        <v>5030</v>
      </c>
      <c r="DN41" t="s">
        <v>5041</v>
      </c>
      <c r="DO41" t="s">
        <v>362</v>
      </c>
      <c r="DP41" t="s">
        <v>360</v>
      </c>
      <c r="DQ41" t="s">
        <v>362</v>
      </c>
      <c r="DR41" t="s">
        <v>362</v>
      </c>
      <c r="DS41" t="s">
        <v>362</v>
      </c>
      <c r="DT41" t="s">
        <v>362</v>
      </c>
      <c r="DU41" t="s">
        <v>362</v>
      </c>
      <c r="DV41" t="s">
        <v>362</v>
      </c>
      <c r="DW41" t="s">
        <v>362</v>
      </c>
      <c r="FJ41" t="s">
        <v>5074</v>
      </c>
      <c r="FK41" t="s">
        <v>3074</v>
      </c>
      <c r="FL41" t="s">
        <v>5122</v>
      </c>
      <c r="FM41" t="s">
        <v>362</v>
      </c>
      <c r="FN41" t="s">
        <v>362</v>
      </c>
      <c r="FO41" t="s">
        <v>362</v>
      </c>
      <c r="FP41" t="s">
        <v>362</v>
      </c>
      <c r="FQ41" t="s">
        <v>360</v>
      </c>
      <c r="FR41" t="s">
        <v>362</v>
      </c>
      <c r="FS41" t="s">
        <v>362</v>
      </c>
      <c r="FT41" t="s">
        <v>362</v>
      </c>
      <c r="FV41" t="s">
        <v>4907</v>
      </c>
      <c r="GG41" t="s">
        <v>4949</v>
      </c>
      <c r="GI41" t="s">
        <v>3072</v>
      </c>
      <c r="GJ41" t="s">
        <v>5139</v>
      </c>
      <c r="GK41" t="s">
        <v>362</v>
      </c>
      <c r="GL41" t="s">
        <v>362</v>
      </c>
      <c r="GM41" t="s">
        <v>360</v>
      </c>
      <c r="GN41" t="s">
        <v>362</v>
      </c>
      <c r="GO41" t="s">
        <v>362</v>
      </c>
      <c r="GP41" t="s">
        <v>362</v>
      </c>
      <c r="GR41" t="s">
        <v>5151</v>
      </c>
      <c r="GS41" t="s">
        <v>362</v>
      </c>
      <c r="GT41" t="s">
        <v>362</v>
      </c>
      <c r="GU41" t="s">
        <v>362</v>
      </c>
      <c r="GV41" t="s">
        <v>362</v>
      </c>
      <c r="GW41" t="s">
        <v>360</v>
      </c>
      <c r="GX41" t="s">
        <v>362</v>
      </c>
      <c r="GY41" t="s">
        <v>362</v>
      </c>
      <c r="GZ41" t="s">
        <v>362</v>
      </c>
      <c r="HB41" t="s">
        <v>3072</v>
      </c>
      <c r="IG41" t="s">
        <v>5189</v>
      </c>
      <c r="IH41" t="s">
        <v>5196</v>
      </c>
      <c r="II41" t="s">
        <v>362</v>
      </c>
      <c r="IJ41" t="s">
        <v>360</v>
      </c>
      <c r="IK41" t="s">
        <v>362</v>
      </c>
      <c r="IL41" t="s">
        <v>362</v>
      </c>
      <c r="IM41" t="s">
        <v>362</v>
      </c>
      <c r="IN41" t="s">
        <v>362</v>
      </c>
      <c r="IP41" t="s">
        <v>5205</v>
      </c>
      <c r="IQ41" t="s">
        <v>6238</v>
      </c>
      <c r="IR41" t="s">
        <v>362</v>
      </c>
      <c r="IS41" t="s">
        <v>360</v>
      </c>
      <c r="IT41" t="s">
        <v>360</v>
      </c>
      <c r="IU41" t="s">
        <v>362</v>
      </c>
      <c r="IV41" t="s">
        <v>360</v>
      </c>
      <c r="IW41" t="s">
        <v>362</v>
      </c>
      <c r="IX41" t="s">
        <v>362</v>
      </c>
      <c r="IY41" t="s">
        <v>362</v>
      </c>
      <c r="IZ41" t="s">
        <v>362</v>
      </c>
      <c r="JA41" t="s">
        <v>362</v>
      </c>
      <c r="JL41" t="s">
        <v>5237</v>
      </c>
      <c r="JX41" t="s">
        <v>5248</v>
      </c>
      <c r="JY41" t="s">
        <v>360</v>
      </c>
      <c r="JZ41" t="s">
        <v>362</v>
      </c>
      <c r="KA41" t="s">
        <v>362</v>
      </c>
      <c r="KB41" t="s">
        <v>362</v>
      </c>
      <c r="KC41" t="s">
        <v>362</v>
      </c>
      <c r="KD41" t="s">
        <v>362</v>
      </c>
      <c r="KE41" t="s">
        <v>362</v>
      </c>
      <c r="KF41" t="s">
        <v>362</v>
      </c>
      <c r="KG41" t="s">
        <v>362</v>
      </c>
      <c r="KI41" t="s">
        <v>5259</v>
      </c>
      <c r="KJ41" t="s">
        <v>5139</v>
      </c>
      <c r="KK41" t="s">
        <v>362</v>
      </c>
      <c r="KL41" t="s">
        <v>362</v>
      </c>
      <c r="KM41" t="s">
        <v>362</v>
      </c>
      <c r="KN41" t="s">
        <v>362</v>
      </c>
      <c r="KO41" t="s">
        <v>360</v>
      </c>
      <c r="KP41" t="s">
        <v>362</v>
      </c>
      <c r="KQ41" t="s">
        <v>362</v>
      </c>
      <c r="KR41" t="s">
        <v>362</v>
      </c>
      <c r="KS41" t="s">
        <v>362</v>
      </c>
      <c r="KT41" t="s">
        <v>362</v>
      </c>
      <c r="KU41" t="s">
        <v>362</v>
      </c>
      <c r="LJ41" t="s">
        <v>5997</v>
      </c>
      <c r="LK41" t="s">
        <v>360</v>
      </c>
      <c r="LL41" t="s">
        <v>360</v>
      </c>
      <c r="LM41" t="s">
        <v>362</v>
      </c>
      <c r="LN41" t="s">
        <v>362</v>
      </c>
      <c r="LO41" t="s">
        <v>362</v>
      </c>
      <c r="LP41" t="s">
        <v>362</v>
      </c>
      <c r="LQ41" t="s">
        <v>362</v>
      </c>
      <c r="LS41" t="s">
        <v>3072</v>
      </c>
      <c r="LT41" t="s">
        <v>5287</v>
      </c>
      <c r="MR41" t="s">
        <v>5310</v>
      </c>
      <c r="MS41" t="s">
        <v>360</v>
      </c>
      <c r="MT41" t="s">
        <v>362</v>
      </c>
      <c r="MU41" t="s">
        <v>362</v>
      </c>
      <c r="MV41" t="s">
        <v>362</v>
      </c>
      <c r="MW41" t="s">
        <v>362</v>
      </c>
      <c r="MX41" t="s">
        <v>362</v>
      </c>
      <c r="MY41" t="s">
        <v>362</v>
      </c>
      <c r="MZ41" t="s">
        <v>362</v>
      </c>
      <c r="NA41" t="s">
        <v>362</v>
      </c>
      <c r="NB41" t="s">
        <v>362</v>
      </c>
      <c r="NC41" t="s">
        <v>362</v>
      </c>
      <c r="NE41" t="s">
        <v>4971</v>
      </c>
      <c r="NF41" t="s">
        <v>362</v>
      </c>
      <c r="NG41" t="s">
        <v>362</v>
      </c>
      <c r="NH41" t="s">
        <v>362</v>
      </c>
      <c r="NI41" t="s">
        <v>362</v>
      </c>
      <c r="NJ41" t="s">
        <v>362</v>
      </c>
      <c r="NK41" t="s">
        <v>362</v>
      </c>
      <c r="NL41" t="s">
        <v>362</v>
      </c>
      <c r="NM41" t="s">
        <v>362</v>
      </c>
      <c r="NN41" t="s">
        <v>362</v>
      </c>
      <c r="NO41" t="s">
        <v>362</v>
      </c>
      <c r="NP41" t="s">
        <v>362</v>
      </c>
      <c r="NQ41" t="s">
        <v>360</v>
      </c>
      <c r="NR41" t="s">
        <v>362</v>
      </c>
      <c r="NS41" t="s">
        <v>362</v>
      </c>
      <c r="NU41" t="s">
        <v>6225</v>
      </c>
      <c r="NV41" t="s">
        <v>360</v>
      </c>
      <c r="NW41" t="s">
        <v>362</v>
      </c>
      <c r="NX41" t="s">
        <v>362</v>
      </c>
      <c r="NY41" t="s">
        <v>362</v>
      </c>
      <c r="NZ41" t="s">
        <v>362</v>
      </c>
      <c r="OA41" t="s">
        <v>360</v>
      </c>
      <c r="OB41" t="s">
        <v>360</v>
      </c>
      <c r="OC41" t="s">
        <v>362</v>
      </c>
      <c r="OD41" t="s">
        <v>362</v>
      </c>
      <c r="OE41" t="s">
        <v>362</v>
      </c>
      <c r="OF41" t="s">
        <v>362</v>
      </c>
      <c r="OG41" t="s">
        <v>362</v>
      </c>
      <c r="OI41" t="s">
        <v>5345</v>
      </c>
      <c r="OJ41" t="s">
        <v>360</v>
      </c>
      <c r="OK41" t="s">
        <v>362</v>
      </c>
      <c r="OL41" t="s">
        <v>362</v>
      </c>
      <c r="OM41" t="s">
        <v>362</v>
      </c>
      <c r="ON41" t="s">
        <v>362</v>
      </c>
      <c r="OO41" t="s">
        <v>362</v>
      </c>
      <c r="OP41" t="s">
        <v>362</v>
      </c>
      <c r="OQ41" t="s">
        <v>362</v>
      </c>
      <c r="OR41" t="s">
        <v>362</v>
      </c>
      <c r="OS41" t="s">
        <v>362</v>
      </c>
      <c r="OU41" t="s">
        <v>5002</v>
      </c>
      <c r="PF41" t="s">
        <v>5387</v>
      </c>
      <c r="PG41" t="s">
        <v>362</v>
      </c>
      <c r="PH41" t="s">
        <v>362</v>
      </c>
      <c r="PI41" t="s">
        <v>362</v>
      </c>
      <c r="PJ41" t="s">
        <v>362</v>
      </c>
      <c r="PK41" t="s">
        <v>362</v>
      </c>
      <c r="PL41" t="s">
        <v>362</v>
      </c>
      <c r="PM41" t="s">
        <v>362</v>
      </c>
      <c r="PN41" t="s">
        <v>362</v>
      </c>
      <c r="PO41" t="s">
        <v>362</v>
      </c>
      <c r="PP41" t="s">
        <v>360</v>
      </c>
      <c r="PQ41" t="s">
        <v>362</v>
      </c>
      <c r="PR41" t="s">
        <v>362</v>
      </c>
      <c r="PS41" t="s">
        <v>362</v>
      </c>
      <c r="PT41" t="s">
        <v>362</v>
      </c>
      <c r="PU41" t="s">
        <v>362</v>
      </c>
      <c r="PV41" t="s">
        <v>362</v>
      </c>
      <c r="PW41" t="s">
        <v>362</v>
      </c>
      <c r="PX41" t="s">
        <v>362</v>
      </c>
      <c r="PZ41" t="s">
        <v>5398</v>
      </c>
      <c r="QA41" t="s">
        <v>362</v>
      </c>
      <c r="QB41" t="s">
        <v>362</v>
      </c>
      <c r="QC41" t="s">
        <v>362</v>
      </c>
      <c r="QD41" t="s">
        <v>362</v>
      </c>
      <c r="QE41" t="s">
        <v>362</v>
      </c>
      <c r="QF41" t="s">
        <v>362</v>
      </c>
      <c r="QG41" t="s">
        <v>362</v>
      </c>
      <c r="QH41" t="s">
        <v>362</v>
      </c>
      <c r="QI41" t="s">
        <v>362</v>
      </c>
      <c r="QJ41" t="s">
        <v>362</v>
      </c>
      <c r="QK41" t="s">
        <v>362</v>
      </c>
      <c r="QL41" t="s">
        <v>362</v>
      </c>
      <c r="QM41" t="s">
        <v>360</v>
      </c>
      <c r="QN41" t="s">
        <v>362</v>
      </c>
      <c r="QO41" t="s">
        <v>362</v>
      </c>
      <c r="QP41" t="s">
        <v>362</v>
      </c>
      <c r="SZ41" t="s">
        <v>3074</v>
      </c>
      <c r="TA41" t="s">
        <v>362</v>
      </c>
      <c r="TB41" t="s">
        <v>362</v>
      </c>
      <c r="TC41" t="s">
        <v>362</v>
      </c>
      <c r="TD41" t="s">
        <v>362</v>
      </c>
      <c r="TE41" t="s">
        <v>362</v>
      </c>
      <c r="TF41" t="s">
        <v>362</v>
      </c>
      <c r="TG41" t="s">
        <v>360</v>
      </c>
      <c r="TH41" t="s">
        <v>362</v>
      </c>
      <c r="UN41" t="s">
        <v>3072</v>
      </c>
      <c r="UO41" t="s">
        <v>3074</v>
      </c>
      <c r="UP41" t="s">
        <v>3072</v>
      </c>
      <c r="UQ41" t="s">
        <v>1938</v>
      </c>
      <c r="UR41" t="s">
        <v>304</v>
      </c>
      <c r="US41" t="s">
        <v>321</v>
      </c>
      <c r="UT41" t="s">
        <v>290</v>
      </c>
      <c r="UU41" t="s">
        <v>686</v>
      </c>
      <c r="UV41" t="s">
        <v>532</v>
      </c>
      <c r="UW41" t="s">
        <v>329</v>
      </c>
      <c r="UX41" t="s">
        <v>737</v>
      </c>
      <c r="UY41" t="s">
        <v>406</v>
      </c>
      <c r="UZ41" t="s">
        <v>1098</v>
      </c>
      <c r="VA41" t="s">
        <v>1184</v>
      </c>
      <c r="VB41" t="s">
        <v>392</v>
      </c>
    </row>
    <row r="42" spans="1:574" x14ac:dyDescent="0.25">
      <c r="A42" t="s">
        <v>6239</v>
      </c>
      <c r="B42" s="38">
        <v>45898</v>
      </c>
      <c r="C42" t="s">
        <v>3058</v>
      </c>
      <c r="D42" t="s">
        <v>3059</v>
      </c>
      <c r="E42" t="s">
        <v>3065</v>
      </c>
      <c r="F42">
        <v>2753523</v>
      </c>
      <c r="G42" t="s">
        <v>3072</v>
      </c>
      <c r="H42" s="38">
        <v>44644</v>
      </c>
      <c r="I42">
        <v>64</v>
      </c>
      <c r="J42" t="s">
        <v>1480</v>
      </c>
      <c r="K42" t="s">
        <v>4866</v>
      </c>
      <c r="L42" t="s">
        <v>4875</v>
      </c>
      <c r="N42" t="s">
        <v>4911</v>
      </c>
      <c r="P42" t="s">
        <v>4933</v>
      </c>
      <c r="R42" t="s">
        <v>5527</v>
      </c>
      <c r="S42" t="s">
        <v>360</v>
      </c>
      <c r="T42" t="s">
        <v>362</v>
      </c>
      <c r="U42" t="s">
        <v>362</v>
      </c>
      <c r="V42" t="s">
        <v>362</v>
      </c>
      <c r="W42" t="s">
        <v>362</v>
      </c>
      <c r="X42" t="s">
        <v>362</v>
      </c>
      <c r="Y42" t="s">
        <v>362</v>
      </c>
      <c r="Z42" t="s">
        <v>362</v>
      </c>
      <c r="AB42" t="s">
        <v>4940</v>
      </c>
      <c r="AC42" t="s">
        <v>4940</v>
      </c>
      <c r="AD42" t="s">
        <v>4940</v>
      </c>
      <c r="AE42" t="s">
        <v>4940</v>
      </c>
      <c r="AF42" t="s">
        <v>4940</v>
      </c>
      <c r="AG42" t="s">
        <v>4940</v>
      </c>
      <c r="AH42" t="s">
        <v>6227</v>
      </c>
      <c r="AI42" t="s">
        <v>360</v>
      </c>
      <c r="AJ42" t="s">
        <v>360</v>
      </c>
      <c r="AK42" t="s">
        <v>360</v>
      </c>
      <c r="AL42" t="s">
        <v>362</v>
      </c>
      <c r="AM42" t="s">
        <v>360</v>
      </c>
      <c r="AN42" t="s">
        <v>360</v>
      </c>
      <c r="AO42" t="s">
        <v>360</v>
      </c>
      <c r="AP42" t="s">
        <v>362</v>
      </c>
      <c r="AQ42" t="s">
        <v>362</v>
      </c>
      <c r="AR42" t="s">
        <v>362</v>
      </c>
      <c r="AS42" t="s">
        <v>362</v>
      </c>
      <c r="AT42" t="s">
        <v>362</v>
      </c>
      <c r="AU42" t="s">
        <v>362</v>
      </c>
      <c r="AV42" t="s">
        <v>362</v>
      </c>
      <c r="AX42" t="s">
        <v>6055</v>
      </c>
      <c r="AY42" t="s">
        <v>360</v>
      </c>
      <c r="AZ42" t="s">
        <v>360</v>
      </c>
      <c r="BA42" t="s">
        <v>362</v>
      </c>
      <c r="BB42" t="s">
        <v>362</v>
      </c>
      <c r="BC42" t="s">
        <v>360</v>
      </c>
      <c r="BD42" t="s">
        <v>362</v>
      </c>
      <c r="BE42" t="s">
        <v>362</v>
      </c>
      <c r="BF42" t="s">
        <v>362</v>
      </c>
      <c r="BG42" t="s">
        <v>362</v>
      </c>
      <c r="BH42" t="s">
        <v>362</v>
      </c>
      <c r="BI42" t="s">
        <v>362</v>
      </c>
      <c r="BJ42" t="s">
        <v>362</v>
      </c>
      <c r="BK42" t="s">
        <v>362</v>
      </c>
      <c r="BM42" t="s">
        <v>6044</v>
      </c>
      <c r="BN42" t="s">
        <v>362</v>
      </c>
      <c r="BO42" t="s">
        <v>362</v>
      </c>
      <c r="BP42" t="s">
        <v>360</v>
      </c>
      <c r="BQ42" t="s">
        <v>360</v>
      </c>
      <c r="BR42" t="s">
        <v>362</v>
      </c>
      <c r="BS42" t="s">
        <v>362</v>
      </c>
      <c r="BT42" t="s">
        <v>362</v>
      </c>
      <c r="BU42" t="s">
        <v>362</v>
      </c>
      <c r="BV42" t="s">
        <v>362</v>
      </c>
      <c r="BX42" t="s">
        <v>4975</v>
      </c>
      <c r="CN42" t="s">
        <v>5002</v>
      </c>
      <c r="DD42" t="s">
        <v>5023</v>
      </c>
      <c r="EK42" t="s">
        <v>5070</v>
      </c>
      <c r="EW42" t="s">
        <v>6240</v>
      </c>
      <c r="EX42" t="s">
        <v>362</v>
      </c>
      <c r="EY42" t="s">
        <v>362</v>
      </c>
      <c r="EZ42" t="s">
        <v>362</v>
      </c>
      <c r="FA42" t="s">
        <v>362</v>
      </c>
      <c r="FB42" t="s">
        <v>362</v>
      </c>
      <c r="FC42" t="s">
        <v>360</v>
      </c>
      <c r="FD42" t="s">
        <v>360</v>
      </c>
      <c r="FE42" t="s">
        <v>362</v>
      </c>
      <c r="FF42" t="s">
        <v>362</v>
      </c>
      <c r="FG42" t="s">
        <v>362</v>
      </c>
      <c r="FH42" t="s">
        <v>362</v>
      </c>
      <c r="FJ42" t="s">
        <v>5074</v>
      </c>
      <c r="FK42" t="s">
        <v>3072</v>
      </c>
      <c r="FV42" t="s">
        <v>3072</v>
      </c>
      <c r="GG42" t="s">
        <v>4949</v>
      </c>
      <c r="GI42" t="s">
        <v>3072</v>
      </c>
      <c r="GJ42" t="s">
        <v>5137</v>
      </c>
      <c r="GK42" t="s">
        <v>362</v>
      </c>
      <c r="GL42" t="s">
        <v>360</v>
      </c>
      <c r="GM42" t="s">
        <v>362</v>
      </c>
      <c r="GN42" t="s">
        <v>362</v>
      </c>
      <c r="GO42" t="s">
        <v>362</v>
      </c>
      <c r="GP42" t="s">
        <v>362</v>
      </c>
      <c r="GR42" t="s">
        <v>4907</v>
      </c>
      <c r="GS42" t="s">
        <v>362</v>
      </c>
      <c r="GT42" t="s">
        <v>362</v>
      </c>
      <c r="GU42" t="s">
        <v>362</v>
      </c>
      <c r="GV42" t="s">
        <v>362</v>
      </c>
      <c r="GW42" t="s">
        <v>362</v>
      </c>
      <c r="GX42" t="s">
        <v>362</v>
      </c>
      <c r="GY42" t="s">
        <v>360</v>
      </c>
      <c r="GZ42" t="s">
        <v>362</v>
      </c>
      <c r="HB42" t="s">
        <v>3072</v>
      </c>
      <c r="IG42" t="s">
        <v>5187</v>
      </c>
      <c r="IP42" t="s">
        <v>5203</v>
      </c>
      <c r="IQ42" t="s">
        <v>5224</v>
      </c>
      <c r="IR42" t="s">
        <v>362</v>
      </c>
      <c r="IS42" t="s">
        <v>362</v>
      </c>
      <c r="IT42" t="s">
        <v>362</v>
      </c>
      <c r="IU42" t="s">
        <v>362</v>
      </c>
      <c r="IV42" t="s">
        <v>362</v>
      </c>
      <c r="IW42" t="s">
        <v>362</v>
      </c>
      <c r="IX42" t="s">
        <v>360</v>
      </c>
      <c r="IY42" t="s">
        <v>362</v>
      </c>
      <c r="IZ42" t="s">
        <v>362</v>
      </c>
      <c r="JA42" t="s">
        <v>362</v>
      </c>
      <c r="JC42" t="s">
        <v>5227</v>
      </c>
      <c r="JD42" t="s">
        <v>362</v>
      </c>
      <c r="JE42" t="s">
        <v>360</v>
      </c>
      <c r="JF42" t="s">
        <v>362</v>
      </c>
      <c r="JG42" t="s">
        <v>362</v>
      </c>
      <c r="JH42" t="s">
        <v>362</v>
      </c>
      <c r="JI42" t="s">
        <v>362</v>
      </c>
      <c r="JJ42" t="s">
        <v>362</v>
      </c>
      <c r="JL42" t="s">
        <v>3074</v>
      </c>
      <c r="KI42" t="s">
        <v>3074</v>
      </c>
      <c r="LS42" t="s">
        <v>3074</v>
      </c>
      <c r="NE42" t="s">
        <v>4971</v>
      </c>
      <c r="NF42" t="s">
        <v>362</v>
      </c>
      <c r="NG42" t="s">
        <v>362</v>
      </c>
      <c r="NH42" t="s">
        <v>362</v>
      </c>
      <c r="NI42" t="s">
        <v>362</v>
      </c>
      <c r="NJ42" t="s">
        <v>362</v>
      </c>
      <c r="NK42" t="s">
        <v>362</v>
      </c>
      <c r="NL42" t="s">
        <v>362</v>
      </c>
      <c r="NM42" t="s">
        <v>362</v>
      </c>
      <c r="NN42" t="s">
        <v>362</v>
      </c>
      <c r="NO42" t="s">
        <v>362</v>
      </c>
      <c r="NP42" t="s">
        <v>362</v>
      </c>
      <c r="NQ42" t="s">
        <v>360</v>
      </c>
      <c r="NR42" t="s">
        <v>362</v>
      </c>
      <c r="NS42" t="s">
        <v>362</v>
      </c>
      <c r="NU42" t="s">
        <v>6241</v>
      </c>
      <c r="NV42" t="s">
        <v>362</v>
      </c>
      <c r="NW42" t="s">
        <v>362</v>
      </c>
      <c r="NX42" t="s">
        <v>360</v>
      </c>
      <c r="NY42" t="s">
        <v>362</v>
      </c>
      <c r="NZ42" t="s">
        <v>362</v>
      </c>
      <c r="OA42" t="s">
        <v>362</v>
      </c>
      <c r="OB42" t="s">
        <v>362</v>
      </c>
      <c r="OC42" t="s">
        <v>362</v>
      </c>
      <c r="OD42" t="s">
        <v>362</v>
      </c>
      <c r="OE42" t="s">
        <v>360</v>
      </c>
      <c r="OF42" t="s">
        <v>362</v>
      </c>
      <c r="OG42" t="s">
        <v>362</v>
      </c>
      <c r="OH42" t="s">
        <v>6242</v>
      </c>
      <c r="OI42" t="s">
        <v>6106</v>
      </c>
      <c r="OJ42" t="s">
        <v>360</v>
      </c>
      <c r="OK42" t="s">
        <v>362</v>
      </c>
      <c r="OL42" t="s">
        <v>362</v>
      </c>
      <c r="OM42" t="s">
        <v>362</v>
      </c>
      <c r="ON42" t="s">
        <v>362</v>
      </c>
      <c r="OO42" t="s">
        <v>362</v>
      </c>
      <c r="OP42" t="s">
        <v>360</v>
      </c>
      <c r="OQ42" t="s">
        <v>362</v>
      </c>
      <c r="OR42" t="s">
        <v>362</v>
      </c>
      <c r="OS42" t="s">
        <v>362</v>
      </c>
      <c r="OU42" t="s">
        <v>5002</v>
      </c>
      <c r="PF42" t="s">
        <v>6243</v>
      </c>
      <c r="PG42" t="s">
        <v>362</v>
      </c>
      <c r="PH42" t="s">
        <v>362</v>
      </c>
      <c r="PI42" t="s">
        <v>362</v>
      </c>
      <c r="PJ42" t="s">
        <v>362</v>
      </c>
      <c r="PK42" t="s">
        <v>362</v>
      </c>
      <c r="PL42" t="s">
        <v>362</v>
      </c>
      <c r="PM42" t="s">
        <v>360</v>
      </c>
      <c r="PN42" t="s">
        <v>362</v>
      </c>
      <c r="PO42" t="s">
        <v>362</v>
      </c>
      <c r="PP42" t="s">
        <v>360</v>
      </c>
      <c r="PQ42" t="s">
        <v>362</v>
      </c>
      <c r="PR42" t="s">
        <v>362</v>
      </c>
      <c r="PS42" t="s">
        <v>362</v>
      </c>
      <c r="PT42" t="s">
        <v>362</v>
      </c>
      <c r="PU42" t="s">
        <v>362</v>
      </c>
      <c r="PV42" t="s">
        <v>362</v>
      </c>
      <c r="PW42" t="s">
        <v>362</v>
      </c>
      <c r="PX42" t="s">
        <v>362</v>
      </c>
      <c r="PZ42" t="s">
        <v>5412</v>
      </c>
      <c r="QA42" t="s">
        <v>362</v>
      </c>
      <c r="QB42" t="s">
        <v>362</v>
      </c>
      <c r="QC42" t="s">
        <v>362</v>
      </c>
      <c r="QD42" t="s">
        <v>362</v>
      </c>
      <c r="QE42" t="s">
        <v>362</v>
      </c>
      <c r="QF42" t="s">
        <v>362</v>
      </c>
      <c r="QG42" t="s">
        <v>362</v>
      </c>
      <c r="QH42" t="s">
        <v>360</v>
      </c>
      <c r="QI42" t="s">
        <v>362</v>
      </c>
      <c r="QJ42" t="s">
        <v>362</v>
      </c>
      <c r="QK42" t="s">
        <v>362</v>
      </c>
      <c r="QL42" t="s">
        <v>362</v>
      </c>
      <c r="QM42" t="s">
        <v>362</v>
      </c>
      <c r="QN42" t="s">
        <v>362</v>
      </c>
      <c r="QO42" t="s">
        <v>362</v>
      </c>
      <c r="QP42" t="s">
        <v>362</v>
      </c>
      <c r="QR42" t="s">
        <v>6244</v>
      </c>
      <c r="QS42" t="s">
        <v>360</v>
      </c>
      <c r="QT42" t="s">
        <v>360</v>
      </c>
      <c r="QU42" t="s">
        <v>360</v>
      </c>
      <c r="QV42" t="s">
        <v>362</v>
      </c>
      <c r="QW42" t="s">
        <v>362</v>
      </c>
      <c r="QX42" t="s">
        <v>360</v>
      </c>
      <c r="QY42" t="s">
        <v>362</v>
      </c>
      <c r="QZ42" t="s">
        <v>360</v>
      </c>
      <c r="RA42" t="s">
        <v>362</v>
      </c>
      <c r="RB42" t="s">
        <v>362</v>
      </c>
      <c r="RC42" t="s">
        <v>362</v>
      </c>
      <c r="RD42" t="s">
        <v>362</v>
      </c>
      <c r="RF42" t="s">
        <v>5449</v>
      </c>
      <c r="RG42" t="s">
        <v>362</v>
      </c>
      <c r="RH42" t="s">
        <v>362</v>
      </c>
      <c r="RI42" t="s">
        <v>362</v>
      </c>
      <c r="RJ42" t="s">
        <v>362</v>
      </c>
      <c r="RK42" t="s">
        <v>360</v>
      </c>
      <c r="RL42" t="s">
        <v>362</v>
      </c>
      <c r="RM42" t="s">
        <v>362</v>
      </c>
      <c r="RN42" t="s">
        <v>362</v>
      </c>
      <c r="RO42" t="s">
        <v>362</v>
      </c>
      <c r="RP42" t="s">
        <v>362</v>
      </c>
      <c r="RQ42" t="s">
        <v>362</v>
      </c>
      <c r="RR42" t="s">
        <v>362</v>
      </c>
      <c r="RS42" t="s">
        <v>362</v>
      </c>
      <c r="RT42" t="s">
        <v>362</v>
      </c>
      <c r="RU42" t="s">
        <v>362</v>
      </c>
      <c r="RV42" t="s">
        <v>362</v>
      </c>
      <c r="RX42" t="s">
        <v>6245</v>
      </c>
      <c r="RY42" t="s">
        <v>360</v>
      </c>
      <c r="RZ42" t="s">
        <v>360</v>
      </c>
      <c r="SA42" t="s">
        <v>360</v>
      </c>
      <c r="SB42" t="s">
        <v>360</v>
      </c>
      <c r="SC42" t="s">
        <v>360</v>
      </c>
      <c r="SD42" t="s">
        <v>360</v>
      </c>
      <c r="SE42" t="s">
        <v>360</v>
      </c>
      <c r="SF42" t="s">
        <v>360</v>
      </c>
      <c r="SG42" t="s">
        <v>362</v>
      </c>
      <c r="SH42" t="s">
        <v>362</v>
      </c>
      <c r="SI42" t="s">
        <v>362</v>
      </c>
      <c r="SK42" t="s">
        <v>6246</v>
      </c>
      <c r="SL42" t="s">
        <v>360</v>
      </c>
      <c r="SM42" t="s">
        <v>360</v>
      </c>
      <c r="SN42" t="s">
        <v>360</v>
      </c>
      <c r="SO42" t="s">
        <v>362</v>
      </c>
      <c r="SP42" t="s">
        <v>362</v>
      </c>
      <c r="SQ42" t="s">
        <v>362</v>
      </c>
      <c r="SR42" t="s">
        <v>362</v>
      </c>
      <c r="SS42" t="s">
        <v>362</v>
      </c>
      <c r="ST42" t="s">
        <v>360</v>
      </c>
      <c r="SU42" t="s">
        <v>362</v>
      </c>
      <c r="SV42" t="s">
        <v>362</v>
      </c>
      <c r="SW42" t="s">
        <v>362</v>
      </c>
      <c r="SX42" t="s">
        <v>362</v>
      </c>
      <c r="SZ42" t="s">
        <v>3074</v>
      </c>
      <c r="TA42" t="s">
        <v>362</v>
      </c>
      <c r="TB42" t="s">
        <v>362</v>
      </c>
      <c r="TC42" t="s">
        <v>362</v>
      </c>
      <c r="TD42" t="s">
        <v>362</v>
      </c>
      <c r="TE42" t="s">
        <v>362</v>
      </c>
      <c r="TF42" t="s">
        <v>362</v>
      </c>
      <c r="TG42" t="s">
        <v>360</v>
      </c>
      <c r="TH42" t="s">
        <v>362</v>
      </c>
      <c r="TY42" t="s">
        <v>5002</v>
      </c>
      <c r="UM42" t="s">
        <v>6112</v>
      </c>
      <c r="UN42" t="s">
        <v>3074</v>
      </c>
      <c r="UO42" t="s">
        <v>3074</v>
      </c>
      <c r="UP42" t="s">
        <v>3074</v>
      </c>
      <c r="UQ42" t="s">
        <v>1841</v>
      </c>
      <c r="UR42" t="s">
        <v>304</v>
      </c>
      <c r="US42" t="s">
        <v>321</v>
      </c>
      <c r="UT42" t="s">
        <v>298</v>
      </c>
      <c r="UU42" t="s">
        <v>686</v>
      </c>
      <c r="UV42" t="s">
        <v>532</v>
      </c>
      <c r="UW42" t="s">
        <v>330</v>
      </c>
      <c r="UX42" t="s">
        <v>737</v>
      </c>
      <c r="UY42" t="s">
        <v>406</v>
      </c>
      <c r="UZ42" t="s">
        <v>1099</v>
      </c>
      <c r="VA42" t="s">
        <v>1185</v>
      </c>
      <c r="VB42" t="s">
        <v>386</v>
      </c>
    </row>
    <row r="43" spans="1:574" x14ac:dyDescent="0.25">
      <c r="A43" t="s">
        <v>6247</v>
      </c>
      <c r="B43" s="38">
        <v>45898</v>
      </c>
      <c r="C43" t="s">
        <v>3056</v>
      </c>
      <c r="D43" t="s">
        <v>3059</v>
      </c>
      <c r="E43" t="s">
        <v>3065</v>
      </c>
      <c r="F43">
        <v>2753328</v>
      </c>
      <c r="G43" t="s">
        <v>3072</v>
      </c>
      <c r="H43" s="38">
        <v>44760</v>
      </c>
      <c r="I43">
        <v>65</v>
      </c>
      <c r="J43" t="s">
        <v>1481</v>
      </c>
      <c r="K43" t="s">
        <v>4866</v>
      </c>
      <c r="L43" t="s">
        <v>4875</v>
      </c>
      <c r="N43" t="s">
        <v>4913</v>
      </c>
      <c r="P43" t="s">
        <v>4933</v>
      </c>
      <c r="R43" t="s">
        <v>3074</v>
      </c>
      <c r="S43" t="s">
        <v>362</v>
      </c>
      <c r="T43" t="s">
        <v>362</v>
      </c>
      <c r="U43" t="s">
        <v>362</v>
      </c>
      <c r="V43" t="s">
        <v>362</v>
      </c>
      <c r="W43" t="s">
        <v>362</v>
      </c>
      <c r="X43" t="s">
        <v>360</v>
      </c>
      <c r="Y43" t="s">
        <v>362</v>
      </c>
      <c r="Z43" t="s">
        <v>362</v>
      </c>
      <c r="AB43" t="s">
        <v>4942</v>
      </c>
      <c r="AC43" t="s">
        <v>4942</v>
      </c>
      <c r="AD43" t="s">
        <v>4942</v>
      </c>
      <c r="AE43" t="s">
        <v>4942</v>
      </c>
      <c r="AF43" t="s">
        <v>4942</v>
      </c>
      <c r="AG43" t="s">
        <v>4940</v>
      </c>
      <c r="AH43" t="s">
        <v>5984</v>
      </c>
      <c r="AI43" t="s">
        <v>360</v>
      </c>
      <c r="AJ43" t="s">
        <v>360</v>
      </c>
      <c r="AK43" t="s">
        <v>362</v>
      </c>
      <c r="AL43" t="s">
        <v>362</v>
      </c>
      <c r="AM43" t="s">
        <v>362</v>
      </c>
      <c r="AN43" t="s">
        <v>362</v>
      </c>
      <c r="AO43" t="s">
        <v>362</v>
      </c>
      <c r="AP43" t="s">
        <v>362</v>
      </c>
      <c r="AQ43" t="s">
        <v>362</v>
      </c>
      <c r="AR43" t="s">
        <v>362</v>
      </c>
      <c r="AS43" t="s">
        <v>362</v>
      </c>
      <c r="AT43" t="s">
        <v>362</v>
      </c>
      <c r="AU43" t="s">
        <v>362</v>
      </c>
      <c r="AV43" t="s">
        <v>362</v>
      </c>
      <c r="AX43" t="s">
        <v>4949</v>
      </c>
      <c r="AY43" t="s">
        <v>360</v>
      </c>
      <c r="AZ43" t="s">
        <v>362</v>
      </c>
      <c r="BA43" t="s">
        <v>362</v>
      </c>
      <c r="BB43" t="s">
        <v>362</v>
      </c>
      <c r="BC43" t="s">
        <v>362</v>
      </c>
      <c r="BD43" t="s">
        <v>362</v>
      </c>
      <c r="BE43" t="s">
        <v>362</v>
      </c>
      <c r="BF43" t="s">
        <v>362</v>
      </c>
      <c r="BG43" t="s">
        <v>362</v>
      </c>
      <c r="BH43" t="s">
        <v>362</v>
      </c>
      <c r="BI43" t="s">
        <v>362</v>
      </c>
      <c r="BJ43" t="s">
        <v>362</v>
      </c>
      <c r="BK43" t="s">
        <v>362</v>
      </c>
      <c r="BM43" t="s">
        <v>5473</v>
      </c>
      <c r="BN43" t="s">
        <v>362</v>
      </c>
      <c r="BO43" t="s">
        <v>362</v>
      </c>
      <c r="BP43" t="s">
        <v>362</v>
      </c>
      <c r="BQ43" t="s">
        <v>360</v>
      </c>
      <c r="BR43" t="s">
        <v>362</v>
      </c>
      <c r="BS43" t="s">
        <v>362</v>
      </c>
      <c r="BT43" t="s">
        <v>362</v>
      </c>
      <c r="BU43" t="s">
        <v>362</v>
      </c>
      <c r="BV43" t="s">
        <v>362</v>
      </c>
      <c r="BX43" t="s">
        <v>4975</v>
      </c>
      <c r="CN43" t="s">
        <v>5002</v>
      </c>
      <c r="DD43" t="s">
        <v>4984</v>
      </c>
      <c r="EK43" t="s">
        <v>5070</v>
      </c>
      <c r="EW43" t="s">
        <v>6248</v>
      </c>
      <c r="EX43" t="s">
        <v>360</v>
      </c>
      <c r="EY43" t="s">
        <v>362</v>
      </c>
      <c r="EZ43" t="s">
        <v>362</v>
      </c>
      <c r="FA43" t="s">
        <v>362</v>
      </c>
      <c r="FB43" t="s">
        <v>362</v>
      </c>
      <c r="FC43" t="s">
        <v>362</v>
      </c>
      <c r="FD43" t="s">
        <v>360</v>
      </c>
      <c r="FE43" t="s">
        <v>362</v>
      </c>
      <c r="FF43" t="s">
        <v>362</v>
      </c>
      <c r="FG43" t="s">
        <v>362</v>
      </c>
      <c r="FH43" t="s">
        <v>362</v>
      </c>
      <c r="FJ43" t="s">
        <v>5070</v>
      </c>
      <c r="FK43" t="s">
        <v>3072</v>
      </c>
      <c r="FV43" t="s">
        <v>3072</v>
      </c>
      <c r="GG43" t="s">
        <v>4951</v>
      </c>
      <c r="GI43" t="s">
        <v>4907</v>
      </c>
      <c r="IG43" t="s">
        <v>5187</v>
      </c>
      <c r="IP43" t="s">
        <v>5203</v>
      </c>
      <c r="IQ43" t="s">
        <v>6121</v>
      </c>
      <c r="IR43" t="s">
        <v>360</v>
      </c>
      <c r="IS43" t="s">
        <v>360</v>
      </c>
      <c r="IT43" t="s">
        <v>360</v>
      </c>
      <c r="IU43" t="s">
        <v>360</v>
      </c>
      <c r="IV43" t="s">
        <v>360</v>
      </c>
      <c r="IW43" t="s">
        <v>362</v>
      </c>
      <c r="IX43" t="s">
        <v>362</v>
      </c>
      <c r="IY43" t="s">
        <v>362</v>
      </c>
      <c r="IZ43" t="s">
        <v>362</v>
      </c>
      <c r="JA43" t="s">
        <v>362</v>
      </c>
      <c r="JL43" t="s">
        <v>5237</v>
      </c>
      <c r="JX43" t="s">
        <v>6163</v>
      </c>
      <c r="JY43" t="s">
        <v>360</v>
      </c>
      <c r="JZ43" t="s">
        <v>362</v>
      </c>
      <c r="KA43" t="s">
        <v>362</v>
      </c>
      <c r="KB43" t="s">
        <v>362</v>
      </c>
      <c r="KC43" t="s">
        <v>362</v>
      </c>
      <c r="KD43" t="s">
        <v>360</v>
      </c>
      <c r="KE43" t="s">
        <v>362</v>
      </c>
      <c r="KF43" t="s">
        <v>362</v>
      </c>
      <c r="KG43" t="s">
        <v>362</v>
      </c>
      <c r="KI43" t="s">
        <v>5259</v>
      </c>
      <c r="KJ43" t="s">
        <v>6012</v>
      </c>
      <c r="KK43" t="s">
        <v>360</v>
      </c>
      <c r="KL43" t="s">
        <v>362</v>
      </c>
      <c r="KM43" t="s">
        <v>362</v>
      </c>
      <c r="KN43" t="s">
        <v>362</v>
      </c>
      <c r="KO43" t="s">
        <v>360</v>
      </c>
      <c r="KP43" t="s">
        <v>362</v>
      </c>
      <c r="KQ43" t="s">
        <v>362</v>
      </c>
      <c r="KR43" t="s">
        <v>362</v>
      </c>
      <c r="KS43" t="s">
        <v>362</v>
      </c>
      <c r="KT43" t="s">
        <v>362</v>
      </c>
      <c r="KU43" t="s">
        <v>362</v>
      </c>
      <c r="LJ43" t="s">
        <v>6249</v>
      </c>
      <c r="LK43" t="s">
        <v>360</v>
      </c>
      <c r="LL43" t="s">
        <v>360</v>
      </c>
      <c r="LM43" t="s">
        <v>360</v>
      </c>
      <c r="LN43" t="s">
        <v>362</v>
      </c>
      <c r="LO43" t="s">
        <v>362</v>
      </c>
      <c r="LP43" t="s">
        <v>362</v>
      </c>
      <c r="LQ43" t="s">
        <v>362</v>
      </c>
      <c r="LS43" t="s">
        <v>3072</v>
      </c>
      <c r="LT43" t="s">
        <v>5287</v>
      </c>
      <c r="MR43" t="s">
        <v>4907</v>
      </c>
      <c r="MS43" t="s">
        <v>362</v>
      </c>
      <c r="MT43" t="s">
        <v>362</v>
      </c>
      <c r="MU43" t="s">
        <v>362</v>
      </c>
      <c r="MV43" t="s">
        <v>362</v>
      </c>
      <c r="MW43" t="s">
        <v>362</v>
      </c>
      <c r="MX43" t="s">
        <v>362</v>
      </c>
      <c r="MY43" t="s">
        <v>362</v>
      </c>
      <c r="MZ43" t="s">
        <v>362</v>
      </c>
      <c r="NA43" t="s">
        <v>362</v>
      </c>
      <c r="NB43" t="s">
        <v>360</v>
      </c>
      <c r="NC43" t="s">
        <v>362</v>
      </c>
      <c r="NE43" t="s">
        <v>4971</v>
      </c>
      <c r="NF43" t="s">
        <v>362</v>
      </c>
      <c r="NG43" t="s">
        <v>362</v>
      </c>
      <c r="NH43" t="s">
        <v>362</v>
      </c>
      <c r="NI43" t="s">
        <v>362</v>
      </c>
      <c r="NJ43" t="s">
        <v>362</v>
      </c>
      <c r="NK43" t="s">
        <v>362</v>
      </c>
      <c r="NL43" t="s">
        <v>362</v>
      </c>
      <c r="NM43" t="s">
        <v>362</v>
      </c>
      <c r="NN43" t="s">
        <v>362</v>
      </c>
      <c r="NO43" t="s">
        <v>362</v>
      </c>
      <c r="NP43" t="s">
        <v>362</v>
      </c>
      <c r="NQ43" t="s">
        <v>360</v>
      </c>
      <c r="NR43" t="s">
        <v>362</v>
      </c>
      <c r="NS43" t="s">
        <v>362</v>
      </c>
      <c r="NU43" t="s">
        <v>6137</v>
      </c>
      <c r="NV43" t="s">
        <v>360</v>
      </c>
      <c r="NW43" t="s">
        <v>362</v>
      </c>
      <c r="NX43" t="s">
        <v>362</v>
      </c>
      <c r="NY43" t="s">
        <v>362</v>
      </c>
      <c r="NZ43" t="s">
        <v>362</v>
      </c>
      <c r="OA43" t="s">
        <v>360</v>
      </c>
      <c r="OB43" t="s">
        <v>362</v>
      </c>
      <c r="OC43" t="s">
        <v>362</v>
      </c>
      <c r="OD43" t="s">
        <v>362</v>
      </c>
      <c r="OE43" t="s">
        <v>362</v>
      </c>
      <c r="OF43" t="s">
        <v>362</v>
      </c>
      <c r="OG43" t="s">
        <v>362</v>
      </c>
      <c r="OI43" t="s">
        <v>5345</v>
      </c>
      <c r="OJ43" t="s">
        <v>360</v>
      </c>
      <c r="OK43" t="s">
        <v>362</v>
      </c>
      <c r="OL43" t="s">
        <v>362</v>
      </c>
      <c r="OM43" t="s">
        <v>362</v>
      </c>
      <c r="ON43" t="s">
        <v>362</v>
      </c>
      <c r="OO43" t="s">
        <v>362</v>
      </c>
      <c r="OP43" t="s">
        <v>362</v>
      </c>
      <c r="OQ43" t="s">
        <v>362</v>
      </c>
      <c r="OR43" t="s">
        <v>362</v>
      </c>
      <c r="OS43" t="s">
        <v>362</v>
      </c>
      <c r="OU43" t="s">
        <v>5002</v>
      </c>
      <c r="PF43" t="s">
        <v>6147</v>
      </c>
      <c r="PG43" t="s">
        <v>360</v>
      </c>
      <c r="PH43" t="s">
        <v>362</v>
      </c>
      <c r="PI43" t="s">
        <v>360</v>
      </c>
      <c r="PJ43" t="s">
        <v>362</v>
      </c>
      <c r="PK43" t="s">
        <v>362</v>
      </c>
      <c r="PL43" t="s">
        <v>362</v>
      </c>
      <c r="PM43" t="s">
        <v>362</v>
      </c>
      <c r="PN43" t="s">
        <v>362</v>
      </c>
      <c r="PO43" t="s">
        <v>362</v>
      </c>
      <c r="PP43" t="s">
        <v>360</v>
      </c>
      <c r="PQ43" t="s">
        <v>362</v>
      </c>
      <c r="PR43" t="s">
        <v>362</v>
      </c>
      <c r="PS43" t="s">
        <v>362</v>
      </c>
      <c r="PT43" t="s">
        <v>362</v>
      </c>
      <c r="PU43" t="s">
        <v>362</v>
      </c>
      <c r="PV43" t="s">
        <v>362</v>
      </c>
      <c r="PW43" t="s">
        <v>362</v>
      </c>
      <c r="PX43" t="s">
        <v>362</v>
      </c>
      <c r="PZ43" t="s">
        <v>5398</v>
      </c>
      <c r="QA43" t="s">
        <v>362</v>
      </c>
      <c r="QB43" t="s">
        <v>362</v>
      </c>
      <c r="QC43" t="s">
        <v>362</v>
      </c>
      <c r="QD43" t="s">
        <v>362</v>
      </c>
      <c r="QE43" t="s">
        <v>362</v>
      </c>
      <c r="QF43" t="s">
        <v>362</v>
      </c>
      <c r="QG43" t="s">
        <v>362</v>
      </c>
      <c r="QH43" t="s">
        <v>362</v>
      </c>
      <c r="QI43" t="s">
        <v>362</v>
      </c>
      <c r="QJ43" t="s">
        <v>362</v>
      </c>
      <c r="QK43" t="s">
        <v>362</v>
      </c>
      <c r="QL43" t="s">
        <v>362</v>
      </c>
      <c r="QM43" t="s">
        <v>360</v>
      </c>
      <c r="QN43" t="s">
        <v>362</v>
      </c>
      <c r="QO43" t="s">
        <v>362</v>
      </c>
      <c r="QP43" t="s">
        <v>362</v>
      </c>
      <c r="SZ43" t="s">
        <v>3074</v>
      </c>
      <c r="TA43" t="s">
        <v>362</v>
      </c>
      <c r="TB43" t="s">
        <v>362</v>
      </c>
      <c r="TC43" t="s">
        <v>362</v>
      </c>
      <c r="TD43" t="s">
        <v>362</v>
      </c>
      <c r="TE43" t="s">
        <v>362</v>
      </c>
      <c r="TF43" t="s">
        <v>362</v>
      </c>
      <c r="TG43" t="s">
        <v>360</v>
      </c>
      <c r="TH43" t="s">
        <v>362</v>
      </c>
      <c r="TY43" t="s">
        <v>5002</v>
      </c>
      <c r="UN43" t="s">
        <v>3074</v>
      </c>
      <c r="UO43" t="s">
        <v>3074</v>
      </c>
      <c r="UP43" t="s">
        <v>3072</v>
      </c>
      <c r="UQ43" t="s">
        <v>1859</v>
      </c>
      <c r="UR43" t="s">
        <v>304</v>
      </c>
      <c r="US43" t="s">
        <v>321</v>
      </c>
      <c r="UT43" t="s">
        <v>298</v>
      </c>
      <c r="UU43" t="s">
        <v>694</v>
      </c>
      <c r="UV43" t="s">
        <v>532</v>
      </c>
      <c r="UW43" t="s">
        <v>330</v>
      </c>
      <c r="UX43" t="s">
        <v>742</v>
      </c>
      <c r="UY43" t="s">
        <v>406</v>
      </c>
      <c r="UZ43" t="s">
        <v>1099</v>
      </c>
      <c r="VA43" t="s">
        <v>1184</v>
      </c>
      <c r="VB43" t="s">
        <v>386</v>
      </c>
    </row>
    <row r="44" spans="1:574" x14ac:dyDescent="0.25">
      <c r="A44" t="s">
        <v>6250</v>
      </c>
      <c r="B44" s="38">
        <v>45898</v>
      </c>
      <c r="C44" t="s">
        <v>3055</v>
      </c>
      <c r="D44" t="s">
        <v>3059</v>
      </c>
      <c r="E44" t="s">
        <v>3065</v>
      </c>
      <c r="F44">
        <v>2757428</v>
      </c>
      <c r="G44" t="s">
        <v>3072</v>
      </c>
      <c r="H44" s="38">
        <v>44849</v>
      </c>
      <c r="I44">
        <v>75</v>
      </c>
      <c r="J44" t="s">
        <v>1471</v>
      </c>
      <c r="K44" t="s">
        <v>4866</v>
      </c>
      <c r="L44" t="s">
        <v>4875</v>
      </c>
      <c r="N44" t="s">
        <v>4911</v>
      </c>
      <c r="P44" t="s">
        <v>4933</v>
      </c>
      <c r="R44" t="s">
        <v>3074</v>
      </c>
      <c r="S44" t="s">
        <v>362</v>
      </c>
      <c r="T44" t="s">
        <v>362</v>
      </c>
      <c r="U44" t="s">
        <v>362</v>
      </c>
      <c r="V44" t="s">
        <v>362</v>
      </c>
      <c r="W44" t="s">
        <v>362</v>
      </c>
      <c r="X44" t="s">
        <v>360</v>
      </c>
      <c r="Y44" t="s">
        <v>362</v>
      </c>
      <c r="Z44" t="s">
        <v>362</v>
      </c>
      <c r="AB44" t="s">
        <v>4942</v>
      </c>
      <c r="AC44" t="s">
        <v>4942</v>
      </c>
      <c r="AD44" t="s">
        <v>4944</v>
      </c>
      <c r="AE44" t="s">
        <v>4942</v>
      </c>
      <c r="AF44" t="s">
        <v>4940</v>
      </c>
      <c r="AG44" t="s">
        <v>4940</v>
      </c>
      <c r="AH44" t="s">
        <v>6251</v>
      </c>
      <c r="AI44" t="s">
        <v>360</v>
      </c>
      <c r="AJ44" t="s">
        <v>362</v>
      </c>
      <c r="AK44" t="s">
        <v>362</v>
      </c>
      <c r="AL44" t="s">
        <v>360</v>
      </c>
      <c r="AM44" t="s">
        <v>360</v>
      </c>
      <c r="AN44" t="s">
        <v>360</v>
      </c>
      <c r="AO44" t="s">
        <v>360</v>
      </c>
      <c r="AP44" t="s">
        <v>362</v>
      </c>
      <c r="AQ44" t="s">
        <v>362</v>
      </c>
      <c r="AR44" t="s">
        <v>362</v>
      </c>
      <c r="AS44" t="s">
        <v>360</v>
      </c>
      <c r="AT44" t="s">
        <v>362</v>
      </c>
      <c r="AU44" t="s">
        <v>362</v>
      </c>
      <c r="AV44" t="s">
        <v>362</v>
      </c>
      <c r="AX44" t="s">
        <v>6177</v>
      </c>
      <c r="AY44" t="s">
        <v>360</v>
      </c>
      <c r="AZ44" t="s">
        <v>362</v>
      </c>
      <c r="BA44" t="s">
        <v>362</v>
      </c>
      <c r="BB44" t="s">
        <v>362</v>
      </c>
      <c r="BC44" t="s">
        <v>360</v>
      </c>
      <c r="BD44" t="s">
        <v>362</v>
      </c>
      <c r="BE44" t="s">
        <v>362</v>
      </c>
      <c r="BF44" t="s">
        <v>362</v>
      </c>
      <c r="BG44" t="s">
        <v>362</v>
      </c>
      <c r="BH44" t="s">
        <v>362</v>
      </c>
      <c r="BI44" t="s">
        <v>362</v>
      </c>
      <c r="BJ44" t="s">
        <v>362</v>
      </c>
      <c r="BK44" t="s">
        <v>362</v>
      </c>
      <c r="BM44" t="s">
        <v>6222</v>
      </c>
      <c r="BN44" t="s">
        <v>362</v>
      </c>
      <c r="BO44" t="s">
        <v>360</v>
      </c>
      <c r="BP44" t="s">
        <v>362</v>
      </c>
      <c r="BQ44" t="s">
        <v>360</v>
      </c>
      <c r="BR44" t="s">
        <v>362</v>
      </c>
      <c r="BS44" t="s">
        <v>362</v>
      </c>
      <c r="BT44" t="s">
        <v>362</v>
      </c>
      <c r="BU44" t="s">
        <v>362</v>
      </c>
      <c r="BV44" t="s">
        <v>362</v>
      </c>
      <c r="BX44" t="s">
        <v>4975</v>
      </c>
      <c r="CN44" t="s">
        <v>5002</v>
      </c>
      <c r="DD44" t="s">
        <v>5023</v>
      </c>
      <c r="EK44" t="s">
        <v>5070</v>
      </c>
      <c r="EW44" t="s">
        <v>5094</v>
      </c>
      <c r="EX44" t="s">
        <v>360</v>
      </c>
      <c r="EY44" t="s">
        <v>362</v>
      </c>
      <c r="EZ44" t="s">
        <v>362</v>
      </c>
      <c r="FA44" t="s">
        <v>362</v>
      </c>
      <c r="FB44" t="s">
        <v>362</v>
      </c>
      <c r="FC44" t="s">
        <v>362</v>
      </c>
      <c r="FD44" t="s">
        <v>362</v>
      </c>
      <c r="FE44" t="s">
        <v>362</v>
      </c>
      <c r="FF44" t="s">
        <v>362</v>
      </c>
      <c r="FG44" t="s">
        <v>362</v>
      </c>
      <c r="FH44" t="s">
        <v>362</v>
      </c>
      <c r="FJ44" t="s">
        <v>5070</v>
      </c>
      <c r="FK44" t="s">
        <v>3072</v>
      </c>
      <c r="FV44" t="s">
        <v>3072</v>
      </c>
      <c r="GG44" t="s">
        <v>4949</v>
      </c>
      <c r="GI44" t="s">
        <v>3074</v>
      </c>
      <c r="HN44" t="s">
        <v>5172</v>
      </c>
      <c r="HO44" t="s">
        <v>362</v>
      </c>
      <c r="HP44" t="s">
        <v>362</v>
      </c>
      <c r="HQ44" t="s">
        <v>360</v>
      </c>
      <c r="HR44" t="s">
        <v>362</v>
      </c>
      <c r="HS44" t="s">
        <v>362</v>
      </c>
      <c r="HT44" t="s">
        <v>362</v>
      </c>
      <c r="HU44" t="s">
        <v>362</v>
      </c>
      <c r="HV44" t="s">
        <v>362</v>
      </c>
      <c r="HW44" t="s">
        <v>362</v>
      </c>
      <c r="HY44" t="s">
        <v>5186</v>
      </c>
      <c r="HZ44" t="s">
        <v>362</v>
      </c>
      <c r="IA44" t="s">
        <v>362</v>
      </c>
      <c r="IB44" t="s">
        <v>362</v>
      </c>
      <c r="IC44" t="s">
        <v>362</v>
      </c>
      <c r="ID44" t="s">
        <v>360</v>
      </c>
      <c r="IE44" t="s">
        <v>362</v>
      </c>
      <c r="IG44" t="s">
        <v>5021</v>
      </c>
      <c r="IH44" t="s">
        <v>5194</v>
      </c>
      <c r="II44" t="s">
        <v>360</v>
      </c>
      <c r="IJ44" t="s">
        <v>362</v>
      </c>
      <c r="IK44" t="s">
        <v>362</v>
      </c>
      <c r="IL44" t="s">
        <v>362</v>
      </c>
      <c r="IM44" t="s">
        <v>362</v>
      </c>
      <c r="IN44" t="s">
        <v>362</v>
      </c>
      <c r="IP44" t="s">
        <v>5203</v>
      </c>
      <c r="IQ44" t="s">
        <v>5220</v>
      </c>
      <c r="IR44" t="s">
        <v>362</v>
      </c>
      <c r="IS44" t="s">
        <v>362</v>
      </c>
      <c r="IT44" t="s">
        <v>362</v>
      </c>
      <c r="IU44" t="s">
        <v>362</v>
      </c>
      <c r="IV44" t="s">
        <v>360</v>
      </c>
      <c r="IW44" t="s">
        <v>362</v>
      </c>
      <c r="IX44" t="s">
        <v>362</v>
      </c>
      <c r="IY44" t="s">
        <v>362</v>
      </c>
      <c r="IZ44" t="s">
        <v>362</v>
      </c>
      <c r="JA44" t="s">
        <v>362</v>
      </c>
      <c r="JL44" t="s">
        <v>5235</v>
      </c>
      <c r="JX44" t="s">
        <v>5253</v>
      </c>
      <c r="JY44" t="s">
        <v>362</v>
      </c>
      <c r="JZ44" t="s">
        <v>362</v>
      </c>
      <c r="KA44" t="s">
        <v>362</v>
      </c>
      <c r="KB44" t="s">
        <v>360</v>
      </c>
      <c r="KC44" t="s">
        <v>362</v>
      </c>
      <c r="KD44" t="s">
        <v>362</v>
      </c>
      <c r="KE44" t="s">
        <v>362</v>
      </c>
      <c r="KF44" t="s">
        <v>362</v>
      </c>
      <c r="KG44" t="s">
        <v>362</v>
      </c>
      <c r="KI44" t="s">
        <v>3074</v>
      </c>
      <c r="LS44" t="s">
        <v>3074</v>
      </c>
      <c r="NE44" t="s">
        <v>4971</v>
      </c>
      <c r="NF44" t="s">
        <v>362</v>
      </c>
      <c r="NG44" t="s">
        <v>362</v>
      </c>
      <c r="NH44" t="s">
        <v>362</v>
      </c>
      <c r="NI44" t="s">
        <v>362</v>
      </c>
      <c r="NJ44" t="s">
        <v>362</v>
      </c>
      <c r="NK44" t="s">
        <v>362</v>
      </c>
      <c r="NL44" t="s">
        <v>362</v>
      </c>
      <c r="NM44" t="s">
        <v>362</v>
      </c>
      <c r="NN44" t="s">
        <v>362</v>
      </c>
      <c r="NO44" t="s">
        <v>362</v>
      </c>
      <c r="NP44" t="s">
        <v>362</v>
      </c>
      <c r="NQ44" t="s">
        <v>360</v>
      </c>
      <c r="NR44" t="s">
        <v>362</v>
      </c>
      <c r="NS44" t="s">
        <v>362</v>
      </c>
      <c r="NU44" t="s">
        <v>5263</v>
      </c>
      <c r="NV44" t="s">
        <v>360</v>
      </c>
      <c r="NW44" t="s">
        <v>362</v>
      </c>
      <c r="NX44" t="s">
        <v>362</v>
      </c>
      <c r="NY44" t="s">
        <v>362</v>
      </c>
      <c r="NZ44" t="s">
        <v>362</v>
      </c>
      <c r="OA44" t="s">
        <v>362</v>
      </c>
      <c r="OB44" t="s">
        <v>362</v>
      </c>
      <c r="OC44" t="s">
        <v>362</v>
      </c>
      <c r="OD44" t="s">
        <v>362</v>
      </c>
      <c r="OE44" t="s">
        <v>362</v>
      </c>
      <c r="OF44" t="s">
        <v>362</v>
      </c>
      <c r="OG44" t="s">
        <v>362</v>
      </c>
      <c r="OI44" t="s">
        <v>5345</v>
      </c>
      <c r="OJ44" t="s">
        <v>360</v>
      </c>
      <c r="OK44" t="s">
        <v>362</v>
      </c>
      <c r="OL44" t="s">
        <v>362</v>
      </c>
      <c r="OM44" t="s">
        <v>362</v>
      </c>
      <c r="ON44" t="s">
        <v>362</v>
      </c>
      <c r="OO44" t="s">
        <v>362</v>
      </c>
      <c r="OP44" t="s">
        <v>362</v>
      </c>
      <c r="OQ44" t="s">
        <v>362</v>
      </c>
      <c r="OR44" t="s">
        <v>362</v>
      </c>
      <c r="OS44" t="s">
        <v>362</v>
      </c>
      <c r="OU44" t="s">
        <v>5002</v>
      </c>
      <c r="PF44" t="s">
        <v>5369</v>
      </c>
      <c r="PG44" t="s">
        <v>360</v>
      </c>
      <c r="PH44" t="s">
        <v>362</v>
      </c>
      <c r="PI44" t="s">
        <v>362</v>
      </c>
      <c r="PJ44" t="s">
        <v>362</v>
      </c>
      <c r="PK44" t="s">
        <v>362</v>
      </c>
      <c r="PL44" t="s">
        <v>362</v>
      </c>
      <c r="PM44" t="s">
        <v>362</v>
      </c>
      <c r="PN44" t="s">
        <v>362</v>
      </c>
      <c r="PO44" t="s">
        <v>362</v>
      </c>
      <c r="PP44" t="s">
        <v>362</v>
      </c>
      <c r="PQ44" t="s">
        <v>362</v>
      </c>
      <c r="PR44" t="s">
        <v>362</v>
      </c>
      <c r="PS44" t="s">
        <v>362</v>
      </c>
      <c r="PT44" t="s">
        <v>362</v>
      </c>
      <c r="PU44" t="s">
        <v>362</v>
      </c>
      <c r="PV44" t="s">
        <v>362</v>
      </c>
      <c r="PW44" t="s">
        <v>362</v>
      </c>
      <c r="PX44" t="s">
        <v>362</v>
      </c>
      <c r="PZ44" t="s">
        <v>5398</v>
      </c>
      <c r="QA44" t="s">
        <v>362</v>
      </c>
      <c r="QB44" t="s">
        <v>362</v>
      </c>
      <c r="QC44" t="s">
        <v>362</v>
      </c>
      <c r="QD44" t="s">
        <v>362</v>
      </c>
      <c r="QE44" t="s">
        <v>362</v>
      </c>
      <c r="QF44" t="s">
        <v>362</v>
      </c>
      <c r="QG44" t="s">
        <v>362</v>
      </c>
      <c r="QH44" t="s">
        <v>362</v>
      </c>
      <c r="QI44" t="s">
        <v>362</v>
      </c>
      <c r="QJ44" t="s">
        <v>362</v>
      </c>
      <c r="QK44" t="s">
        <v>362</v>
      </c>
      <c r="QL44" t="s">
        <v>362</v>
      </c>
      <c r="QM44" t="s">
        <v>360</v>
      </c>
      <c r="QN44" t="s">
        <v>362</v>
      </c>
      <c r="QO44" t="s">
        <v>362</v>
      </c>
      <c r="QP44" t="s">
        <v>362</v>
      </c>
      <c r="SZ44" t="s">
        <v>5511</v>
      </c>
      <c r="TA44" t="s">
        <v>362</v>
      </c>
      <c r="TB44" t="s">
        <v>362</v>
      </c>
      <c r="TC44" t="s">
        <v>362</v>
      </c>
      <c r="TD44" t="s">
        <v>360</v>
      </c>
      <c r="TE44" t="s">
        <v>362</v>
      </c>
      <c r="TF44" t="s">
        <v>362</v>
      </c>
      <c r="TG44" t="s">
        <v>362</v>
      </c>
      <c r="TH44" t="s">
        <v>362</v>
      </c>
      <c r="TJ44" t="s">
        <v>5493</v>
      </c>
      <c r="TK44" t="s">
        <v>362</v>
      </c>
      <c r="TL44" t="s">
        <v>362</v>
      </c>
      <c r="TM44" t="s">
        <v>362</v>
      </c>
      <c r="TN44" t="s">
        <v>362</v>
      </c>
      <c r="TO44" t="s">
        <v>362</v>
      </c>
      <c r="TP44" t="s">
        <v>360</v>
      </c>
      <c r="TQ44" t="s">
        <v>362</v>
      </c>
      <c r="TR44" t="s">
        <v>362</v>
      </c>
      <c r="TS44" t="s">
        <v>362</v>
      </c>
      <c r="TT44" t="s">
        <v>362</v>
      </c>
      <c r="TU44" t="s">
        <v>362</v>
      </c>
      <c r="TV44" t="s">
        <v>362</v>
      </c>
      <c r="TW44" t="s">
        <v>362</v>
      </c>
      <c r="TY44" t="s">
        <v>5002</v>
      </c>
      <c r="UN44" t="s">
        <v>3074</v>
      </c>
      <c r="UO44" t="s">
        <v>3074</v>
      </c>
      <c r="UP44" t="s">
        <v>3074</v>
      </c>
      <c r="UQ44" t="s">
        <v>1842</v>
      </c>
      <c r="UR44" t="s">
        <v>304</v>
      </c>
      <c r="US44" t="s">
        <v>314</v>
      </c>
      <c r="UT44" t="s">
        <v>298</v>
      </c>
      <c r="UU44" t="s">
        <v>697</v>
      </c>
      <c r="UV44" t="s">
        <v>527</v>
      </c>
      <c r="UW44" t="s">
        <v>330</v>
      </c>
      <c r="UX44" t="s">
        <v>742</v>
      </c>
      <c r="UY44" t="s">
        <v>402</v>
      </c>
      <c r="UZ44" t="s">
        <v>1099</v>
      </c>
      <c r="VA44" t="s">
        <v>1184</v>
      </c>
      <c r="VB44" t="s">
        <v>386</v>
      </c>
    </row>
    <row r="45" spans="1:574" x14ac:dyDescent="0.25">
      <c r="A45" t="s">
        <v>6252</v>
      </c>
      <c r="B45" s="38">
        <v>45898</v>
      </c>
      <c r="C45" t="s">
        <v>3058</v>
      </c>
      <c r="D45" t="s">
        <v>3059</v>
      </c>
      <c r="E45" t="s">
        <v>3065</v>
      </c>
      <c r="F45">
        <v>2753572</v>
      </c>
      <c r="G45" t="s">
        <v>3072</v>
      </c>
      <c r="H45" s="38">
        <v>44639</v>
      </c>
      <c r="I45">
        <v>34</v>
      </c>
      <c r="J45" t="s">
        <v>1468</v>
      </c>
      <c r="K45" t="s">
        <v>4866</v>
      </c>
      <c r="L45" t="s">
        <v>4875</v>
      </c>
      <c r="N45" t="s">
        <v>4911</v>
      </c>
      <c r="P45" t="s">
        <v>4937</v>
      </c>
      <c r="R45" t="s">
        <v>5527</v>
      </c>
      <c r="S45" t="s">
        <v>360</v>
      </c>
      <c r="T45" t="s">
        <v>362</v>
      </c>
      <c r="U45" t="s">
        <v>362</v>
      </c>
      <c r="V45" t="s">
        <v>362</v>
      </c>
      <c r="W45" t="s">
        <v>362</v>
      </c>
      <c r="X45" t="s">
        <v>362</v>
      </c>
      <c r="Y45" t="s">
        <v>362</v>
      </c>
      <c r="Z45" t="s">
        <v>362</v>
      </c>
      <c r="AB45" t="s">
        <v>4940</v>
      </c>
      <c r="AC45" t="s">
        <v>4940</v>
      </c>
      <c r="AD45" t="s">
        <v>4940</v>
      </c>
      <c r="AE45" t="s">
        <v>4940</v>
      </c>
      <c r="AF45" t="s">
        <v>4940</v>
      </c>
      <c r="AG45" t="s">
        <v>4940</v>
      </c>
      <c r="AH45" t="s">
        <v>6253</v>
      </c>
      <c r="AI45" t="s">
        <v>360</v>
      </c>
      <c r="AJ45" t="s">
        <v>360</v>
      </c>
      <c r="AK45" t="s">
        <v>360</v>
      </c>
      <c r="AL45" t="s">
        <v>362</v>
      </c>
      <c r="AM45" t="s">
        <v>360</v>
      </c>
      <c r="AN45" t="s">
        <v>360</v>
      </c>
      <c r="AO45" t="s">
        <v>362</v>
      </c>
      <c r="AP45" t="s">
        <v>362</v>
      </c>
      <c r="AQ45" t="s">
        <v>362</v>
      </c>
      <c r="AR45" t="s">
        <v>362</v>
      </c>
      <c r="AS45" t="s">
        <v>362</v>
      </c>
      <c r="AT45" t="s">
        <v>362</v>
      </c>
      <c r="AU45" t="s">
        <v>362</v>
      </c>
      <c r="AV45" t="s">
        <v>362</v>
      </c>
      <c r="AX45" t="s">
        <v>5984</v>
      </c>
      <c r="AY45" t="s">
        <v>360</v>
      </c>
      <c r="AZ45" t="s">
        <v>360</v>
      </c>
      <c r="BA45" t="s">
        <v>362</v>
      </c>
      <c r="BB45" t="s">
        <v>362</v>
      </c>
      <c r="BC45" t="s">
        <v>362</v>
      </c>
      <c r="BD45" t="s">
        <v>362</v>
      </c>
      <c r="BE45" t="s">
        <v>362</v>
      </c>
      <c r="BF45" t="s">
        <v>362</v>
      </c>
      <c r="BG45" t="s">
        <v>362</v>
      </c>
      <c r="BH45" t="s">
        <v>362</v>
      </c>
      <c r="BI45" t="s">
        <v>362</v>
      </c>
      <c r="BJ45" t="s">
        <v>362</v>
      </c>
      <c r="BK45" t="s">
        <v>362</v>
      </c>
      <c r="BM45" t="s">
        <v>6044</v>
      </c>
      <c r="BN45" t="s">
        <v>362</v>
      </c>
      <c r="BO45" t="s">
        <v>362</v>
      </c>
      <c r="BP45" t="s">
        <v>360</v>
      </c>
      <c r="BQ45" t="s">
        <v>360</v>
      </c>
      <c r="BR45" t="s">
        <v>362</v>
      </c>
      <c r="BS45" t="s">
        <v>362</v>
      </c>
      <c r="BT45" t="s">
        <v>362</v>
      </c>
      <c r="BU45" t="s">
        <v>362</v>
      </c>
      <c r="BV45" t="s">
        <v>362</v>
      </c>
      <c r="BX45" t="s">
        <v>4975</v>
      </c>
      <c r="CN45" t="s">
        <v>5002</v>
      </c>
      <c r="DD45" t="s">
        <v>5023</v>
      </c>
      <c r="EK45" t="s">
        <v>5070</v>
      </c>
      <c r="EW45" t="s">
        <v>5096</v>
      </c>
      <c r="EX45" t="s">
        <v>362</v>
      </c>
      <c r="EY45" t="s">
        <v>360</v>
      </c>
      <c r="EZ45" t="s">
        <v>362</v>
      </c>
      <c r="FA45" t="s">
        <v>362</v>
      </c>
      <c r="FB45" t="s">
        <v>362</v>
      </c>
      <c r="FC45" t="s">
        <v>362</v>
      </c>
      <c r="FD45" t="s">
        <v>362</v>
      </c>
      <c r="FE45" t="s">
        <v>362</v>
      </c>
      <c r="FF45" t="s">
        <v>362</v>
      </c>
      <c r="FG45" t="s">
        <v>362</v>
      </c>
      <c r="FH45" t="s">
        <v>362</v>
      </c>
      <c r="FJ45" t="s">
        <v>5070</v>
      </c>
      <c r="FK45" t="s">
        <v>3072</v>
      </c>
      <c r="FV45" t="s">
        <v>3072</v>
      </c>
      <c r="GG45" t="s">
        <v>4953</v>
      </c>
      <c r="GI45" t="s">
        <v>3074</v>
      </c>
      <c r="HN45" t="s">
        <v>5172</v>
      </c>
      <c r="HO45" t="s">
        <v>362</v>
      </c>
      <c r="HP45" t="s">
        <v>362</v>
      </c>
      <c r="HQ45" t="s">
        <v>360</v>
      </c>
      <c r="HR45" t="s">
        <v>362</v>
      </c>
      <c r="HS45" t="s">
        <v>362</v>
      </c>
      <c r="HT45" t="s">
        <v>362</v>
      </c>
      <c r="HU45" t="s">
        <v>362</v>
      </c>
      <c r="HV45" t="s">
        <v>362</v>
      </c>
      <c r="HW45" t="s">
        <v>362</v>
      </c>
      <c r="HY45" t="s">
        <v>5186</v>
      </c>
      <c r="HZ45" t="s">
        <v>362</v>
      </c>
      <c r="IA45" t="s">
        <v>362</v>
      </c>
      <c r="IB45" t="s">
        <v>362</v>
      </c>
      <c r="IC45" t="s">
        <v>362</v>
      </c>
      <c r="ID45" t="s">
        <v>360</v>
      </c>
      <c r="IE45" t="s">
        <v>362</v>
      </c>
      <c r="IG45" t="s">
        <v>5187</v>
      </c>
      <c r="IP45" t="s">
        <v>5203</v>
      </c>
      <c r="IQ45" t="s">
        <v>6121</v>
      </c>
      <c r="IR45" t="s">
        <v>360</v>
      </c>
      <c r="IS45" t="s">
        <v>360</v>
      </c>
      <c r="IT45" t="s">
        <v>360</v>
      </c>
      <c r="IU45" t="s">
        <v>360</v>
      </c>
      <c r="IV45" t="s">
        <v>360</v>
      </c>
      <c r="IW45" t="s">
        <v>362</v>
      </c>
      <c r="IX45" t="s">
        <v>362</v>
      </c>
      <c r="IY45" t="s">
        <v>362</v>
      </c>
      <c r="IZ45" t="s">
        <v>362</v>
      </c>
      <c r="JA45" t="s">
        <v>362</v>
      </c>
      <c r="JL45" t="s">
        <v>3074</v>
      </c>
      <c r="JX45" t="s">
        <v>5257</v>
      </c>
      <c r="JY45" t="s">
        <v>362</v>
      </c>
      <c r="JZ45" t="s">
        <v>362</v>
      </c>
      <c r="KA45" t="s">
        <v>362</v>
      </c>
      <c r="KB45" t="s">
        <v>362</v>
      </c>
      <c r="KC45" t="s">
        <v>362</v>
      </c>
      <c r="KD45" t="s">
        <v>360</v>
      </c>
      <c r="KE45" t="s">
        <v>362</v>
      </c>
      <c r="KF45" t="s">
        <v>362</v>
      </c>
      <c r="KG45" t="s">
        <v>362</v>
      </c>
      <c r="KI45" t="s">
        <v>5259</v>
      </c>
      <c r="KJ45" t="s">
        <v>6254</v>
      </c>
      <c r="KK45" t="s">
        <v>360</v>
      </c>
      <c r="KL45" t="s">
        <v>362</v>
      </c>
      <c r="KM45" t="s">
        <v>360</v>
      </c>
      <c r="KN45" t="s">
        <v>362</v>
      </c>
      <c r="KO45" t="s">
        <v>360</v>
      </c>
      <c r="KP45" t="s">
        <v>362</v>
      </c>
      <c r="KQ45" t="s">
        <v>360</v>
      </c>
      <c r="KR45" t="s">
        <v>360</v>
      </c>
      <c r="KS45" t="s">
        <v>360</v>
      </c>
      <c r="KT45" t="s">
        <v>362</v>
      </c>
      <c r="KU45" t="s">
        <v>362</v>
      </c>
      <c r="LJ45" t="s">
        <v>6023</v>
      </c>
      <c r="LK45" t="s">
        <v>360</v>
      </c>
      <c r="LL45" t="s">
        <v>360</v>
      </c>
      <c r="LM45" t="s">
        <v>360</v>
      </c>
      <c r="LN45" t="s">
        <v>360</v>
      </c>
      <c r="LO45" t="s">
        <v>362</v>
      </c>
      <c r="LP45" t="s">
        <v>362</v>
      </c>
      <c r="LQ45" t="s">
        <v>362</v>
      </c>
      <c r="LS45" t="s">
        <v>3072</v>
      </c>
      <c r="LT45" t="s">
        <v>5287</v>
      </c>
      <c r="MR45" t="s">
        <v>5050</v>
      </c>
      <c r="MS45" t="s">
        <v>362</v>
      </c>
      <c r="MT45" t="s">
        <v>362</v>
      </c>
      <c r="MU45" t="s">
        <v>362</v>
      </c>
      <c r="MV45" t="s">
        <v>362</v>
      </c>
      <c r="MW45" t="s">
        <v>362</v>
      </c>
      <c r="MX45" t="s">
        <v>362</v>
      </c>
      <c r="MY45" t="s">
        <v>362</v>
      </c>
      <c r="MZ45" t="s">
        <v>360</v>
      </c>
      <c r="NA45" t="s">
        <v>362</v>
      </c>
      <c r="NB45" t="s">
        <v>362</v>
      </c>
      <c r="NC45" t="s">
        <v>362</v>
      </c>
      <c r="NE45" t="s">
        <v>4971</v>
      </c>
      <c r="NF45" t="s">
        <v>362</v>
      </c>
      <c r="NG45" t="s">
        <v>362</v>
      </c>
      <c r="NH45" t="s">
        <v>362</v>
      </c>
      <c r="NI45" t="s">
        <v>362</v>
      </c>
      <c r="NJ45" t="s">
        <v>362</v>
      </c>
      <c r="NK45" t="s">
        <v>362</v>
      </c>
      <c r="NL45" t="s">
        <v>362</v>
      </c>
      <c r="NM45" t="s">
        <v>362</v>
      </c>
      <c r="NN45" t="s">
        <v>362</v>
      </c>
      <c r="NO45" t="s">
        <v>362</v>
      </c>
      <c r="NP45" t="s">
        <v>362</v>
      </c>
      <c r="NQ45" t="s">
        <v>360</v>
      </c>
      <c r="NR45" t="s">
        <v>362</v>
      </c>
      <c r="NS45" t="s">
        <v>362</v>
      </c>
      <c r="NU45" t="s">
        <v>6254</v>
      </c>
      <c r="NV45" t="s">
        <v>360</v>
      </c>
      <c r="NW45" t="s">
        <v>362</v>
      </c>
      <c r="NX45" t="s">
        <v>360</v>
      </c>
      <c r="NY45" t="s">
        <v>362</v>
      </c>
      <c r="NZ45" t="s">
        <v>360</v>
      </c>
      <c r="OA45" t="s">
        <v>362</v>
      </c>
      <c r="OB45" t="s">
        <v>360</v>
      </c>
      <c r="OC45" t="s">
        <v>360</v>
      </c>
      <c r="OD45" t="s">
        <v>360</v>
      </c>
      <c r="OE45" t="s">
        <v>362</v>
      </c>
      <c r="OF45" t="s">
        <v>362</v>
      </c>
      <c r="OG45" t="s">
        <v>362</v>
      </c>
      <c r="OI45" t="s">
        <v>5345</v>
      </c>
      <c r="OJ45" t="s">
        <v>360</v>
      </c>
      <c r="OK45" t="s">
        <v>362</v>
      </c>
      <c r="OL45" t="s">
        <v>362</v>
      </c>
      <c r="OM45" t="s">
        <v>362</v>
      </c>
      <c r="ON45" t="s">
        <v>362</v>
      </c>
      <c r="OO45" t="s">
        <v>362</v>
      </c>
      <c r="OP45" t="s">
        <v>362</v>
      </c>
      <c r="OQ45" t="s">
        <v>362</v>
      </c>
      <c r="OR45" t="s">
        <v>362</v>
      </c>
      <c r="OS45" t="s">
        <v>362</v>
      </c>
      <c r="OU45" t="s">
        <v>5002</v>
      </c>
      <c r="PF45" t="s">
        <v>5377</v>
      </c>
      <c r="PG45" t="s">
        <v>362</v>
      </c>
      <c r="PH45" t="s">
        <v>362</v>
      </c>
      <c r="PI45" t="s">
        <v>362</v>
      </c>
      <c r="PJ45" t="s">
        <v>362</v>
      </c>
      <c r="PK45" t="s">
        <v>360</v>
      </c>
      <c r="PL45" t="s">
        <v>362</v>
      </c>
      <c r="PM45" t="s">
        <v>362</v>
      </c>
      <c r="PN45" t="s">
        <v>362</v>
      </c>
      <c r="PO45" t="s">
        <v>362</v>
      </c>
      <c r="PP45" t="s">
        <v>362</v>
      </c>
      <c r="PQ45" t="s">
        <v>362</v>
      </c>
      <c r="PR45" t="s">
        <v>362</v>
      </c>
      <c r="PS45" t="s">
        <v>362</v>
      </c>
      <c r="PT45" t="s">
        <v>362</v>
      </c>
      <c r="PU45" t="s">
        <v>362</v>
      </c>
      <c r="PV45" t="s">
        <v>362</v>
      </c>
      <c r="PW45" t="s">
        <v>362</v>
      </c>
      <c r="PX45" t="s">
        <v>362</v>
      </c>
      <c r="PZ45" t="s">
        <v>5408</v>
      </c>
      <c r="QA45" t="s">
        <v>362</v>
      </c>
      <c r="QB45" t="s">
        <v>362</v>
      </c>
      <c r="QC45" t="s">
        <v>362</v>
      </c>
      <c r="QD45" t="s">
        <v>362</v>
      </c>
      <c r="QE45" t="s">
        <v>362</v>
      </c>
      <c r="QF45" t="s">
        <v>360</v>
      </c>
      <c r="QG45" t="s">
        <v>362</v>
      </c>
      <c r="QH45" t="s">
        <v>362</v>
      </c>
      <c r="QI45" t="s">
        <v>362</v>
      </c>
      <c r="QJ45" t="s">
        <v>362</v>
      </c>
      <c r="QK45" t="s">
        <v>362</v>
      </c>
      <c r="QL45" t="s">
        <v>362</v>
      </c>
      <c r="QM45" t="s">
        <v>362</v>
      </c>
      <c r="QN45" t="s">
        <v>362</v>
      </c>
      <c r="QO45" t="s">
        <v>362</v>
      </c>
      <c r="QP45" t="s">
        <v>362</v>
      </c>
      <c r="QR45" t="s">
        <v>6255</v>
      </c>
      <c r="QS45" t="s">
        <v>360</v>
      </c>
      <c r="QT45" t="s">
        <v>360</v>
      </c>
      <c r="QU45" t="s">
        <v>360</v>
      </c>
      <c r="QV45" t="s">
        <v>362</v>
      </c>
      <c r="QW45" t="s">
        <v>362</v>
      </c>
      <c r="QX45" t="s">
        <v>362</v>
      </c>
      <c r="QY45" t="s">
        <v>360</v>
      </c>
      <c r="QZ45" t="s">
        <v>360</v>
      </c>
      <c r="RA45" t="s">
        <v>362</v>
      </c>
      <c r="RB45" t="s">
        <v>362</v>
      </c>
      <c r="RC45" t="s">
        <v>362</v>
      </c>
      <c r="RD45" t="s">
        <v>362</v>
      </c>
      <c r="RF45" t="s">
        <v>5451</v>
      </c>
      <c r="RG45" t="s">
        <v>362</v>
      </c>
      <c r="RH45" t="s">
        <v>362</v>
      </c>
      <c r="RI45" t="s">
        <v>362</v>
      </c>
      <c r="RJ45" t="s">
        <v>362</v>
      </c>
      <c r="RK45" t="s">
        <v>362</v>
      </c>
      <c r="RL45" t="s">
        <v>360</v>
      </c>
      <c r="RM45" t="s">
        <v>362</v>
      </c>
      <c r="RN45" t="s">
        <v>362</v>
      </c>
      <c r="RO45" t="s">
        <v>362</v>
      </c>
      <c r="RP45" t="s">
        <v>362</v>
      </c>
      <c r="RQ45" t="s">
        <v>362</v>
      </c>
      <c r="RR45" t="s">
        <v>362</v>
      </c>
      <c r="RS45" t="s">
        <v>362</v>
      </c>
      <c r="RT45" t="s">
        <v>362</v>
      </c>
      <c r="RU45" t="s">
        <v>362</v>
      </c>
      <c r="RV45" t="s">
        <v>362</v>
      </c>
      <c r="RX45" t="s">
        <v>6245</v>
      </c>
      <c r="RY45" t="s">
        <v>360</v>
      </c>
      <c r="RZ45" t="s">
        <v>360</v>
      </c>
      <c r="SA45" t="s">
        <v>360</v>
      </c>
      <c r="SB45" t="s">
        <v>360</v>
      </c>
      <c r="SC45" t="s">
        <v>360</v>
      </c>
      <c r="SD45" t="s">
        <v>360</v>
      </c>
      <c r="SE45" t="s">
        <v>360</v>
      </c>
      <c r="SF45" t="s">
        <v>360</v>
      </c>
      <c r="SG45" t="s">
        <v>362</v>
      </c>
      <c r="SH45" t="s">
        <v>362</v>
      </c>
      <c r="SI45" t="s">
        <v>362</v>
      </c>
      <c r="SK45" t="s">
        <v>6233</v>
      </c>
      <c r="SL45" t="s">
        <v>360</v>
      </c>
      <c r="SM45" t="s">
        <v>360</v>
      </c>
      <c r="SN45" t="s">
        <v>360</v>
      </c>
      <c r="SO45" t="s">
        <v>360</v>
      </c>
      <c r="SP45" t="s">
        <v>360</v>
      </c>
      <c r="SQ45" t="s">
        <v>360</v>
      </c>
      <c r="SR45" t="s">
        <v>360</v>
      </c>
      <c r="SS45" t="s">
        <v>360</v>
      </c>
      <c r="ST45" t="s">
        <v>360</v>
      </c>
      <c r="SU45" t="s">
        <v>362</v>
      </c>
      <c r="SV45" t="s">
        <v>362</v>
      </c>
      <c r="SW45" t="s">
        <v>362</v>
      </c>
      <c r="SX45" t="s">
        <v>360</v>
      </c>
      <c r="SZ45" t="s">
        <v>3074</v>
      </c>
      <c r="TA45" t="s">
        <v>362</v>
      </c>
      <c r="TB45" t="s">
        <v>362</v>
      </c>
      <c r="TC45" t="s">
        <v>362</v>
      </c>
      <c r="TD45" t="s">
        <v>362</v>
      </c>
      <c r="TE45" t="s">
        <v>362</v>
      </c>
      <c r="TF45" t="s">
        <v>362</v>
      </c>
      <c r="TG45" t="s">
        <v>360</v>
      </c>
      <c r="TH45" t="s">
        <v>362</v>
      </c>
      <c r="TY45" t="s">
        <v>5002</v>
      </c>
      <c r="UN45" t="s">
        <v>3074</v>
      </c>
      <c r="UO45" t="s">
        <v>3074</v>
      </c>
      <c r="UP45" t="s">
        <v>3074</v>
      </c>
      <c r="UQ45" t="s">
        <v>475</v>
      </c>
      <c r="UR45" t="s">
        <v>304</v>
      </c>
      <c r="US45" t="s">
        <v>321</v>
      </c>
      <c r="UT45" t="s">
        <v>282</v>
      </c>
      <c r="UU45" t="s">
        <v>686</v>
      </c>
      <c r="UV45" t="s">
        <v>532</v>
      </c>
      <c r="UW45" t="s">
        <v>328</v>
      </c>
      <c r="UX45" t="s">
        <v>737</v>
      </c>
      <c r="UY45" t="s">
        <v>406</v>
      </c>
      <c r="UZ45" t="s">
        <v>1099</v>
      </c>
      <c r="VA45" t="s">
        <v>1185</v>
      </c>
      <c r="VB45" t="s">
        <v>392</v>
      </c>
    </row>
    <row r="46" spans="1:574" x14ac:dyDescent="0.25">
      <c r="A46" t="s">
        <v>6256</v>
      </c>
      <c r="B46" s="38">
        <v>45898</v>
      </c>
      <c r="C46" t="s">
        <v>3056</v>
      </c>
      <c r="D46" t="s">
        <v>3059</v>
      </c>
      <c r="E46" t="s">
        <v>3065</v>
      </c>
      <c r="F46">
        <v>2758819</v>
      </c>
      <c r="G46" t="s">
        <v>3072</v>
      </c>
      <c r="H46" s="38">
        <v>45079</v>
      </c>
      <c r="I46">
        <v>45</v>
      </c>
      <c r="J46" t="s">
        <v>1473</v>
      </c>
      <c r="K46" t="s">
        <v>4866</v>
      </c>
      <c r="L46" t="s">
        <v>4875</v>
      </c>
      <c r="N46" t="s">
        <v>4913</v>
      </c>
      <c r="P46" t="s">
        <v>4937</v>
      </c>
      <c r="R46" t="s">
        <v>3074</v>
      </c>
      <c r="S46" t="s">
        <v>362</v>
      </c>
      <c r="T46" t="s">
        <v>362</v>
      </c>
      <c r="U46" t="s">
        <v>362</v>
      </c>
      <c r="V46" t="s">
        <v>362</v>
      </c>
      <c r="W46" t="s">
        <v>362</v>
      </c>
      <c r="X46" t="s">
        <v>360</v>
      </c>
      <c r="Y46" t="s">
        <v>362</v>
      </c>
      <c r="Z46" t="s">
        <v>362</v>
      </c>
      <c r="AB46" t="s">
        <v>4940</v>
      </c>
      <c r="AC46" t="s">
        <v>4940</v>
      </c>
      <c r="AD46" t="s">
        <v>4942</v>
      </c>
      <c r="AE46" t="s">
        <v>4940</v>
      </c>
      <c r="AF46" t="s">
        <v>4940</v>
      </c>
      <c r="AG46" t="s">
        <v>4940</v>
      </c>
      <c r="AH46" t="s">
        <v>4971</v>
      </c>
      <c r="AI46" t="s">
        <v>362</v>
      </c>
      <c r="AJ46" t="s">
        <v>362</v>
      </c>
      <c r="AK46" t="s">
        <v>362</v>
      </c>
      <c r="AL46" t="s">
        <v>362</v>
      </c>
      <c r="AM46" t="s">
        <v>362</v>
      </c>
      <c r="AN46" t="s">
        <v>362</v>
      </c>
      <c r="AO46" t="s">
        <v>362</v>
      </c>
      <c r="AP46" t="s">
        <v>362</v>
      </c>
      <c r="AQ46" t="s">
        <v>362</v>
      </c>
      <c r="AR46" t="s">
        <v>362</v>
      </c>
      <c r="AS46" t="s">
        <v>362</v>
      </c>
      <c r="AT46" t="s">
        <v>362</v>
      </c>
      <c r="AU46" t="s">
        <v>360</v>
      </c>
      <c r="AV46" t="s">
        <v>362</v>
      </c>
      <c r="AX46" t="s">
        <v>4951</v>
      </c>
      <c r="AY46" t="s">
        <v>362</v>
      </c>
      <c r="AZ46" t="s">
        <v>360</v>
      </c>
      <c r="BA46" t="s">
        <v>362</v>
      </c>
      <c r="BB46" t="s">
        <v>362</v>
      </c>
      <c r="BC46" t="s">
        <v>362</v>
      </c>
      <c r="BD46" t="s">
        <v>362</v>
      </c>
      <c r="BE46" t="s">
        <v>362</v>
      </c>
      <c r="BF46" t="s">
        <v>362</v>
      </c>
      <c r="BG46" t="s">
        <v>362</v>
      </c>
      <c r="BH46" t="s">
        <v>362</v>
      </c>
      <c r="BI46" t="s">
        <v>362</v>
      </c>
      <c r="BJ46" t="s">
        <v>362</v>
      </c>
      <c r="BK46" t="s">
        <v>362</v>
      </c>
      <c r="BM46" t="s">
        <v>5473</v>
      </c>
      <c r="BN46" t="s">
        <v>362</v>
      </c>
      <c r="BO46" t="s">
        <v>362</v>
      </c>
      <c r="BP46" t="s">
        <v>362</v>
      </c>
      <c r="BQ46" t="s">
        <v>360</v>
      </c>
      <c r="BR46" t="s">
        <v>362</v>
      </c>
      <c r="BS46" t="s">
        <v>362</v>
      </c>
      <c r="BT46" t="s">
        <v>362</v>
      </c>
      <c r="BU46" t="s">
        <v>362</v>
      </c>
      <c r="BV46" t="s">
        <v>362</v>
      </c>
      <c r="BX46" t="s">
        <v>4975</v>
      </c>
      <c r="CN46" t="s">
        <v>5002</v>
      </c>
      <c r="DD46" t="s">
        <v>4984</v>
      </c>
      <c r="FJ46" t="s">
        <v>5070</v>
      </c>
      <c r="FK46" t="s">
        <v>3074</v>
      </c>
      <c r="FL46" t="s">
        <v>5122</v>
      </c>
      <c r="FM46" t="s">
        <v>362</v>
      </c>
      <c r="FN46" t="s">
        <v>362</v>
      </c>
      <c r="FO46" t="s">
        <v>362</v>
      </c>
      <c r="FP46" t="s">
        <v>362</v>
      </c>
      <c r="FQ46" t="s">
        <v>360</v>
      </c>
      <c r="FR46" t="s">
        <v>362</v>
      </c>
      <c r="FS46" t="s">
        <v>362</v>
      </c>
      <c r="FT46" t="s">
        <v>362</v>
      </c>
      <c r="FV46" t="s">
        <v>4907</v>
      </c>
      <c r="GG46" t="s">
        <v>4951</v>
      </c>
      <c r="GI46" t="s">
        <v>4907</v>
      </c>
      <c r="IG46" t="s">
        <v>5187</v>
      </c>
      <c r="IP46" t="s">
        <v>5203</v>
      </c>
      <c r="IQ46" t="s">
        <v>5222</v>
      </c>
      <c r="IR46" t="s">
        <v>362</v>
      </c>
      <c r="IS46" t="s">
        <v>362</v>
      </c>
      <c r="IT46" t="s">
        <v>362</v>
      </c>
      <c r="IU46" t="s">
        <v>362</v>
      </c>
      <c r="IV46" t="s">
        <v>362</v>
      </c>
      <c r="IW46" t="s">
        <v>360</v>
      </c>
      <c r="IX46" t="s">
        <v>362</v>
      </c>
      <c r="IY46" t="s">
        <v>362</v>
      </c>
      <c r="IZ46" t="s">
        <v>362</v>
      </c>
      <c r="JA46" t="s">
        <v>362</v>
      </c>
      <c r="JL46" t="s">
        <v>3074</v>
      </c>
      <c r="JX46" t="s">
        <v>5986</v>
      </c>
      <c r="JY46" t="s">
        <v>360</v>
      </c>
      <c r="JZ46" t="s">
        <v>362</v>
      </c>
      <c r="KA46" t="s">
        <v>360</v>
      </c>
      <c r="KB46" t="s">
        <v>362</v>
      </c>
      <c r="KC46" t="s">
        <v>362</v>
      </c>
      <c r="KD46" t="s">
        <v>362</v>
      </c>
      <c r="KE46" t="s">
        <v>362</v>
      </c>
      <c r="KF46" t="s">
        <v>362</v>
      </c>
      <c r="KG46" t="s">
        <v>362</v>
      </c>
      <c r="KI46" t="s">
        <v>5259</v>
      </c>
      <c r="KJ46" t="s">
        <v>5263</v>
      </c>
      <c r="KK46" t="s">
        <v>360</v>
      </c>
      <c r="KL46" t="s">
        <v>362</v>
      </c>
      <c r="KM46" t="s">
        <v>362</v>
      </c>
      <c r="KN46" t="s">
        <v>362</v>
      </c>
      <c r="KO46" t="s">
        <v>362</v>
      </c>
      <c r="KP46" t="s">
        <v>362</v>
      </c>
      <c r="KQ46" t="s">
        <v>362</v>
      </c>
      <c r="KR46" t="s">
        <v>362</v>
      </c>
      <c r="KS46" t="s">
        <v>362</v>
      </c>
      <c r="KT46" t="s">
        <v>362</v>
      </c>
      <c r="KU46" t="s">
        <v>362</v>
      </c>
      <c r="LJ46" t="s">
        <v>6193</v>
      </c>
      <c r="LK46" t="s">
        <v>360</v>
      </c>
      <c r="LL46" t="s">
        <v>362</v>
      </c>
      <c r="LM46" t="s">
        <v>360</v>
      </c>
      <c r="LN46" t="s">
        <v>362</v>
      </c>
      <c r="LO46" t="s">
        <v>362</v>
      </c>
      <c r="LP46" t="s">
        <v>362</v>
      </c>
      <c r="LQ46" t="s">
        <v>362</v>
      </c>
      <c r="LS46" t="s">
        <v>3072</v>
      </c>
      <c r="LT46" t="s">
        <v>5287</v>
      </c>
      <c r="MR46" t="s">
        <v>4907</v>
      </c>
      <c r="MS46" t="s">
        <v>362</v>
      </c>
      <c r="MT46" t="s">
        <v>362</v>
      </c>
      <c r="MU46" t="s">
        <v>362</v>
      </c>
      <c r="MV46" t="s">
        <v>362</v>
      </c>
      <c r="MW46" t="s">
        <v>362</v>
      </c>
      <c r="MX46" t="s">
        <v>362</v>
      </c>
      <c r="MY46" t="s">
        <v>362</v>
      </c>
      <c r="MZ46" t="s">
        <v>362</v>
      </c>
      <c r="NA46" t="s">
        <v>362</v>
      </c>
      <c r="NB46" t="s">
        <v>360</v>
      </c>
      <c r="NC46" t="s">
        <v>362</v>
      </c>
      <c r="NE46" t="s">
        <v>4971</v>
      </c>
      <c r="NF46" t="s">
        <v>362</v>
      </c>
      <c r="NG46" t="s">
        <v>362</v>
      </c>
      <c r="NH46" t="s">
        <v>362</v>
      </c>
      <c r="NI46" t="s">
        <v>362</v>
      </c>
      <c r="NJ46" t="s">
        <v>362</v>
      </c>
      <c r="NK46" t="s">
        <v>362</v>
      </c>
      <c r="NL46" t="s">
        <v>362</v>
      </c>
      <c r="NM46" t="s">
        <v>362</v>
      </c>
      <c r="NN46" t="s">
        <v>362</v>
      </c>
      <c r="NO46" t="s">
        <v>362</v>
      </c>
      <c r="NP46" t="s">
        <v>362</v>
      </c>
      <c r="NQ46" t="s">
        <v>360</v>
      </c>
      <c r="NR46" t="s">
        <v>362</v>
      </c>
      <c r="NS46" t="s">
        <v>362</v>
      </c>
      <c r="NU46" t="s">
        <v>6257</v>
      </c>
      <c r="NV46" t="s">
        <v>362</v>
      </c>
      <c r="NW46" t="s">
        <v>360</v>
      </c>
      <c r="NX46" t="s">
        <v>362</v>
      </c>
      <c r="NY46" t="s">
        <v>362</v>
      </c>
      <c r="NZ46" t="s">
        <v>362</v>
      </c>
      <c r="OA46" t="s">
        <v>360</v>
      </c>
      <c r="OB46" t="s">
        <v>362</v>
      </c>
      <c r="OC46" t="s">
        <v>362</v>
      </c>
      <c r="OD46" t="s">
        <v>362</v>
      </c>
      <c r="OE46" t="s">
        <v>362</v>
      </c>
      <c r="OF46" t="s">
        <v>362</v>
      </c>
      <c r="OG46" t="s">
        <v>362</v>
      </c>
      <c r="OI46" t="s">
        <v>5345</v>
      </c>
      <c r="OJ46" t="s">
        <v>360</v>
      </c>
      <c r="OK46" t="s">
        <v>362</v>
      </c>
      <c r="OL46" t="s">
        <v>362</v>
      </c>
      <c r="OM46" t="s">
        <v>362</v>
      </c>
      <c r="ON46" t="s">
        <v>362</v>
      </c>
      <c r="OO46" t="s">
        <v>362</v>
      </c>
      <c r="OP46" t="s">
        <v>362</v>
      </c>
      <c r="OQ46" t="s">
        <v>362</v>
      </c>
      <c r="OR46" t="s">
        <v>362</v>
      </c>
      <c r="OS46" t="s">
        <v>362</v>
      </c>
      <c r="OU46" t="s">
        <v>5002</v>
      </c>
      <c r="PF46" t="s">
        <v>6258</v>
      </c>
      <c r="PG46" t="s">
        <v>362</v>
      </c>
      <c r="PH46" t="s">
        <v>362</v>
      </c>
      <c r="PI46" t="s">
        <v>362</v>
      </c>
      <c r="PJ46" t="s">
        <v>362</v>
      </c>
      <c r="PK46" t="s">
        <v>362</v>
      </c>
      <c r="PL46" t="s">
        <v>360</v>
      </c>
      <c r="PM46" t="s">
        <v>360</v>
      </c>
      <c r="PN46" t="s">
        <v>362</v>
      </c>
      <c r="PO46" t="s">
        <v>362</v>
      </c>
      <c r="PP46" t="s">
        <v>360</v>
      </c>
      <c r="PQ46" t="s">
        <v>362</v>
      </c>
      <c r="PR46" t="s">
        <v>362</v>
      </c>
      <c r="PS46" t="s">
        <v>362</v>
      </c>
      <c r="PT46" t="s">
        <v>362</v>
      </c>
      <c r="PU46" t="s">
        <v>362</v>
      </c>
      <c r="PV46" t="s">
        <v>362</v>
      </c>
      <c r="PW46" t="s">
        <v>362</v>
      </c>
      <c r="PX46" t="s">
        <v>362</v>
      </c>
      <c r="PZ46" t="s">
        <v>5398</v>
      </c>
      <c r="QA46" t="s">
        <v>362</v>
      </c>
      <c r="QB46" t="s">
        <v>362</v>
      </c>
      <c r="QC46" t="s">
        <v>362</v>
      </c>
      <c r="QD46" t="s">
        <v>362</v>
      </c>
      <c r="QE46" t="s">
        <v>362</v>
      </c>
      <c r="QF46" t="s">
        <v>362</v>
      </c>
      <c r="QG46" t="s">
        <v>362</v>
      </c>
      <c r="QH46" t="s">
        <v>362</v>
      </c>
      <c r="QI46" t="s">
        <v>362</v>
      </c>
      <c r="QJ46" t="s">
        <v>362</v>
      </c>
      <c r="QK46" t="s">
        <v>362</v>
      </c>
      <c r="QL46" t="s">
        <v>362</v>
      </c>
      <c r="QM46" t="s">
        <v>360</v>
      </c>
      <c r="QN46" t="s">
        <v>362</v>
      </c>
      <c r="QO46" t="s">
        <v>362</v>
      </c>
      <c r="QP46" t="s">
        <v>362</v>
      </c>
      <c r="SZ46" t="s">
        <v>3074</v>
      </c>
      <c r="TA46" t="s">
        <v>362</v>
      </c>
      <c r="TB46" t="s">
        <v>362</v>
      </c>
      <c r="TC46" t="s">
        <v>362</v>
      </c>
      <c r="TD46" t="s">
        <v>362</v>
      </c>
      <c r="TE46" t="s">
        <v>362</v>
      </c>
      <c r="TF46" t="s">
        <v>362</v>
      </c>
      <c r="TG46" t="s">
        <v>360</v>
      </c>
      <c r="TH46" t="s">
        <v>362</v>
      </c>
      <c r="TY46" t="s">
        <v>5002</v>
      </c>
      <c r="UN46" t="s">
        <v>3074</v>
      </c>
      <c r="UO46" t="s">
        <v>3074</v>
      </c>
      <c r="UP46" t="s">
        <v>3074</v>
      </c>
      <c r="UQ46" t="s">
        <v>1307</v>
      </c>
      <c r="UR46" t="s">
        <v>304</v>
      </c>
      <c r="US46" t="s">
        <v>321</v>
      </c>
      <c r="UT46" t="s">
        <v>290</v>
      </c>
      <c r="UU46" t="s">
        <v>691</v>
      </c>
      <c r="UV46" t="s">
        <v>527</v>
      </c>
      <c r="UW46" t="s">
        <v>329</v>
      </c>
      <c r="UX46" t="s">
        <v>742</v>
      </c>
      <c r="UY46" t="s">
        <v>406</v>
      </c>
      <c r="UZ46" t="s">
        <v>1099</v>
      </c>
      <c r="VA46" t="s">
        <v>1184</v>
      </c>
      <c r="VB46" t="s">
        <v>392</v>
      </c>
    </row>
    <row r="47" spans="1:574" x14ac:dyDescent="0.25">
      <c r="A47" t="s">
        <v>6259</v>
      </c>
      <c r="B47" s="38">
        <v>45898</v>
      </c>
      <c r="C47" t="s">
        <v>3055</v>
      </c>
      <c r="D47" t="s">
        <v>3059</v>
      </c>
      <c r="E47" t="s">
        <v>3065</v>
      </c>
      <c r="F47">
        <v>2758292</v>
      </c>
      <c r="G47" t="s">
        <v>3072</v>
      </c>
      <c r="H47" s="38">
        <v>44667</v>
      </c>
      <c r="I47">
        <v>66</v>
      </c>
      <c r="J47" t="s">
        <v>1473</v>
      </c>
      <c r="K47" t="s">
        <v>4866</v>
      </c>
      <c r="L47" t="s">
        <v>4875</v>
      </c>
      <c r="N47" t="s">
        <v>4911</v>
      </c>
      <c r="P47" t="s">
        <v>4933</v>
      </c>
      <c r="R47" t="s">
        <v>5533</v>
      </c>
      <c r="S47" t="s">
        <v>362</v>
      </c>
      <c r="T47" t="s">
        <v>362</v>
      </c>
      <c r="U47" t="s">
        <v>362</v>
      </c>
      <c r="V47" t="s">
        <v>360</v>
      </c>
      <c r="W47" t="s">
        <v>362</v>
      </c>
      <c r="X47" t="s">
        <v>362</v>
      </c>
      <c r="Y47" t="s">
        <v>362</v>
      </c>
      <c r="Z47" t="s">
        <v>362</v>
      </c>
      <c r="AB47" t="s">
        <v>4942</v>
      </c>
      <c r="AC47" t="s">
        <v>4942</v>
      </c>
      <c r="AD47" t="s">
        <v>4944</v>
      </c>
      <c r="AE47" t="s">
        <v>4940</v>
      </c>
      <c r="AF47" t="s">
        <v>4940</v>
      </c>
      <c r="AG47" t="s">
        <v>4940</v>
      </c>
      <c r="AH47" t="s">
        <v>4949</v>
      </c>
      <c r="AI47" t="s">
        <v>360</v>
      </c>
      <c r="AJ47" t="s">
        <v>362</v>
      </c>
      <c r="AK47" t="s">
        <v>362</v>
      </c>
      <c r="AL47" t="s">
        <v>362</v>
      </c>
      <c r="AM47" t="s">
        <v>362</v>
      </c>
      <c r="AN47" t="s">
        <v>362</v>
      </c>
      <c r="AO47" t="s">
        <v>362</v>
      </c>
      <c r="AP47" t="s">
        <v>362</v>
      </c>
      <c r="AQ47" t="s">
        <v>362</v>
      </c>
      <c r="AR47" t="s">
        <v>362</v>
      </c>
      <c r="AS47" t="s">
        <v>362</v>
      </c>
      <c r="AT47" t="s">
        <v>362</v>
      </c>
      <c r="AU47" t="s">
        <v>362</v>
      </c>
      <c r="AV47" t="s">
        <v>362</v>
      </c>
      <c r="AX47" t="s">
        <v>4949</v>
      </c>
      <c r="AY47" t="s">
        <v>360</v>
      </c>
      <c r="AZ47" t="s">
        <v>362</v>
      </c>
      <c r="BA47" t="s">
        <v>362</v>
      </c>
      <c r="BB47" t="s">
        <v>362</v>
      </c>
      <c r="BC47" t="s">
        <v>362</v>
      </c>
      <c r="BD47" t="s">
        <v>362</v>
      </c>
      <c r="BE47" t="s">
        <v>362</v>
      </c>
      <c r="BF47" t="s">
        <v>362</v>
      </c>
      <c r="BG47" t="s">
        <v>362</v>
      </c>
      <c r="BH47" t="s">
        <v>362</v>
      </c>
      <c r="BI47" t="s">
        <v>362</v>
      </c>
      <c r="BJ47" t="s">
        <v>362</v>
      </c>
      <c r="BK47" t="s">
        <v>362</v>
      </c>
      <c r="BM47" t="s">
        <v>5473</v>
      </c>
      <c r="BN47" t="s">
        <v>362</v>
      </c>
      <c r="BO47" t="s">
        <v>362</v>
      </c>
      <c r="BP47" t="s">
        <v>362</v>
      </c>
      <c r="BQ47" t="s">
        <v>360</v>
      </c>
      <c r="BR47" t="s">
        <v>362</v>
      </c>
      <c r="BS47" t="s">
        <v>362</v>
      </c>
      <c r="BT47" t="s">
        <v>362</v>
      </c>
      <c r="BU47" t="s">
        <v>362</v>
      </c>
      <c r="BV47" t="s">
        <v>362</v>
      </c>
      <c r="BX47" t="s">
        <v>4975</v>
      </c>
      <c r="CN47" t="s">
        <v>5002</v>
      </c>
      <c r="DD47" t="s">
        <v>4984</v>
      </c>
      <c r="EK47" t="s">
        <v>5078</v>
      </c>
      <c r="EL47" t="s">
        <v>5080</v>
      </c>
      <c r="EM47" t="s">
        <v>360</v>
      </c>
      <c r="EN47" t="s">
        <v>362</v>
      </c>
      <c r="EO47" t="s">
        <v>362</v>
      </c>
      <c r="EP47" t="s">
        <v>362</v>
      </c>
      <c r="EQ47" t="s">
        <v>362</v>
      </c>
      <c r="ER47" t="s">
        <v>362</v>
      </c>
      <c r="ES47" t="s">
        <v>362</v>
      </c>
      <c r="ET47" t="s">
        <v>362</v>
      </c>
      <c r="EU47" t="s">
        <v>362</v>
      </c>
      <c r="EW47" t="s">
        <v>5094</v>
      </c>
      <c r="EX47" t="s">
        <v>360</v>
      </c>
      <c r="EY47" t="s">
        <v>362</v>
      </c>
      <c r="EZ47" t="s">
        <v>362</v>
      </c>
      <c r="FA47" t="s">
        <v>362</v>
      </c>
      <c r="FB47" t="s">
        <v>362</v>
      </c>
      <c r="FC47" t="s">
        <v>362</v>
      </c>
      <c r="FD47" t="s">
        <v>362</v>
      </c>
      <c r="FE47" t="s">
        <v>362</v>
      </c>
      <c r="FF47" t="s">
        <v>362</v>
      </c>
      <c r="FG47" t="s">
        <v>362</v>
      </c>
      <c r="FH47" t="s">
        <v>362</v>
      </c>
      <c r="FJ47" t="s">
        <v>5078</v>
      </c>
      <c r="FK47" t="s">
        <v>3074</v>
      </c>
      <c r="FL47" t="s">
        <v>5113</v>
      </c>
      <c r="FM47" t="s">
        <v>360</v>
      </c>
      <c r="FN47" t="s">
        <v>362</v>
      </c>
      <c r="FO47" t="s">
        <v>362</v>
      </c>
      <c r="FP47" t="s">
        <v>362</v>
      </c>
      <c r="FQ47" t="s">
        <v>362</v>
      </c>
      <c r="FR47" t="s">
        <v>362</v>
      </c>
      <c r="FS47" t="s">
        <v>362</v>
      </c>
      <c r="FT47" t="s">
        <v>362</v>
      </c>
      <c r="FV47" t="s">
        <v>5111</v>
      </c>
      <c r="FW47" t="s">
        <v>5124</v>
      </c>
      <c r="FX47" t="s">
        <v>360</v>
      </c>
      <c r="FY47" t="s">
        <v>362</v>
      </c>
      <c r="FZ47" t="s">
        <v>362</v>
      </c>
      <c r="GA47" t="s">
        <v>362</v>
      </c>
      <c r="GB47" t="s">
        <v>362</v>
      </c>
      <c r="GC47" t="s">
        <v>362</v>
      </c>
      <c r="GD47" t="s">
        <v>362</v>
      </c>
      <c r="GE47" t="s">
        <v>362</v>
      </c>
      <c r="GG47" t="s">
        <v>4949</v>
      </c>
      <c r="GI47" t="s">
        <v>3074</v>
      </c>
      <c r="HN47" t="s">
        <v>5172</v>
      </c>
      <c r="HO47" t="s">
        <v>362</v>
      </c>
      <c r="HP47" t="s">
        <v>362</v>
      </c>
      <c r="HQ47" t="s">
        <v>360</v>
      </c>
      <c r="HR47" t="s">
        <v>362</v>
      </c>
      <c r="HS47" t="s">
        <v>362</v>
      </c>
      <c r="HT47" t="s">
        <v>362</v>
      </c>
      <c r="HU47" t="s">
        <v>362</v>
      </c>
      <c r="HV47" t="s">
        <v>362</v>
      </c>
      <c r="HW47" t="s">
        <v>362</v>
      </c>
      <c r="HY47" t="s">
        <v>5186</v>
      </c>
      <c r="HZ47" t="s">
        <v>362</v>
      </c>
      <c r="IA47" t="s">
        <v>362</v>
      </c>
      <c r="IB47" t="s">
        <v>362</v>
      </c>
      <c r="IC47" t="s">
        <v>362</v>
      </c>
      <c r="ID47" t="s">
        <v>360</v>
      </c>
      <c r="IE47" t="s">
        <v>362</v>
      </c>
      <c r="IG47" t="s">
        <v>5191</v>
      </c>
      <c r="IH47" t="s">
        <v>5194</v>
      </c>
      <c r="II47" t="s">
        <v>360</v>
      </c>
      <c r="IJ47" t="s">
        <v>362</v>
      </c>
      <c r="IK47" t="s">
        <v>362</v>
      </c>
      <c r="IL47" t="s">
        <v>362</v>
      </c>
      <c r="IM47" t="s">
        <v>362</v>
      </c>
      <c r="IN47" t="s">
        <v>362</v>
      </c>
      <c r="IP47" t="s">
        <v>5205</v>
      </c>
      <c r="IQ47" t="s">
        <v>5220</v>
      </c>
      <c r="IR47" t="s">
        <v>362</v>
      </c>
      <c r="IS47" t="s">
        <v>362</v>
      </c>
      <c r="IT47" t="s">
        <v>362</v>
      </c>
      <c r="IU47" t="s">
        <v>362</v>
      </c>
      <c r="IV47" t="s">
        <v>360</v>
      </c>
      <c r="IW47" t="s">
        <v>362</v>
      </c>
      <c r="IX47" t="s">
        <v>362</v>
      </c>
      <c r="IY47" t="s">
        <v>362</v>
      </c>
      <c r="IZ47" t="s">
        <v>362</v>
      </c>
      <c r="JA47" t="s">
        <v>362</v>
      </c>
      <c r="JL47" t="s">
        <v>5235</v>
      </c>
      <c r="JX47" t="s">
        <v>5248</v>
      </c>
      <c r="JY47" t="s">
        <v>360</v>
      </c>
      <c r="JZ47" t="s">
        <v>362</v>
      </c>
      <c r="KA47" t="s">
        <v>362</v>
      </c>
      <c r="KB47" t="s">
        <v>362</v>
      </c>
      <c r="KC47" t="s">
        <v>362</v>
      </c>
      <c r="KD47" t="s">
        <v>362</v>
      </c>
      <c r="KE47" t="s">
        <v>362</v>
      </c>
      <c r="KF47" t="s">
        <v>362</v>
      </c>
      <c r="KG47" t="s">
        <v>362</v>
      </c>
      <c r="KI47" t="s">
        <v>3074</v>
      </c>
      <c r="LS47" t="s">
        <v>3074</v>
      </c>
      <c r="NE47" t="s">
        <v>4971</v>
      </c>
      <c r="NF47" t="s">
        <v>362</v>
      </c>
      <c r="NG47" t="s">
        <v>362</v>
      </c>
      <c r="NH47" t="s">
        <v>362</v>
      </c>
      <c r="NI47" t="s">
        <v>362</v>
      </c>
      <c r="NJ47" t="s">
        <v>362</v>
      </c>
      <c r="NK47" t="s">
        <v>362</v>
      </c>
      <c r="NL47" t="s">
        <v>362</v>
      </c>
      <c r="NM47" t="s">
        <v>362</v>
      </c>
      <c r="NN47" t="s">
        <v>362</v>
      </c>
      <c r="NO47" t="s">
        <v>362</v>
      </c>
      <c r="NP47" t="s">
        <v>362</v>
      </c>
      <c r="NQ47" t="s">
        <v>360</v>
      </c>
      <c r="NR47" t="s">
        <v>362</v>
      </c>
      <c r="NS47" t="s">
        <v>362</v>
      </c>
      <c r="NU47" t="s">
        <v>5263</v>
      </c>
      <c r="NV47" t="s">
        <v>360</v>
      </c>
      <c r="NW47" t="s">
        <v>362</v>
      </c>
      <c r="NX47" t="s">
        <v>362</v>
      </c>
      <c r="NY47" t="s">
        <v>362</v>
      </c>
      <c r="NZ47" t="s">
        <v>362</v>
      </c>
      <c r="OA47" t="s">
        <v>362</v>
      </c>
      <c r="OB47" t="s">
        <v>362</v>
      </c>
      <c r="OC47" t="s">
        <v>362</v>
      </c>
      <c r="OD47" t="s">
        <v>362</v>
      </c>
      <c r="OE47" t="s">
        <v>362</v>
      </c>
      <c r="OF47" t="s">
        <v>362</v>
      </c>
      <c r="OG47" t="s">
        <v>362</v>
      </c>
      <c r="OI47" t="s">
        <v>6041</v>
      </c>
      <c r="OJ47" t="s">
        <v>360</v>
      </c>
      <c r="OK47" t="s">
        <v>360</v>
      </c>
      <c r="OL47" t="s">
        <v>362</v>
      </c>
      <c r="OM47" t="s">
        <v>362</v>
      </c>
      <c r="ON47" t="s">
        <v>362</v>
      </c>
      <c r="OO47" t="s">
        <v>362</v>
      </c>
      <c r="OP47" t="s">
        <v>362</v>
      </c>
      <c r="OQ47" t="s">
        <v>362</v>
      </c>
      <c r="OR47" t="s">
        <v>362</v>
      </c>
      <c r="OS47" t="s">
        <v>362</v>
      </c>
      <c r="OU47" t="s">
        <v>5002</v>
      </c>
      <c r="PF47" t="s">
        <v>6085</v>
      </c>
      <c r="PG47" t="s">
        <v>362</v>
      </c>
      <c r="PH47" t="s">
        <v>362</v>
      </c>
      <c r="PI47" t="s">
        <v>360</v>
      </c>
      <c r="PJ47" t="s">
        <v>362</v>
      </c>
      <c r="PK47" t="s">
        <v>362</v>
      </c>
      <c r="PL47" t="s">
        <v>362</v>
      </c>
      <c r="PM47" t="s">
        <v>360</v>
      </c>
      <c r="PN47" t="s">
        <v>360</v>
      </c>
      <c r="PO47" t="s">
        <v>362</v>
      </c>
      <c r="PP47" t="s">
        <v>362</v>
      </c>
      <c r="PQ47" t="s">
        <v>362</v>
      </c>
      <c r="PR47" t="s">
        <v>362</v>
      </c>
      <c r="PS47" t="s">
        <v>362</v>
      </c>
      <c r="PT47" t="s">
        <v>362</v>
      </c>
      <c r="PU47" t="s">
        <v>362</v>
      </c>
      <c r="PV47" t="s">
        <v>362</v>
      </c>
      <c r="PW47" t="s">
        <v>362</v>
      </c>
      <c r="PX47" t="s">
        <v>362</v>
      </c>
      <c r="PZ47" t="s">
        <v>4907</v>
      </c>
      <c r="QA47" t="s">
        <v>362</v>
      </c>
      <c r="QB47" t="s">
        <v>362</v>
      </c>
      <c r="QC47" t="s">
        <v>362</v>
      </c>
      <c r="QD47" t="s">
        <v>362</v>
      </c>
      <c r="QE47" t="s">
        <v>362</v>
      </c>
      <c r="QF47" t="s">
        <v>362</v>
      </c>
      <c r="QG47" t="s">
        <v>362</v>
      </c>
      <c r="QH47" t="s">
        <v>362</v>
      </c>
      <c r="QI47" t="s">
        <v>362</v>
      </c>
      <c r="QJ47" t="s">
        <v>362</v>
      </c>
      <c r="QK47" t="s">
        <v>362</v>
      </c>
      <c r="QL47" t="s">
        <v>362</v>
      </c>
      <c r="QM47" t="s">
        <v>362</v>
      </c>
      <c r="QN47" t="s">
        <v>362</v>
      </c>
      <c r="QO47" t="s">
        <v>360</v>
      </c>
      <c r="QP47" t="s">
        <v>362</v>
      </c>
      <c r="SZ47" t="s">
        <v>6059</v>
      </c>
      <c r="TA47" t="s">
        <v>360</v>
      </c>
      <c r="TB47" t="s">
        <v>362</v>
      </c>
      <c r="TC47" t="s">
        <v>362</v>
      </c>
      <c r="TD47" t="s">
        <v>360</v>
      </c>
      <c r="TE47" t="s">
        <v>362</v>
      </c>
      <c r="TF47" t="s">
        <v>362</v>
      </c>
      <c r="TG47" t="s">
        <v>362</v>
      </c>
      <c r="TH47" t="s">
        <v>362</v>
      </c>
      <c r="TJ47" t="s">
        <v>6037</v>
      </c>
      <c r="TK47" t="s">
        <v>362</v>
      </c>
      <c r="TL47" t="s">
        <v>362</v>
      </c>
      <c r="TM47" t="s">
        <v>362</v>
      </c>
      <c r="TN47" t="s">
        <v>362</v>
      </c>
      <c r="TO47" t="s">
        <v>362</v>
      </c>
      <c r="TP47" t="s">
        <v>360</v>
      </c>
      <c r="TQ47" t="s">
        <v>360</v>
      </c>
      <c r="TR47" t="s">
        <v>362</v>
      </c>
      <c r="TS47" t="s">
        <v>362</v>
      </c>
      <c r="TT47" t="s">
        <v>362</v>
      </c>
      <c r="TU47" t="s">
        <v>362</v>
      </c>
      <c r="TV47" t="s">
        <v>362</v>
      </c>
      <c r="TW47" t="s">
        <v>362</v>
      </c>
      <c r="TY47" t="s">
        <v>5021</v>
      </c>
      <c r="TZ47" t="s">
        <v>5524</v>
      </c>
      <c r="UA47" t="s">
        <v>362</v>
      </c>
      <c r="UB47" t="s">
        <v>362</v>
      </c>
      <c r="UC47" t="s">
        <v>362</v>
      </c>
      <c r="UD47" t="s">
        <v>362</v>
      </c>
      <c r="UE47" t="s">
        <v>362</v>
      </c>
      <c r="UF47" t="s">
        <v>362</v>
      </c>
      <c r="UG47" t="s">
        <v>360</v>
      </c>
      <c r="UH47" t="s">
        <v>362</v>
      </c>
      <c r="UI47" t="s">
        <v>362</v>
      </c>
      <c r="UJ47" t="s">
        <v>362</v>
      </c>
      <c r="UK47" t="s">
        <v>362</v>
      </c>
      <c r="UN47" t="s">
        <v>3074</v>
      </c>
      <c r="UO47" t="s">
        <v>3074</v>
      </c>
      <c r="UP47" t="s">
        <v>3074</v>
      </c>
      <c r="UQ47" t="s">
        <v>935</v>
      </c>
      <c r="UR47" t="s">
        <v>304</v>
      </c>
      <c r="US47" t="s">
        <v>321</v>
      </c>
      <c r="UT47" t="s">
        <v>298</v>
      </c>
      <c r="UU47" t="s">
        <v>690</v>
      </c>
      <c r="UV47" t="s">
        <v>532</v>
      </c>
      <c r="UW47" t="s">
        <v>330</v>
      </c>
      <c r="UX47" t="s">
        <v>737</v>
      </c>
      <c r="UY47" t="s">
        <v>402</v>
      </c>
      <c r="UZ47" t="s">
        <v>1099</v>
      </c>
      <c r="VA47" t="s">
        <v>372</v>
      </c>
      <c r="VB47" t="s">
        <v>386</v>
      </c>
    </row>
    <row r="48" spans="1:574" x14ac:dyDescent="0.25">
      <c r="A48" t="s">
        <v>6260</v>
      </c>
      <c r="B48" s="38">
        <v>45898</v>
      </c>
      <c r="C48" t="s">
        <v>3055</v>
      </c>
      <c r="D48" t="s">
        <v>3059</v>
      </c>
      <c r="E48" t="s">
        <v>3065</v>
      </c>
      <c r="F48">
        <v>2758680</v>
      </c>
      <c r="G48" t="s">
        <v>3072</v>
      </c>
      <c r="H48" s="38">
        <v>44635</v>
      </c>
      <c r="I48">
        <v>52</v>
      </c>
      <c r="J48" t="s">
        <v>1478</v>
      </c>
      <c r="K48" t="s">
        <v>4866</v>
      </c>
      <c r="L48" t="s">
        <v>4875</v>
      </c>
      <c r="N48" t="s">
        <v>4911</v>
      </c>
      <c r="P48" t="s">
        <v>4937</v>
      </c>
      <c r="R48" t="s">
        <v>3074</v>
      </c>
      <c r="S48" t="s">
        <v>362</v>
      </c>
      <c r="T48" t="s">
        <v>362</v>
      </c>
      <c r="U48" t="s">
        <v>362</v>
      </c>
      <c r="V48" t="s">
        <v>362</v>
      </c>
      <c r="W48" t="s">
        <v>362</v>
      </c>
      <c r="X48" t="s">
        <v>360</v>
      </c>
      <c r="Y48" t="s">
        <v>362</v>
      </c>
      <c r="Z48" t="s">
        <v>362</v>
      </c>
      <c r="AB48" t="s">
        <v>4942</v>
      </c>
      <c r="AC48" t="s">
        <v>4940</v>
      </c>
      <c r="AD48" t="s">
        <v>4942</v>
      </c>
      <c r="AE48" t="s">
        <v>4942</v>
      </c>
      <c r="AF48" t="s">
        <v>4940</v>
      </c>
      <c r="AG48" t="s">
        <v>4940</v>
      </c>
      <c r="AH48" t="s">
        <v>4949</v>
      </c>
      <c r="AI48" t="s">
        <v>360</v>
      </c>
      <c r="AJ48" t="s">
        <v>362</v>
      </c>
      <c r="AK48" t="s">
        <v>362</v>
      </c>
      <c r="AL48" t="s">
        <v>362</v>
      </c>
      <c r="AM48" t="s">
        <v>362</v>
      </c>
      <c r="AN48" t="s">
        <v>362</v>
      </c>
      <c r="AO48" t="s">
        <v>362</v>
      </c>
      <c r="AP48" t="s">
        <v>362</v>
      </c>
      <c r="AQ48" t="s">
        <v>362</v>
      </c>
      <c r="AR48" t="s">
        <v>362</v>
      </c>
      <c r="AS48" t="s">
        <v>362</v>
      </c>
      <c r="AT48" t="s">
        <v>362</v>
      </c>
      <c r="AU48" t="s">
        <v>362</v>
      </c>
      <c r="AV48" t="s">
        <v>362</v>
      </c>
      <c r="AX48" t="s">
        <v>4949</v>
      </c>
      <c r="AY48" t="s">
        <v>360</v>
      </c>
      <c r="AZ48" t="s">
        <v>362</v>
      </c>
      <c r="BA48" t="s">
        <v>362</v>
      </c>
      <c r="BB48" t="s">
        <v>362</v>
      </c>
      <c r="BC48" t="s">
        <v>362</v>
      </c>
      <c r="BD48" t="s">
        <v>362</v>
      </c>
      <c r="BE48" t="s">
        <v>362</v>
      </c>
      <c r="BF48" t="s">
        <v>362</v>
      </c>
      <c r="BG48" t="s">
        <v>362</v>
      </c>
      <c r="BH48" t="s">
        <v>362</v>
      </c>
      <c r="BI48" t="s">
        <v>362</v>
      </c>
      <c r="BJ48" t="s">
        <v>362</v>
      </c>
      <c r="BK48" t="s">
        <v>362</v>
      </c>
      <c r="BM48" t="s">
        <v>5473</v>
      </c>
      <c r="BN48" t="s">
        <v>362</v>
      </c>
      <c r="BO48" t="s">
        <v>362</v>
      </c>
      <c r="BP48" t="s">
        <v>362</v>
      </c>
      <c r="BQ48" t="s">
        <v>360</v>
      </c>
      <c r="BR48" t="s">
        <v>362</v>
      </c>
      <c r="BS48" t="s">
        <v>362</v>
      </c>
      <c r="BT48" t="s">
        <v>362</v>
      </c>
      <c r="BU48" t="s">
        <v>362</v>
      </c>
      <c r="BV48" t="s">
        <v>362</v>
      </c>
      <c r="BX48" t="s">
        <v>4975</v>
      </c>
      <c r="CN48" t="s">
        <v>5002</v>
      </c>
      <c r="DD48" t="s">
        <v>4984</v>
      </c>
      <c r="EK48" t="s">
        <v>5070</v>
      </c>
      <c r="EW48" t="s">
        <v>5094</v>
      </c>
      <c r="EX48" t="s">
        <v>360</v>
      </c>
      <c r="EY48" t="s">
        <v>362</v>
      </c>
      <c r="EZ48" t="s">
        <v>362</v>
      </c>
      <c r="FA48" t="s">
        <v>362</v>
      </c>
      <c r="FB48" t="s">
        <v>362</v>
      </c>
      <c r="FC48" t="s">
        <v>362</v>
      </c>
      <c r="FD48" t="s">
        <v>362</v>
      </c>
      <c r="FE48" t="s">
        <v>362</v>
      </c>
      <c r="FF48" t="s">
        <v>362</v>
      </c>
      <c r="FG48" t="s">
        <v>362</v>
      </c>
      <c r="FH48" t="s">
        <v>362</v>
      </c>
      <c r="FJ48" t="s">
        <v>5070</v>
      </c>
      <c r="FK48" t="s">
        <v>5111</v>
      </c>
      <c r="FL48" t="s">
        <v>5113</v>
      </c>
      <c r="FM48" t="s">
        <v>360</v>
      </c>
      <c r="FN48" t="s">
        <v>362</v>
      </c>
      <c r="FO48" t="s">
        <v>362</v>
      </c>
      <c r="FP48" t="s">
        <v>362</v>
      </c>
      <c r="FQ48" t="s">
        <v>362</v>
      </c>
      <c r="FR48" t="s">
        <v>362</v>
      </c>
      <c r="FS48" t="s">
        <v>362</v>
      </c>
      <c r="FT48" t="s">
        <v>362</v>
      </c>
      <c r="FV48" t="s">
        <v>3072</v>
      </c>
      <c r="GG48" t="s">
        <v>4949</v>
      </c>
      <c r="GI48" t="s">
        <v>3074</v>
      </c>
      <c r="HN48" t="s">
        <v>5172</v>
      </c>
      <c r="HO48" t="s">
        <v>362</v>
      </c>
      <c r="HP48" t="s">
        <v>362</v>
      </c>
      <c r="HQ48" t="s">
        <v>360</v>
      </c>
      <c r="HR48" t="s">
        <v>362</v>
      </c>
      <c r="HS48" t="s">
        <v>362</v>
      </c>
      <c r="HT48" t="s">
        <v>362</v>
      </c>
      <c r="HU48" t="s">
        <v>362</v>
      </c>
      <c r="HV48" t="s">
        <v>362</v>
      </c>
      <c r="HW48" t="s">
        <v>362</v>
      </c>
      <c r="HY48" t="s">
        <v>5186</v>
      </c>
      <c r="HZ48" t="s">
        <v>362</v>
      </c>
      <c r="IA48" t="s">
        <v>362</v>
      </c>
      <c r="IB48" t="s">
        <v>362</v>
      </c>
      <c r="IC48" t="s">
        <v>362</v>
      </c>
      <c r="ID48" t="s">
        <v>360</v>
      </c>
      <c r="IE48" t="s">
        <v>362</v>
      </c>
      <c r="IG48" t="s">
        <v>5187</v>
      </c>
      <c r="IP48" t="s">
        <v>5205</v>
      </c>
      <c r="IQ48" t="s">
        <v>5218</v>
      </c>
      <c r="IR48" t="s">
        <v>362</v>
      </c>
      <c r="IS48" t="s">
        <v>362</v>
      </c>
      <c r="IT48" t="s">
        <v>362</v>
      </c>
      <c r="IU48" t="s">
        <v>360</v>
      </c>
      <c r="IV48" t="s">
        <v>362</v>
      </c>
      <c r="IW48" t="s">
        <v>362</v>
      </c>
      <c r="IX48" t="s">
        <v>362</v>
      </c>
      <c r="IY48" t="s">
        <v>362</v>
      </c>
      <c r="IZ48" t="s">
        <v>362</v>
      </c>
      <c r="JA48" t="s">
        <v>362</v>
      </c>
      <c r="JL48" t="s">
        <v>5235</v>
      </c>
      <c r="JX48" t="s">
        <v>5257</v>
      </c>
      <c r="JY48" t="s">
        <v>362</v>
      </c>
      <c r="JZ48" t="s">
        <v>362</v>
      </c>
      <c r="KA48" t="s">
        <v>362</v>
      </c>
      <c r="KB48" t="s">
        <v>362</v>
      </c>
      <c r="KC48" t="s">
        <v>362</v>
      </c>
      <c r="KD48" t="s">
        <v>360</v>
      </c>
      <c r="KE48" t="s">
        <v>362</v>
      </c>
      <c r="KF48" t="s">
        <v>362</v>
      </c>
      <c r="KG48" t="s">
        <v>362</v>
      </c>
      <c r="KI48" t="s">
        <v>3074</v>
      </c>
      <c r="LS48" t="s">
        <v>3074</v>
      </c>
      <c r="NE48" t="s">
        <v>4971</v>
      </c>
      <c r="NF48" t="s">
        <v>362</v>
      </c>
      <c r="NG48" t="s">
        <v>362</v>
      </c>
      <c r="NH48" t="s">
        <v>362</v>
      </c>
      <c r="NI48" t="s">
        <v>362</v>
      </c>
      <c r="NJ48" t="s">
        <v>362</v>
      </c>
      <c r="NK48" t="s">
        <v>362</v>
      </c>
      <c r="NL48" t="s">
        <v>362</v>
      </c>
      <c r="NM48" t="s">
        <v>362</v>
      </c>
      <c r="NN48" t="s">
        <v>362</v>
      </c>
      <c r="NO48" t="s">
        <v>362</v>
      </c>
      <c r="NP48" t="s">
        <v>362</v>
      </c>
      <c r="NQ48" t="s">
        <v>360</v>
      </c>
      <c r="NR48" t="s">
        <v>362</v>
      </c>
      <c r="NS48" t="s">
        <v>362</v>
      </c>
      <c r="NU48" t="s">
        <v>5263</v>
      </c>
      <c r="NV48" t="s">
        <v>360</v>
      </c>
      <c r="NW48" t="s">
        <v>362</v>
      </c>
      <c r="NX48" t="s">
        <v>362</v>
      </c>
      <c r="NY48" t="s">
        <v>362</v>
      </c>
      <c r="NZ48" t="s">
        <v>362</v>
      </c>
      <c r="OA48" t="s">
        <v>362</v>
      </c>
      <c r="OB48" t="s">
        <v>362</v>
      </c>
      <c r="OC48" t="s">
        <v>362</v>
      </c>
      <c r="OD48" t="s">
        <v>362</v>
      </c>
      <c r="OE48" t="s">
        <v>362</v>
      </c>
      <c r="OF48" t="s">
        <v>362</v>
      </c>
      <c r="OG48" t="s">
        <v>362</v>
      </c>
      <c r="OI48" t="s">
        <v>5345</v>
      </c>
      <c r="OJ48" t="s">
        <v>360</v>
      </c>
      <c r="OK48" t="s">
        <v>362</v>
      </c>
      <c r="OL48" t="s">
        <v>362</v>
      </c>
      <c r="OM48" t="s">
        <v>362</v>
      </c>
      <c r="ON48" t="s">
        <v>362</v>
      </c>
      <c r="OO48" t="s">
        <v>362</v>
      </c>
      <c r="OP48" t="s">
        <v>362</v>
      </c>
      <c r="OQ48" t="s">
        <v>362</v>
      </c>
      <c r="OR48" t="s">
        <v>362</v>
      </c>
      <c r="OS48" t="s">
        <v>362</v>
      </c>
      <c r="OU48" t="s">
        <v>5002</v>
      </c>
      <c r="PF48" t="s">
        <v>6261</v>
      </c>
      <c r="PG48" t="s">
        <v>360</v>
      </c>
      <c r="PH48" t="s">
        <v>362</v>
      </c>
      <c r="PI48" t="s">
        <v>362</v>
      </c>
      <c r="PJ48" t="s">
        <v>362</v>
      </c>
      <c r="PK48" t="s">
        <v>362</v>
      </c>
      <c r="PL48" t="s">
        <v>362</v>
      </c>
      <c r="PM48" t="s">
        <v>362</v>
      </c>
      <c r="PN48" t="s">
        <v>360</v>
      </c>
      <c r="PO48" t="s">
        <v>362</v>
      </c>
      <c r="PP48" t="s">
        <v>362</v>
      </c>
      <c r="PQ48" t="s">
        <v>362</v>
      </c>
      <c r="PR48" t="s">
        <v>362</v>
      </c>
      <c r="PS48" t="s">
        <v>362</v>
      </c>
      <c r="PT48" t="s">
        <v>362</v>
      </c>
      <c r="PU48" t="s">
        <v>360</v>
      </c>
      <c r="PV48" t="s">
        <v>362</v>
      </c>
      <c r="PW48" t="s">
        <v>362</v>
      </c>
      <c r="PX48" t="s">
        <v>362</v>
      </c>
      <c r="PZ48" t="s">
        <v>5398</v>
      </c>
      <c r="QA48" t="s">
        <v>362</v>
      </c>
      <c r="QB48" t="s">
        <v>362</v>
      </c>
      <c r="QC48" t="s">
        <v>362</v>
      </c>
      <c r="QD48" t="s">
        <v>362</v>
      </c>
      <c r="QE48" t="s">
        <v>362</v>
      </c>
      <c r="QF48" t="s">
        <v>362</v>
      </c>
      <c r="QG48" t="s">
        <v>362</v>
      </c>
      <c r="QH48" t="s">
        <v>362</v>
      </c>
      <c r="QI48" t="s">
        <v>362</v>
      </c>
      <c r="QJ48" t="s">
        <v>362</v>
      </c>
      <c r="QK48" t="s">
        <v>362</v>
      </c>
      <c r="QL48" t="s">
        <v>362</v>
      </c>
      <c r="QM48" t="s">
        <v>360</v>
      </c>
      <c r="QN48" t="s">
        <v>362</v>
      </c>
      <c r="QO48" t="s">
        <v>362</v>
      </c>
      <c r="QP48" t="s">
        <v>362</v>
      </c>
      <c r="SZ48" t="s">
        <v>5505</v>
      </c>
      <c r="TA48" t="s">
        <v>360</v>
      </c>
      <c r="TB48" t="s">
        <v>362</v>
      </c>
      <c r="TC48" t="s">
        <v>362</v>
      </c>
      <c r="TD48" t="s">
        <v>362</v>
      </c>
      <c r="TE48" t="s">
        <v>362</v>
      </c>
      <c r="TF48" t="s">
        <v>362</v>
      </c>
      <c r="TG48" t="s">
        <v>362</v>
      </c>
      <c r="TH48" t="s">
        <v>362</v>
      </c>
      <c r="TJ48" t="s">
        <v>5495</v>
      </c>
      <c r="TK48" t="s">
        <v>362</v>
      </c>
      <c r="TL48" t="s">
        <v>362</v>
      </c>
      <c r="TM48" t="s">
        <v>362</v>
      </c>
      <c r="TN48" t="s">
        <v>362</v>
      </c>
      <c r="TO48" t="s">
        <v>362</v>
      </c>
      <c r="TP48" t="s">
        <v>362</v>
      </c>
      <c r="TQ48" t="s">
        <v>360</v>
      </c>
      <c r="TR48" t="s">
        <v>362</v>
      </c>
      <c r="TS48" t="s">
        <v>362</v>
      </c>
      <c r="TT48" t="s">
        <v>362</v>
      </c>
      <c r="TU48" t="s">
        <v>362</v>
      </c>
      <c r="TV48" t="s">
        <v>362</v>
      </c>
      <c r="TW48" t="s">
        <v>362</v>
      </c>
      <c r="TY48" t="s">
        <v>5002</v>
      </c>
      <c r="UM48" t="s">
        <v>6262</v>
      </c>
      <c r="UN48" t="s">
        <v>3074</v>
      </c>
      <c r="UO48" t="s">
        <v>3074</v>
      </c>
      <c r="UP48" t="s">
        <v>3074</v>
      </c>
      <c r="UQ48" t="s">
        <v>577</v>
      </c>
      <c r="UR48" t="s">
        <v>304</v>
      </c>
      <c r="US48" t="s">
        <v>321</v>
      </c>
      <c r="UT48" t="s">
        <v>290</v>
      </c>
      <c r="UU48" t="s">
        <v>686</v>
      </c>
      <c r="UV48" t="s">
        <v>532</v>
      </c>
      <c r="UW48" t="s">
        <v>329</v>
      </c>
      <c r="UX48" t="s">
        <v>742</v>
      </c>
      <c r="UY48" t="s">
        <v>406</v>
      </c>
      <c r="UZ48" t="s">
        <v>1099</v>
      </c>
      <c r="VA48" t="s">
        <v>1184</v>
      </c>
      <c r="VB48" t="s">
        <v>392</v>
      </c>
    </row>
    <row r="49" spans="1:574" x14ac:dyDescent="0.25">
      <c r="A49" t="s">
        <v>6263</v>
      </c>
      <c r="B49" s="38">
        <v>45898</v>
      </c>
      <c r="C49" t="s">
        <v>3056</v>
      </c>
      <c r="D49" t="s">
        <v>3059</v>
      </c>
      <c r="E49" t="s">
        <v>3065</v>
      </c>
      <c r="F49">
        <v>2760297</v>
      </c>
      <c r="G49" t="s">
        <v>3072</v>
      </c>
      <c r="H49" s="38">
        <v>44636</v>
      </c>
      <c r="I49">
        <v>69</v>
      </c>
      <c r="J49" t="s">
        <v>1466</v>
      </c>
      <c r="K49" t="s">
        <v>4866</v>
      </c>
      <c r="L49" t="s">
        <v>4875</v>
      </c>
      <c r="N49" t="s">
        <v>4911</v>
      </c>
      <c r="P49" t="s">
        <v>4933</v>
      </c>
      <c r="R49" t="s">
        <v>3074</v>
      </c>
      <c r="S49" t="s">
        <v>362</v>
      </c>
      <c r="T49" t="s">
        <v>362</v>
      </c>
      <c r="U49" t="s">
        <v>362</v>
      </c>
      <c r="V49" t="s">
        <v>362</v>
      </c>
      <c r="W49" t="s">
        <v>362</v>
      </c>
      <c r="X49" t="s">
        <v>360</v>
      </c>
      <c r="Y49" t="s">
        <v>362</v>
      </c>
      <c r="Z49" t="s">
        <v>362</v>
      </c>
      <c r="AB49" t="s">
        <v>4942</v>
      </c>
      <c r="AC49" t="s">
        <v>4940</v>
      </c>
      <c r="AD49" t="s">
        <v>4940</v>
      </c>
      <c r="AE49" t="s">
        <v>4942</v>
      </c>
      <c r="AF49" t="s">
        <v>4940</v>
      </c>
      <c r="AG49" t="s">
        <v>4940</v>
      </c>
      <c r="AH49" t="s">
        <v>4971</v>
      </c>
      <c r="AI49" t="s">
        <v>362</v>
      </c>
      <c r="AJ49" t="s">
        <v>362</v>
      </c>
      <c r="AK49" t="s">
        <v>362</v>
      </c>
      <c r="AL49" t="s">
        <v>362</v>
      </c>
      <c r="AM49" t="s">
        <v>362</v>
      </c>
      <c r="AN49" t="s">
        <v>362</v>
      </c>
      <c r="AO49" t="s">
        <v>362</v>
      </c>
      <c r="AP49" t="s">
        <v>362</v>
      </c>
      <c r="AQ49" t="s">
        <v>362</v>
      </c>
      <c r="AR49" t="s">
        <v>362</v>
      </c>
      <c r="AS49" t="s">
        <v>362</v>
      </c>
      <c r="AT49" t="s">
        <v>362</v>
      </c>
      <c r="AU49" t="s">
        <v>360</v>
      </c>
      <c r="AV49" t="s">
        <v>362</v>
      </c>
      <c r="AX49" t="s">
        <v>4973</v>
      </c>
      <c r="AY49" t="s">
        <v>362</v>
      </c>
      <c r="AZ49" t="s">
        <v>362</v>
      </c>
      <c r="BA49" t="s">
        <v>362</v>
      </c>
      <c r="BB49" t="s">
        <v>362</v>
      </c>
      <c r="BC49" t="s">
        <v>362</v>
      </c>
      <c r="BD49" t="s">
        <v>362</v>
      </c>
      <c r="BE49" t="s">
        <v>362</v>
      </c>
      <c r="BF49" t="s">
        <v>362</v>
      </c>
      <c r="BG49" t="s">
        <v>362</v>
      </c>
      <c r="BH49" t="s">
        <v>362</v>
      </c>
      <c r="BI49" t="s">
        <v>362</v>
      </c>
      <c r="BJ49" t="s">
        <v>360</v>
      </c>
      <c r="BK49" t="s">
        <v>362</v>
      </c>
      <c r="DE49" t="s">
        <v>5030</v>
      </c>
      <c r="DN49" t="s">
        <v>5039</v>
      </c>
      <c r="DO49" t="s">
        <v>360</v>
      </c>
      <c r="DP49" t="s">
        <v>362</v>
      </c>
      <c r="DQ49" t="s">
        <v>362</v>
      </c>
      <c r="DR49" t="s">
        <v>362</v>
      </c>
      <c r="DS49" t="s">
        <v>362</v>
      </c>
      <c r="DT49" t="s">
        <v>362</v>
      </c>
      <c r="DU49" t="s">
        <v>362</v>
      </c>
      <c r="DV49" t="s">
        <v>362</v>
      </c>
      <c r="DW49" t="s">
        <v>362</v>
      </c>
      <c r="DY49" t="s">
        <v>6264</v>
      </c>
      <c r="DZ49" t="s">
        <v>360</v>
      </c>
      <c r="EA49" t="s">
        <v>360</v>
      </c>
      <c r="EB49" t="s">
        <v>362</v>
      </c>
      <c r="EC49" t="s">
        <v>362</v>
      </c>
      <c r="ED49" t="s">
        <v>362</v>
      </c>
      <c r="EE49" t="s">
        <v>362</v>
      </c>
      <c r="EF49" t="s">
        <v>362</v>
      </c>
      <c r="EG49" t="s">
        <v>362</v>
      </c>
      <c r="EH49" t="s">
        <v>362</v>
      </c>
      <c r="FJ49" t="s">
        <v>5074</v>
      </c>
      <c r="FK49" t="s">
        <v>5111</v>
      </c>
      <c r="FL49" t="s">
        <v>5122</v>
      </c>
      <c r="FM49" t="s">
        <v>362</v>
      </c>
      <c r="FN49" t="s">
        <v>362</v>
      </c>
      <c r="FO49" t="s">
        <v>362</v>
      </c>
      <c r="FP49" t="s">
        <v>362</v>
      </c>
      <c r="FQ49" t="s">
        <v>360</v>
      </c>
      <c r="FR49" t="s">
        <v>362</v>
      </c>
      <c r="FS49" t="s">
        <v>362</v>
      </c>
      <c r="FT49" t="s">
        <v>362</v>
      </c>
      <c r="FV49" t="s">
        <v>3074</v>
      </c>
      <c r="FW49" t="s">
        <v>5124</v>
      </c>
      <c r="FX49" t="s">
        <v>360</v>
      </c>
      <c r="FY49" t="s">
        <v>362</v>
      </c>
      <c r="FZ49" t="s">
        <v>362</v>
      </c>
      <c r="GA49" t="s">
        <v>362</v>
      </c>
      <c r="GB49" t="s">
        <v>362</v>
      </c>
      <c r="GC49" t="s">
        <v>362</v>
      </c>
      <c r="GD49" t="s">
        <v>362</v>
      </c>
      <c r="GE49" t="s">
        <v>362</v>
      </c>
      <c r="GG49" t="s">
        <v>4949</v>
      </c>
      <c r="GI49" t="s">
        <v>3074</v>
      </c>
      <c r="HN49" t="s">
        <v>4907</v>
      </c>
      <c r="HO49" t="s">
        <v>362</v>
      </c>
      <c r="HP49" t="s">
        <v>362</v>
      </c>
      <c r="HQ49" t="s">
        <v>362</v>
      </c>
      <c r="HR49" t="s">
        <v>362</v>
      </c>
      <c r="HS49" t="s">
        <v>362</v>
      </c>
      <c r="HT49" t="s">
        <v>362</v>
      </c>
      <c r="HU49" t="s">
        <v>362</v>
      </c>
      <c r="HV49" t="s">
        <v>360</v>
      </c>
      <c r="HW49" t="s">
        <v>362</v>
      </c>
      <c r="HY49" t="s">
        <v>5186</v>
      </c>
      <c r="HZ49" t="s">
        <v>362</v>
      </c>
      <c r="IA49" t="s">
        <v>362</v>
      </c>
      <c r="IB49" t="s">
        <v>362</v>
      </c>
      <c r="IC49" t="s">
        <v>362</v>
      </c>
      <c r="ID49" t="s">
        <v>360</v>
      </c>
      <c r="IE49" t="s">
        <v>362</v>
      </c>
      <c r="IG49" t="s">
        <v>5191</v>
      </c>
      <c r="IH49" t="s">
        <v>5198</v>
      </c>
      <c r="II49" t="s">
        <v>362</v>
      </c>
      <c r="IJ49" t="s">
        <v>362</v>
      </c>
      <c r="IK49" t="s">
        <v>360</v>
      </c>
      <c r="IL49" t="s">
        <v>362</v>
      </c>
      <c r="IM49" t="s">
        <v>362</v>
      </c>
      <c r="IN49" t="s">
        <v>362</v>
      </c>
      <c r="IP49" t="s">
        <v>5207</v>
      </c>
      <c r="IQ49" t="s">
        <v>4907</v>
      </c>
      <c r="IR49" t="s">
        <v>362</v>
      </c>
      <c r="IS49" t="s">
        <v>362</v>
      </c>
      <c r="IT49" t="s">
        <v>362</v>
      </c>
      <c r="IU49" t="s">
        <v>362</v>
      </c>
      <c r="IV49" t="s">
        <v>362</v>
      </c>
      <c r="IW49" t="s">
        <v>362</v>
      </c>
      <c r="IX49" t="s">
        <v>362</v>
      </c>
      <c r="IY49" t="s">
        <v>362</v>
      </c>
      <c r="IZ49" t="s">
        <v>360</v>
      </c>
      <c r="JA49" t="s">
        <v>362</v>
      </c>
      <c r="JL49" t="s">
        <v>3074</v>
      </c>
      <c r="KI49" t="s">
        <v>5259</v>
      </c>
      <c r="KJ49" t="s">
        <v>5263</v>
      </c>
      <c r="KK49" t="s">
        <v>360</v>
      </c>
      <c r="KL49" t="s">
        <v>362</v>
      </c>
      <c r="KM49" t="s">
        <v>362</v>
      </c>
      <c r="KN49" t="s">
        <v>362</v>
      </c>
      <c r="KO49" t="s">
        <v>362</v>
      </c>
      <c r="KP49" t="s">
        <v>362</v>
      </c>
      <c r="KQ49" t="s">
        <v>362</v>
      </c>
      <c r="KR49" t="s">
        <v>362</v>
      </c>
      <c r="KS49" t="s">
        <v>362</v>
      </c>
      <c r="KT49" t="s">
        <v>362</v>
      </c>
      <c r="KU49" t="s">
        <v>362</v>
      </c>
      <c r="LJ49" t="s">
        <v>5279</v>
      </c>
      <c r="LK49" t="s">
        <v>360</v>
      </c>
      <c r="LL49" t="s">
        <v>362</v>
      </c>
      <c r="LM49" t="s">
        <v>362</v>
      </c>
      <c r="LN49" t="s">
        <v>362</v>
      </c>
      <c r="LO49" t="s">
        <v>362</v>
      </c>
      <c r="LP49" t="s">
        <v>362</v>
      </c>
      <c r="LQ49" t="s">
        <v>362</v>
      </c>
      <c r="LS49" t="s">
        <v>3072</v>
      </c>
      <c r="LT49" t="s">
        <v>5154</v>
      </c>
      <c r="NE49" t="s">
        <v>4971</v>
      </c>
      <c r="NF49" t="s">
        <v>362</v>
      </c>
      <c r="NG49" t="s">
        <v>362</v>
      </c>
      <c r="NH49" t="s">
        <v>362</v>
      </c>
      <c r="NI49" t="s">
        <v>362</v>
      </c>
      <c r="NJ49" t="s">
        <v>362</v>
      </c>
      <c r="NK49" t="s">
        <v>362</v>
      </c>
      <c r="NL49" t="s">
        <v>362</v>
      </c>
      <c r="NM49" t="s">
        <v>362</v>
      </c>
      <c r="NN49" t="s">
        <v>362</v>
      </c>
      <c r="NO49" t="s">
        <v>362</v>
      </c>
      <c r="NP49" t="s">
        <v>362</v>
      </c>
      <c r="NQ49" t="s">
        <v>360</v>
      </c>
      <c r="NR49" t="s">
        <v>362</v>
      </c>
      <c r="NS49" t="s">
        <v>362</v>
      </c>
      <c r="NU49" t="s">
        <v>6265</v>
      </c>
      <c r="NV49" t="s">
        <v>360</v>
      </c>
      <c r="NW49" t="s">
        <v>360</v>
      </c>
      <c r="NX49" t="s">
        <v>362</v>
      </c>
      <c r="NY49" t="s">
        <v>362</v>
      </c>
      <c r="NZ49" t="s">
        <v>362</v>
      </c>
      <c r="OA49" t="s">
        <v>362</v>
      </c>
      <c r="OB49" t="s">
        <v>362</v>
      </c>
      <c r="OC49" t="s">
        <v>362</v>
      </c>
      <c r="OD49" t="s">
        <v>362</v>
      </c>
      <c r="OE49" t="s">
        <v>362</v>
      </c>
      <c r="OF49" t="s">
        <v>362</v>
      </c>
      <c r="OG49" t="s">
        <v>362</v>
      </c>
      <c r="OI49" t="s">
        <v>5345</v>
      </c>
      <c r="OJ49" t="s">
        <v>360</v>
      </c>
      <c r="OK49" t="s">
        <v>362</v>
      </c>
      <c r="OL49" t="s">
        <v>362</v>
      </c>
      <c r="OM49" t="s">
        <v>362</v>
      </c>
      <c r="ON49" t="s">
        <v>362</v>
      </c>
      <c r="OO49" t="s">
        <v>362</v>
      </c>
      <c r="OP49" t="s">
        <v>362</v>
      </c>
      <c r="OQ49" t="s">
        <v>362</v>
      </c>
      <c r="OR49" t="s">
        <v>362</v>
      </c>
      <c r="OS49" t="s">
        <v>362</v>
      </c>
      <c r="OU49" t="s">
        <v>5021</v>
      </c>
      <c r="OV49" t="s">
        <v>4907</v>
      </c>
      <c r="OW49" t="s">
        <v>362</v>
      </c>
      <c r="OX49" t="s">
        <v>362</v>
      </c>
      <c r="OY49" t="s">
        <v>362</v>
      </c>
      <c r="OZ49" t="s">
        <v>362</v>
      </c>
      <c r="PA49" t="s">
        <v>362</v>
      </c>
      <c r="PB49" t="s">
        <v>362</v>
      </c>
      <c r="PC49" t="s">
        <v>360</v>
      </c>
      <c r="PD49" t="s">
        <v>362</v>
      </c>
      <c r="PF49" t="s">
        <v>6203</v>
      </c>
      <c r="PG49" t="s">
        <v>360</v>
      </c>
      <c r="PH49" t="s">
        <v>362</v>
      </c>
      <c r="PI49" t="s">
        <v>362</v>
      </c>
      <c r="PJ49" t="s">
        <v>362</v>
      </c>
      <c r="PK49" t="s">
        <v>362</v>
      </c>
      <c r="PL49" t="s">
        <v>362</v>
      </c>
      <c r="PM49" t="s">
        <v>362</v>
      </c>
      <c r="PN49" t="s">
        <v>362</v>
      </c>
      <c r="PO49" t="s">
        <v>362</v>
      </c>
      <c r="PP49" t="s">
        <v>360</v>
      </c>
      <c r="PQ49" t="s">
        <v>362</v>
      </c>
      <c r="PR49" t="s">
        <v>362</v>
      </c>
      <c r="PS49" t="s">
        <v>362</v>
      </c>
      <c r="PT49" t="s">
        <v>362</v>
      </c>
      <c r="PU49" t="s">
        <v>362</v>
      </c>
      <c r="PV49" t="s">
        <v>362</v>
      </c>
      <c r="PW49" t="s">
        <v>362</v>
      </c>
      <c r="PX49" t="s">
        <v>362</v>
      </c>
      <c r="PZ49" t="s">
        <v>5398</v>
      </c>
      <c r="QA49" t="s">
        <v>362</v>
      </c>
      <c r="QB49" t="s">
        <v>362</v>
      </c>
      <c r="QC49" t="s">
        <v>362</v>
      </c>
      <c r="QD49" t="s">
        <v>362</v>
      </c>
      <c r="QE49" t="s">
        <v>362</v>
      </c>
      <c r="QF49" t="s">
        <v>362</v>
      </c>
      <c r="QG49" t="s">
        <v>362</v>
      </c>
      <c r="QH49" t="s">
        <v>362</v>
      </c>
      <c r="QI49" t="s">
        <v>362</v>
      </c>
      <c r="QJ49" t="s">
        <v>362</v>
      </c>
      <c r="QK49" t="s">
        <v>362</v>
      </c>
      <c r="QL49" t="s">
        <v>362</v>
      </c>
      <c r="QM49" t="s">
        <v>360</v>
      </c>
      <c r="QN49" t="s">
        <v>362</v>
      </c>
      <c r="QO49" t="s">
        <v>362</v>
      </c>
      <c r="QP49" t="s">
        <v>362</v>
      </c>
      <c r="SZ49" t="s">
        <v>3074</v>
      </c>
      <c r="TA49" t="s">
        <v>362</v>
      </c>
      <c r="TB49" t="s">
        <v>362</v>
      </c>
      <c r="TC49" t="s">
        <v>362</v>
      </c>
      <c r="TD49" t="s">
        <v>362</v>
      </c>
      <c r="TE49" t="s">
        <v>362</v>
      </c>
      <c r="TF49" t="s">
        <v>362</v>
      </c>
      <c r="TG49" t="s">
        <v>360</v>
      </c>
      <c r="TH49" t="s">
        <v>362</v>
      </c>
      <c r="UN49" t="s">
        <v>3074</v>
      </c>
      <c r="UO49" t="s">
        <v>3074</v>
      </c>
      <c r="UP49" t="s">
        <v>3074</v>
      </c>
      <c r="UQ49" t="s">
        <v>387</v>
      </c>
      <c r="UR49" t="s">
        <v>304</v>
      </c>
      <c r="US49" t="s">
        <v>321</v>
      </c>
      <c r="UT49" t="s">
        <v>298</v>
      </c>
      <c r="UU49" t="s">
        <v>686</v>
      </c>
      <c r="UV49" t="s">
        <v>532</v>
      </c>
      <c r="UW49" t="s">
        <v>330</v>
      </c>
      <c r="UX49" t="s">
        <v>742</v>
      </c>
      <c r="UY49" t="s">
        <v>406</v>
      </c>
      <c r="UZ49" t="s">
        <v>1098</v>
      </c>
      <c r="VA49" t="s">
        <v>1184</v>
      </c>
      <c r="VB49" t="s">
        <v>386</v>
      </c>
    </row>
    <row r="50" spans="1:574" x14ac:dyDescent="0.25">
      <c r="A50" t="s">
        <v>6266</v>
      </c>
      <c r="B50" s="38">
        <v>45898</v>
      </c>
      <c r="C50" t="s">
        <v>3058</v>
      </c>
      <c r="D50" t="s">
        <v>3059</v>
      </c>
      <c r="E50" t="s">
        <v>3065</v>
      </c>
      <c r="F50">
        <v>2753680</v>
      </c>
      <c r="G50" t="s">
        <v>3072</v>
      </c>
      <c r="H50" s="38">
        <v>44619</v>
      </c>
      <c r="I50">
        <v>85</v>
      </c>
      <c r="J50" t="s">
        <v>1480</v>
      </c>
      <c r="K50" t="s">
        <v>4866</v>
      </c>
      <c r="L50" t="s">
        <v>4875</v>
      </c>
      <c r="N50" t="s">
        <v>4913</v>
      </c>
      <c r="P50" t="s">
        <v>4933</v>
      </c>
      <c r="R50" t="s">
        <v>3074</v>
      </c>
      <c r="S50" t="s">
        <v>362</v>
      </c>
      <c r="T50" t="s">
        <v>362</v>
      </c>
      <c r="U50" t="s">
        <v>362</v>
      </c>
      <c r="V50" t="s">
        <v>362</v>
      </c>
      <c r="W50" t="s">
        <v>362</v>
      </c>
      <c r="X50" t="s">
        <v>360</v>
      </c>
      <c r="Y50" t="s">
        <v>362</v>
      </c>
      <c r="Z50" t="s">
        <v>362</v>
      </c>
      <c r="AB50" t="s">
        <v>4944</v>
      </c>
      <c r="AC50" t="s">
        <v>4944</v>
      </c>
      <c r="AD50" t="s">
        <v>4946</v>
      </c>
      <c r="AE50" t="s">
        <v>4944</v>
      </c>
      <c r="AF50" t="s">
        <v>4946</v>
      </c>
      <c r="AG50" t="s">
        <v>4944</v>
      </c>
      <c r="AH50" t="s">
        <v>6155</v>
      </c>
      <c r="AI50" t="s">
        <v>360</v>
      </c>
      <c r="AJ50" t="s">
        <v>360</v>
      </c>
      <c r="AK50" t="s">
        <v>362</v>
      </c>
      <c r="AL50" t="s">
        <v>362</v>
      </c>
      <c r="AM50" t="s">
        <v>360</v>
      </c>
      <c r="AN50" t="s">
        <v>360</v>
      </c>
      <c r="AO50" t="s">
        <v>360</v>
      </c>
      <c r="AP50" t="s">
        <v>362</v>
      </c>
      <c r="AQ50" t="s">
        <v>362</v>
      </c>
      <c r="AR50" t="s">
        <v>362</v>
      </c>
      <c r="AS50" t="s">
        <v>362</v>
      </c>
      <c r="AT50" t="s">
        <v>362</v>
      </c>
      <c r="AU50" t="s">
        <v>362</v>
      </c>
      <c r="AV50" t="s">
        <v>362</v>
      </c>
      <c r="AX50" t="s">
        <v>5984</v>
      </c>
      <c r="AY50" t="s">
        <v>360</v>
      </c>
      <c r="AZ50" t="s">
        <v>360</v>
      </c>
      <c r="BA50" t="s">
        <v>362</v>
      </c>
      <c r="BB50" t="s">
        <v>362</v>
      </c>
      <c r="BC50" t="s">
        <v>362</v>
      </c>
      <c r="BD50" t="s">
        <v>362</v>
      </c>
      <c r="BE50" t="s">
        <v>362</v>
      </c>
      <c r="BF50" t="s">
        <v>362</v>
      </c>
      <c r="BG50" t="s">
        <v>362</v>
      </c>
      <c r="BH50" t="s">
        <v>362</v>
      </c>
      <c r="BI50" t="s">
        <v>362</v>
      </c>
      <c r="BJ50" t="s">
        <v>362</v>
      </c>
      <c r="BK50" t="s">
        <v>362</v>
      </c>
      <c r="BM50" t="s">
        <v>6044</v>
      </c>
      <c r="BN50" t="s">
        <v>362</v>
      </c>
      <c r="BO50" t="s">
        <v>362</v>
      </c>
      <c r="BP50" t="s">
        <v>360</v>
      </c>
      <c r="BQ50" t="s">
        <v>360</v>
      </c>
      <c r="BR50" t="s">
        <v>362</v>
      </c>
      <c r="BS50" t="s">
        <v>362</v>
      </c>
      <c r="BT50" t="s">
        <v>362</v>
      </c>
      <c r="BU50" t="s">
        <v>362</v>
      </c>
      <c r="BV50" t="s">
        <v>362</v>
      </c>
      <c r="BX50" t="s">
        <v>4975</v>
      </c>
      <c r="CN50" t="s">
        <v>5002</v>
      </c>
      <c r="DD50" t="s">
        <v>5021</v>
      </c>
      <c r="EK50" t="s">
        <v>5070</v>
      </c>
      <c r="EW50" t="s">
        <v>6267</v>
      </c>
      <c r="EX50" t="s">
        <v>362</v>
      </c>
      <c r="EY50" t="s">
        <v>362</v>
      </c>
      <c r="EZ50" t="s">
        <v>360</v>
      </c>
      <c r="FA50" t="s">
        <v>362</v>
      </c>
      <c r="FB50" t="s">
        <v>362</v>
      </c>
      <c r="FC50" t="s">
        <v>362</v>
      </c>
      <c r="FD50" t="s">
        <v>360</v>
      </c>
      <c r="FE50" t="s">
        <v>362</v>
      </c>
      <c r="FF50" t="s">
        <v>362</v>
      </c>
      <c r="FG50" t="s">
        <v>362</v>
      </c>
      <c r="FH50" t="s">
        <v>362</v>
      </c>
      <c r="FJ50" t="s">
        <v>5070</v>
      </c>
      <c r="FK50" t="s">
        <v>3072</v>
      </c>
      <c r="FV50" t="s">
        <v>3072</v>
      </c>
      <c r="GG50" t="s">
        <v>5540</v>
      </c>
      <c r="GI50" t="s">
        <v>3072</v>
      </c>
      <c r="GJ50" t="s">
        <v>5137</v>
      </c>
      <c r="GK50" t="s">
        <v>362</v>
      </c>
      <c r="GL50" t="s">
        <v>360</v>
      </c>
      <c r="GM50" t="s">
        <v>362</v>
      </c>
      <c r="GN50" t="s">
        <v>362</v>
      </c>
      <c r="GO50" t="s">
        <v>362</v>
      </c>
      <c r="GP50" t="s">
        <v>362</v>
      </c>
      <c r="GR50" t="s">
        <v>4907</v>
      </c>
      <c r="GS50" t="s">
        <v>362</v>
      </c>
      <c r="GT50" t="s">
        <v>362</v>
      </c>
      <c r="GU50" t="s">
        <v>362</v>
      </c>
      <c r="GV50" t="s">
        <v>362</v>
      </c>
      <c r="GW50" t="s">
        <v>362</v>
      </c>
      <c r="GX50" t="s">
        <v>362</v>
      </c>
      <c r="GY50" t="s">
        <v>360</v>
      </c>
      <c r="GZ50" t="s">
        <v>362</v>
      </c>
      <c r="HB50" t="s">
        <v>3072</v>
      </c>
      <c r="IG50" t="s">
        <v>5187</v>
      </c>
      <c r="IP50" t="s">
        <v>5203</v>
      </c>
      <c r="IQ50" t="s">
        <v>5224</v>
      </c>
      <c r="IR50" t="s">
        <v>362</v>
      </c>
      <c r="IS50" t="s">
        <v>362</v>
      </c>
      <c r="IT50" t="s">
        <v>362</v>
      </c>
      <c r="IU50" t="s">
        <v>362</v>
      </c>
      <c r="IV50" t="s">
        <v>362</v>
      </c>
      <c r="IW50" t="s">
        <v>362</v>
      </c>
      <c r="IX50" t="s">
        <v>360</v>
      </c>
      <c r="IY50" t="s">
        <v>362</v>
      </c>
      <c r="IZ50" t="s">
        <v>362</v>
      </c>
      <c r="JA50" t="s">
        <v>362</v>
      </c>
      <c r="JC50" t="s">
        <v>5227</v>
      </c>
      <c r="JD50" t="s">
        <v>362</v>
      </c>
      <c r="JE50" t="s">
        <v>360</v>
      </c>
      <c r="JF50" t="s">
        <v>362</v>
      </c>
      <c r="JG50" t="s">
        <v>362</v>
      </c>
      <c r="JH50" t="s">
        <v>362</v>
      </c>
      <c r="JI50" t="s">
        <v>362</v>
      </c>
      <c r="JJ50" t="s">
        <v>362</v>
      </c>
      <c r="JL50" t="s">
        <v>3074</v>
      </c>
      <c r="KI50" t="s">
        <v>3074</v>
      </c>
      <c r="LS50" t="s">
        <v>3074</v>
      </c>
      <c r="NE50" t="s">
        <v>4971</v>
      </c>
      <c r="NF50" t="s">
        <v>362</v>
      </c>
      <c r="NG50" t="s">
        <v>362</v>
      </c>
      <c r="NH50" t="s">
        <v>362</v>
      </c>
      <c r="NI50" t="s">
        <v>362</v>
      </c>
      <c r="NJ50" t="s">
        <v>362</v>
      </c>
      <c r="NK50" t="s">
        <v>362</v>
      </c>
      <c r="NL50" t="s">
        <v>362</v>
      </c>
      <c r="NM50" t="s">
        <v>362</v>
      </c>
      <c r="NN50" t="s">
        <v>362</v>
      </c>
      <c r="NO50" t="s">
        <v>362</v>
      </c>
      <c r="NP50" t="s">
        <v>362</v>
      </c>
      <c r="NQ50" t="s">
        <v>360</v>
      </c>
      <c r="NR50" t="s">
        <v>362</v>
      </c>
      <c r="NS50" t="s">
        <v>362</v>
      </c>
      <c r="NU50" t="s">
        <v>6268</v>
      </c>
      <c r="NV50" t="s">
        <v>362</v>
      </c>
      <c r="NW50" t="s">
        <v>362</v>
      </c>
      <c r="NX50" t="s">
        <v>360</v>
      </c>
      <c r="NY50" t="s">
        <v>362</v>
      </c>
      <c r="NZ50" t="s">
        <v>362</v>
      </c>
      <c r="OA50" t="s">
        <v>362</v>
      </c>
      <c r="OB50" t="s">
        <v>362</v>
      </c>
      <c r="OC50" t="s">
        <v>360</v>
      </c>
      <c r="OD50" t="s">
        <v>362</v>
      </c>
      <c r="OE50" t="s">
        <v>360</v>
      </c>
      <c r="OF50" t="s">
        <v>362</v>
      </c>
      <c r="OG50" t="s">
        <v>362</v>
      </c>
      <c r="OH50" t="s">
        <v>6242</v>
      </c>
      <c r="OI50" t="s">
        <v>5345</v>
      </c>
      <c r="OJ50" t="s">
        <v>360</v>
      </c>
      <c r="OK50" t="s">
        <v>362</v>
      </c>
      <c r="OL50" t="s">
        <v>362</v>
      </c>
      <c r="OM50" t="s">
        <v>362</v>
      </c>
      <c r="ON50" t="s">
        <v>362</v>
      </c>
      <c r="OO50" t="s">
        <v>362</v>
      </c>
      <c r="OP50" t="s">
        <v>362</v>
      </c>
      <c r="OQ50" t="s">
        <v>362</v>
      </c>
      <c r="OR50" t="s">
        <v>362</v>
      </c>
      <c r="OS50" t="s">
        <v>362</v>
      </c>
      <c r="OU50" t="s">
        <v>5002</v>
      </c>
      <c r="PF50" t="s">
        <v>6217</v>
      </c>
      <c r="PG50" t="s">
        <v>360</v>
      </c>
      <c r="PH50" t="s">
        <v>362</v>
      </c>
      <c r="PI50" t="s">
        <v>362</v>
      </c>
      <c r="PJ50" t="s">
        <v>362</v>
      </c>
      <c r="PK50" t="s">
        <v>362</v>
      </c>
      <c r="PL50" t="s">
        <v>362</v>
      </c>
      <c r="PM50" t="s">
        <v>362</v>
      </c>
      <c r="PN50" t="s">
        <v>360</v>
      </c>
      <c r="PO50" t="s">
        <v>362</v>
      </c>
      <c r="PP50" t="s">
        <v>362</v>
      </c>
      <c r="PQ50" t="s">
        <v>362</v>
      </c>
      <c r="PR50" t="s">
        <v>362</v>
      </c>
      <c r="PS50" t="s">
        <v>362</v>
      </c>
      <c r="PT50" t="s">
        <v>362</v>
      </c>
      <c r="PU50" t="s">
        <v>362</v>
      </c>
      <c r="PV50" t="s">
        <v>362</v>
      </c>
      <c r="PW50" t="s">
        <v>362</v>
      </c>
      <c r="PX50" t="s">
        <v>362</v>
      </c>
      <c r="PZ50" t="s">
        <v>5410</v>
      </c>
      <c r="QA50" t="s">
        <v>362</v>
      </c>
      <c r="QB50" t="s">
        <v>362</v>
      </c>
      <c r="QC50" t="s">
        <v>362</v>
      </c>
      <c r="QD50" t="s">
        <v>362</v>
      </c>
      <c r="QE50" t="s">
        <v>362</v>
      </c>
      <c r="QF50" t="s">
        <v>362</v>
      </c>
      <c r="QG50" t="s">
        <v>360</v>
      </c>
      <c r="QH50" t="s">
        <v>362</v>
      </c>
      <c r="QI50" t="s">
        <v>362</v>
      </c>
      <c r="QJ50" t="s">
        <v>362</v>
      </c>
      <c r="QK50" t="s">
        <v>362</v>
      </c>
      <c r="QL50" t="s">
        <v>362</v>
      </c>
      <c r="QM50" t="s">
        <v>362</v>
      </c>
      <c r="QN50" t="s">
        <v>362</v>
      </c>
      <c r="QO50" t="s">
        <v>362</v>
      </c>
      <c r="QP50" t="s">
        <v>362</v>
      </c>
      <c r="QR50" t="s">
        <v>5427</v>
      </c>
      <c r="QS50" t="s">
        <v>362</v>
      </c>
      <c r="QT50" t="s">
        <v>362</v>
      </c>
      <c r="QU50" t="s">
        <v>360</v>
      </c>
      <c r="QV50" t="s">
        <v>362</v>
      </c>
      <c r="QW50" t="s">
        <v>362</v>
      </c>
      <c r="QX50" t="s">
        <v>362</v>
      </c>
      <c r="QY50" t="s">
        <v>362</v>
      </c>
      <c r="QZ50" t="s">
        <v>362</v>
      </c>
      <c r="RA50" t="s">
        <v>362</v>
      </c>
      <c r="RB50" t="s">
        <v>362</v>
      </c>
      <c r="RC50" t="s">
        <v>362</v>
      </c>
      <c r="RD50" t="s">
        <v>362</v>
      </c>
      <c r="RF50" t="s">
        <v>5453</v>
      </c>
      <c r="RG50" t="s">
        <v>362</v>
      </c>
      <c r="RH50" t="s">
        <v>362</v>
      </c>
      <c r="RI50" t="s">
        <v>362</v>
      </c>
      <c r="RJ50" t="s">
        <v>362</v>
      </c>
      <c r="RK50" t="s">
        <v>362</v>
      </c>
      <c r="RL50" t="s">
        <v>362</v>
      </c>
      <c r="RM50" t="s">
        <v>360</v>
      </c>
      <c r="RN50" t="s">
        <v>362</v>
      </c>
      <c r="RO50" t="s">
        <v>362</v>
      </c>
      <c r="RP50" t="s">
        <v>362</v>
      </c>
      <c r="RQ50" t="s">
        <v>362</v>
      </c>
      <c r="RR50" t="s">
        <v>362</v>
      </c>
      <c r="RS50" t="s">
        <v>362</v>
      </c>
      <c r="RT50" t="s">
        <v>362</v>
      </c>
      <c r="RU50" t="s">
        <v>362</v>
      </c>
      <c r="RV50" t="s">
        <v>362</v>
      </c>
      <c r="RX50" t="s">
        <v>6245</v>
      </c>
      <c r="RY50" t="s">
        <v>360</v>
      </c>
      <c r="RZ50" t="s">
        <v>360</v>
      </c>
      <c r="SA50" t="s">
        <v>360</v>
      </c>
      <c r="SB50" t="s">
        <v>360</v>
      </c>
      <c r="SC50" t="s">
        <v>360</v>
      </c>
      <c r="SD50" t="s">
        <v>360</v>
      </c>
      <c r="SE50" t="s">
        <v>360</v>
      </c>
      <c r="SF50" t="s">
        <v>360</v>
      </c>
      <c r="SG50" t="s">
        <v>362</v>
      </c>
      <c r="SH50" t="s">
        <v>362</v>
      </c>
      <c r="SI50" t="s">
        <v>362</v>
      </c>
      <c r="SK50" t="s">
        <v>5485</v>
      </c>
      <c r="SL50" t="s">
        <v>362</v>
      </c>
      <c r="SM50" t="s">
        <v>360</v>
      </c>
      <c r="SN50" t="s">
        <v>362</v>
      </c>
      <c r="SO50" t="s">
        <v>362</v>
      </c>
      <c r="SP50" t="s">
        <v>362</v>
      </c>
      <c r="SQ50" t="s">
        <v>362</v>
      </c>
      <c r="SR50" t="s">
        <v>362</v>
      </c>
      <c r="SS50" t="s">
        <v>362</v>
      </c>
      <c r="ST50" t="s">
        <v>362</v>
      </c>
      <c r="SU50" t="s">
        <v>362</v>
      </c>
      <c r="SV50" t="s">
        <v>362</v>
      </c>
      <c r="SW50" t="s">
        <v>362</v>
      </c>
      <c r="SX50" t="s">
        <v>362</v>
      </c>
      <c r="SZ50" t="s">
        <v>3074</v>
      </c>
      <c r="TA50" t="s">
        <v>362</v>
      </c>
      <c r="TB50" t="s">
        <v>362</v>
      </c>
      <c r="TC50" t="s">
        <v>362</v>
      </c>
      <c r="TD50" t="s">
        <v>362</v>
      </c>
      <c r="TE50" t="s">
        <v>362</v>
      </c>
      <c r="TF50" t="s">
        <v>362</v>
      </c>
      <c r="TG50" t="s">
        <v>360</v>
      </c>
      <c r="TH50" t="s">
        <v>362</v>
      </c>
      <c r="TY50" t="s">
        <v>5019</v>
      </c>
      <c r="TZ50" t="s">
        <v>5453</v>
      </c>
      <c r="UA50" t="s">
        <v>362</v>
      </c>
      <c r="UB50" t="s">
        <v>362</v>
      </c>
      <c r="UC50" t="s">
        <v>362</v>
      </c>
      <c r="UD50" t="s">
        <v>362</v>
      </c>
      <c r="UE50" t="s">
        <v>362</v>
      </c>
      <c r="UF50" t="s">
        <v>360</v>
      </c>
      <c r="UG50" t="s">
        <v>362</v>
      </c>
      <c r="UH50" t="s">
        <v>362</v>
      </c>
      <c r="UI50" t="s">
        <v>362</v>
      </c>
      <c r="UJ50" t="s">
        <v>362</v>
      </c>
      <c r="UK50" t="s">
        <v>362</v>
      </c>
      <c r="UN50" t="s">
        <v>3074</v>
      </c>
      <c r="UO50" t="s">
        <v>3074</v>
      </c>
      <c r="UP50" t="s">
        <v>3074</v>
      </c>
      <c r="UQ50" t="s">
        <v>1539</v>
      </c>
      <c r="UR50" t="s">
        <v>304</v>
      </c>
      <c r="US50" t="s">
        <v>321</v>
      </c>
      <c r="UT50" t="s">
        <v>298</v>
      </c>
      <c r="UU50" t="s">
        <v>686</v>
      </c>
      <c r="UV50" t="s">
        <v>532</v>
      </c>
      <c r="UW50" t="s">
        <v>330</v>
      </c>
      <c r="UX50" t="s">
        <v>742</v>
      </c>
      <c r="UY50" t="s">
        <v>402</v>
      </c>
      <c r="UZ50" t="s">
        <v>1099</v>
      </c>
      <c r="VA50" t="s">
        <v>1185</v>
      </c>
      <c r="VB50" t="s">
        <v>386</v>
      </c>
    </row>
    <row r="51" spans="1:574" x14ac:dyDescent="0.25">
      <c r="A51" t="s">
        <v>6269</v>
      </c>
      <c r="B51" s="38">
        <v>45898</v>
      </c>
      <c r="C51" t="s">
        <v>3058</v>
      </c>
      <c r="D51" t="s">
        <v>3059</v>
      </c>
      <c r="E51" t="s">
        <v>3065</v>
      </c>
      <c r="F51">
        <v>2753944</v>
      </c>
      <c r="G51" t="s">
        <v>3072</v>
      </c>
      <c r="H51" s="38">
        <v>44883</v>
      </c>
      <c r="I51">
        <v>74</v>
      </c>
      <c r="J51" t="s">
        <v>1471</v>
      </c>
      <c r="K51" t="s">
        <v>4868</v>
      </c>
      <c r="L51" t="s">
        <v>4875</v>
      </c>
      <c r="N51" t="s">
        <v>4911</v>
      </c>
      <c r="P51" t="s">
        <v>4933</v>
      </c>
      <c r="R51" t="s">
        <v>6270</v>
      </c>
      <c r="S51" t="s">
        <v>362</v>
      </c>
      <c r="T51" t="s">
        <v>360</v>
      </c>
      <c r="U51" t="s">
        <v>362</v>
      </c>
      <c r="V51" t="s">
        <v>360</v>
      </c>
      <c r="W51" t="s">
        <v>362</v>
      </c>
      <c r="X51" t="s">
        <v>362</v>
      </c>
      <c r="Y51" t="s">
        <v>362</v>
      </c>
      <c r="Z51" t="s">
        <v>362</v>
      </c>
      <c r="AB51" t="s">
        <v>4944</v>
      </c>
      <c r="AC51" t="s">
        <v>4942</v>
      </c>
      <c r="AD51" t="s">
        <v>4944</v>
      </c>
      <c r="AE51" t="s">
        <v>4940</v>
      </c>
      <c r="AF51" t="s">
        <v>4942</v>
      </c>
      <c r="AG51" t="s">
        <v>4940</v>
      </c>
      <c r="AH51" t="s">
        <v>6155</v>
      </c>
      <c r="AI51" t="s">
        <v>360</v>
      </c>
      <c r="AJ51" t="s">
        <v>360</v>
      </c>
      <c r="AK51" t="s">
        <v>362</v>
      </c>
      <c r="AL51" t="s">
        <v>362</v>
      </c>
      <c r="AM51" t="s">
        <v>360</v>
      </c>
      <c r="AN51" t="s">
        <v>360</v>
      </c>
      <c r="AO51" t="s">
        <v>360</v>
      </c>
      <c r="AP51" t="s">
        <v>362</v>
      </c>
      <c r="AQ51" t="s">
        <v>362</v>
      </c>
      <c r="AR51" t="s">
        <v>362</v>
      </c>
      <c r="AS51" t="s">
        <v>362</v>
      </c>
      <c r="AT51" t="s">
        <v>362</v>
      </c>
      <c r="AU51" t="s">
        <v>362</v>
      </c>
      <c r="AV51" t="s">
        <v>362</v>
      </c>
      <c r="AX51" t="s">
        <v>6177</v>
      </c>
      <c r="AY51" t="s">
        <v>360</v>
      </c>
      <c r="AZ51" t="s">
        <v>362</v>
      </c>
      <c r="BA51" t="s">
        <v>362</v>
      </c>
      <c r="BB51" t="s">
        <v>362</v>
      </c>
      <c r="BC51" t="s">
        <v>360</v>
      </c>
      <c r="BD51" t="s">
        <v>362</v>
      </c>
      <c r="BE51" t="s">
        <v>362</v>
      </c>
      <c r="BF51" t="s">
        <v>362</v>
      </c>
      <c r="BG51" t="s">
        <v>362</v>
      </c>
      <c r="BH51" t="s">
        <v>362</v>
      </c>
      <c r="BI51" t="s">
        <v>362</v>
      </c>
      <c r="BJ51" t="s">
        <v>362</v>
      </c>
      <c r="BK51" t="s">
        <v>362</v>
      </c>
      <c r="BM51" t="s">
        <v>6222</v>
      </c>
      <c r="BN51" t="s">
        <v>362</v>
      </c>
      <c r="BO51" t="s">
        <v>360</v>
      </c>
      <c r="BP51" t="s">
        <v>362</v>
      </c>
      <c r="BQ51" t="s">
        <v>360</v>
      </c>
      <c r="BR51" t="s">
        <v>362</v>
      </c>
      <c r="BS51" t="s">
        <v>362</v>
      </c>
      <c r="BT51" t="s">
        <v>362</v>
      </c>
      <c r="BU51" t="s">
        <v>362</v>
      </c>
      <c r="BV51" t="s">
        <v>362</v>
      </c>
      <c r="BX51" t="s">
        <v>4977</v>
      </c>
      <c r="BY51" t="s">
        <v>6177</v>
      </c>
      <c r="BZ51" t="s">
        <v>360</v>
      </c>
      <c r="CA51" t="s">
        <v>362</v>
      </c>
      <c r="CB51" t="s">
        <v>362</v>
      </c>
      <c r="CC51" t="s">
        <v>362</v>
      </c>
      <c r="CD51" t="s">
        <v>360</v>
      </c>
      <c r="CE51" t="s">
        <v>362</v>
      </c>
      <c r="CF51" t="s">
        <v>362</v>
      </c>
      <c r="CG51" t="s">
        <v>362</v>
      </c>
      <c r="CH51" t="s">
        <v>362</v>
      </c>
      <c r="CI51" t="s">
        <v>362</v>
      </c>
      <c r="CJ51" t="s">
        <v>362</v>
      </c>
      <c r="CK51" t="s">
        <v>362</v>
      </c>
      <c r="CL51" t="s">
        <v>362</v>
      </c>
      <c r="CN51" t="s">
        <v>5002</v>
      </c>
      <c r="DD51" t="s">
        <v>4984</v>
      </c>
      <c r="EK51" t="s">
        <v>5070</v>
      </c>
      <c r="EW51" t="s">
        <v>6240</v>
      </c>
      <c r="EX51" t="s">
        <v>362</v>
      </c>
      <c r="EY51" t="s">
        <v>362</v>
      </c>
      <c r="EZ51" t="s">
        <v>362</v>
      </c>
      <c r="FA51" t="s">
        <v>362</v>
      </c>
      <c r="FB51" t="s">
        <v>362</v>
      </c>
      <c r="FC51" t="s">
        <v>360</v>
      </c>
      <c r="FD51" t="s">
        <v>360</v>
      </c>
      <c r="FE51" t="s">
        <v>362</v>
      </c>
      <c r="FF51" t="s">
        <v>362</v>
      </c>
      <c r="FG51" t="s">
        <v>362</v>
      </c>
      <c r="FH51" t="s">
        <v>362</v>
      </c>
      <c r="FJ51" t="s">
        <v>5078</v>
      </c>
      <c r="FK51" t="s">
        <v>3072</v>
      </c>
      <c r="FV51" t="s">
        <v>3072</v>
      </c>
      <c r="GG51" t="s">
        <v>4949</v>
      </c>
      <c r="GI51" t="s">
        <v>3074</v>
      </c>
      <c r="HN51" t="s">
        <v>5172</v>
      </c>
      <c r="HO51" t="s">
        <v>362</v>
      </c>
      <c r="HP51" t="s">
        <v>362</v>
      </c>
      <c r="HQ51" t="s">
        <v>360</v>
      </c>
      <c r="HR51" t="s">
        <v>362</v>
      </c>
      <c r="HS51" t="s">
        <v>362</v>
      </c>
      <c r="HT51" t="s">
        <v>362</v>
      </c>
      <c r="HU51" t="s">
        <v>362</v>
      </c>
      <c r="HV51" t="s">
        <v>362</v>
      </c>
      <c r="HW51" t="s">
        <v>362</v>
      </c>
      <c r="HY51" t="s">
        <v>5186</v>
      </c>
      <c r="HZ51" t="s">
        <v>362</v>
      </c>
      <c r="IA51" t="s">
        <v>362</v>
      </c>
      <c r="IB51" t="s">
        <v>362</v>
      </c>
      <c r="IC51" t="s">
        <v>362</v>
      </c>
      <c r="ID51" t="s">
        <v>360</v>
      </c>
      <c r="IE51" t="s">
        <v>362</v>
      </c>
      <c r="IG51" t="s">
        <v>5021</v>
      </c>
      <c r="IH51" t="s">
        <v>5198</v>
      </c>
      <c r="II51" t="s">
        <v>362</v>
      </c>
      <c r="IJ51" t="s">
        <v>362</v>
      </c>
      <c r="IK51" t="s">
        <v>360</v>
      </c>
      <c r="IL51" t="s">
        <v>362</v>
      </c>
      <c r="IM51" t="s">
        <v>362</v>
      </c>
      <c r="IN51" t="s">
        <v>362</v>
      </c>
      <c r="IP51" t="s">
        <v>5205</v>
      </c>
      <c r="IQ51" t="s">
        <v>5224</v>
      </c>
      <c r="IR51" t="s">
        <v>362</v>
      </c>
      <c r="IS51" t="s">
        <v>362</v>
      </c>
      <c r="IT51" t="s">
        <v>362</v>
      </c>
      <c r="IU51" t="s">
        <v>362</v>
      </c>
      <c r="IV51" t="s">
        <v>362</v>
      </c>
      <c r="IW51" t="s">
        <v>362</v>
      </c>
      <c r="IX51" t="s">
        <v>360</v>
      </c>
      <c r="IY51" t="s">
        <v>362</v>
      </c>
      <c r="IZ51" t="s">
        <v>362</v>
      </c>
      <c r="JA51" t="s">
        <v>362</v>
      </c>
      <c r="JC51" t="s">
        <v>5233</v>
      </c>
      <c r="JD51" t="s">
        <v>362</v>
      </c>
      <c r="JE51" t="s">
        <v>362</v>
      </c>
      <c r="JF51" t="s">
        <v>362</v>
      </c>
      <c r="JG51" t="s">
        <v>362</v>
      </c>
      <c r="JH51" t="s">
        <v>360</v>
      </c>
      <c r="JI51" t="s">
        <v>362</v>
      </c>
      <c r="JJ51" t="s">
        <v>362</v>
      </c>
      <c r="JL51" t="s">
        <v>5235</v>
      </c>
      <c r="KI51" t="s">
        <v>5259</v>
      </c>
      <c r="KJ51" t="s">
        <v>5263</v>
      </c>
      <c r="KK51" t="s">
        <v>360</v>
      </c>
      <c r="KL51" t="s">
        <v>362</v>
      </c>
      <c r="KM51" t="s">
        <v>362</v>
      </c>
      <c r="KN51" t="s">
        <v>362</v>
      </c>
      <c r="KO51" t="s">
        <v>362</v>
      </c>
      <c r="KP51" t="s">
        <v>362</v>
      </c>
      <c r="KQ51" t="s">
        <v>362</v>
      </c>
      <c r="KR51" t="s">
        <v>362</v>
      </c>
      <c r="KS51" t="s">
        <v>362</v>
      </c>
      <c r="KT51" t="s">
        <v>362</v>
      </c>
      <c r="KU51" t="s">
        <v>362</v>
      </c>
      <c r="LJ51" t="s">
        <v>6023</v>
      </c>
      <c r="LK51" t="s">
        <v>360</v>
      </c>
      <c r="LL51" t="s">
        <v>360</v>
      </c>
      <c r="LM51" t="s">
        <v>360</v>
      </c>
      <c r="LN51" t="s">
        <v>360</v>
      </c>
      <c r="LO51" t="s">
        <v>362</v>
      </c>
      <c r="LP51" t="s">
        <v>362</v>
      </c>
      <c r="LQ51" t="s">
        <v>362</v>
      </c>
      <c r="LS51" t="s">
        <v>3072</v>
      </c>
      <c r="LT51" t="s">
        <v>5289</v>
      </c>
      <c r="MF51" t="s">
        <v>5310</v>
      </c>
      <c r="MG51" t="s">
        <v>360</v>
      </c>
      <c r="MH51" t="s">
        <v>362</v>
      </c>
      <c r="MI51" t="s">
        <v>362</v>
      </c>
      <c r="MJ51" t="s">
        <v>362</v>
      </c>
      <c r="MK51" t="s">
        <v>362</v>
      </c>
      <c r="ML51" t="s">
        <v>362</v>
      </c>
      <c r="MM51" t="s">
        <v>362</v>
      </c>
      <c r="MN51" t="s">
        <v>362</v>
      </c>
      <c r="MO51" t="s">
        <v>362</v>
      </c>
      <c r="MP51" t="s">
        <v>362</v>
      </c>
      <c r="NE51" t="s">
        <v>4971</v>
      </c>
      <c r="NF51" t="s">
        <v>362</v>
      </c>
      <c r="NG51" t="s">
        <v>362</v>
      </c>
      <c r="NH51" t="s">
        <v>362</v>
      </c>
      <c r="NI51" t="s">
        <v>362</v>
      </c>
      <c r="NJ51" t="s">
        <v>362</v>
      </c>
      <c r="NK51" t="s">
        <v>362</v>
      </c>
      <c r="NL51" t="s">
        <v>362</v>
      </c>
      <c r="NM51" t="s">
        <v>362</v>
      </c>
      <c r="NN51" t="s">
        <v>362</v>
      </c>
      <c r="NO51" t="s">
        <v>362</v>
      </c>
      <c r="NP51" t="s">
        <v>362</v>
      </c>
      <c r="NQ51" t="s">
        <v>360</v>
      </c>
      <c r="NR51" t="s">
        <v>362</v>
      </c>
      <c r="NS51" t="s">
        <v>362</v>
      </c>
      <c r="NU51" t="s">
        <v>5263</v>
      </c>
      <c r="NV51" t="s">
        <v>360</v>
      </c>
      <c r="NW51" t="s">
        <v>362</v>
      </c>
      <c r="NX51" t="s">
        <v>362</v>
      </c>
      <c r="NY51" t="s">
        <v>362</v>
      </c>
      <c r="NZ51" t="s">
        <v>362</v>
      </c>
      <c r="OA51" t="s">
        <v>362</v>
      </c>
      <c r="OB51" t="s">
        <v>362</v>
      </c>
      <c r="OC51" t="s">
        <v>362</v>
      </c>
      <c r="OD51" t="s">
        <v>362</v>
      </c>
      <c r="OE51" t="s">
        <v>362</v>
      </c>
      <c r="OF51" t="s">
        <v>362</v>
      </c>
      <c r="OG51" t="s">
        <v>362</v>
      </c>
      <c r="OI51" t="s">
        <v>5345</v>
      </c>
      <c r="OJ51" t="s">
        <v>360</v>
      </c>
      <c r="OK51" t="s">
        <v>362</v>
      </c>
      <c r="OL51" t="s">
        <v>362</v>
      </c>
      <c r="OM51" t="s">
        <v>362</v>
      </c>
      <c r="ON51" t="s">
        <v>362</v>
      </c>
      <c r="OO51" t="s">
        <v>362</v>
      </c>
      <c r="OP51" t="s">
        <v>362</v>
      </c>
      <c r="OQ51" t="s">
        <v>362</v>
      </c>
      <c r="OR51" t="s">
        <v>362</v>
      </c>
      <c r="OS51" t="s">
        <v>362</v>
      </c>
      <c r="OU51" t="s">
        <v>5021</v>
      </c>
      <c r="OV51" t="s">
        <v>5359</v>
      </c>
      <c r="OW51" t="s">
        <v>360</v>
      </c>
      <c r="OX51" t="s">
        <v>362</v>
      </c>
      <c r="OY51" t="s">
        <v>362</v>
      </c>
      <c r="OZ51" t="s">
        <v>362</v>
      </c>
      <c r="PA51" t="s">
        <v>362</v>
      </c>
      <c r="PB51" t="s">
        <v>362</v>
      </c>
      <c r="PC51" t="s">
        <v>362</v>
      </c>
      <c r="PD51" t="s">
        <v>362</v>
      </c>
      <c r="PF51" t="s">
        <v>6147</v>
      </c>
      <c r="PG51" t="s">
        <v>360</v>
      </c>
      <c r="PH51" t="s">
        <v>362</v>
      </c>
      <c r="PI51" t="s">
        <v>360</v>
      </c>
      <c r="PJ51" t="s">
        <v>362</v>
      </c>
      <c r="PK51" t="s">
        <v>362</v>
      </c>
      <c r="PL51" t="s">
        <v>362</v>
      </c>
      <c r="PM51" t="s">
        <v>362</v>
      </c>
      <c r="PN51" t="s">
        <v>362</v>
      </c>
      <c r="PO51" t="s">
        <v>362</v>
      </c>
      <c r="PP51" t="s">
        <v>360</v>
      </c>
      <c r="PQ51" t="s">
        <v>362</v>
      </c>
      <c r="PR51" t="s">
        <v>362</v>
      </c>
      <c r="PS51" t="s">
        <v>362</v>
      </c>
      <c r="PT51" t="s">
        <v>362</v>
      </c>
      <c r="PU51" t="s">
        <v>362</v>
      </c>
      <c r="PV51" t="s">
        <v>362</v>
      </c>
      <c r="PW51" t="s">
        <v>362</v>
      </c>
      <c r="PX51" t="s">
        <v>362</v>
      </c>
      <c r="PZ51" t="s">
        <v>5412</v>
      </c>
      <c r="QA51" t="s">
        <v>362</v>
      </c>
      <c r="QB51" t="s">
        <v>362</v>
      </c>
      <c r="QC51" t="s">
        <v>362</v>
      </c>
      <c r="QD51" t="s">
        <v>362</v>
      </c>
      <c r="QE51" t="s">
        <v>362</v>
      </c>
      <c r="QF51" t="s">
        <v>362</v>
      </c>
      <c r="QG51" t="s">
        <v>362</v>
      </c>
      <c r="QH51" t="s">
        <v>360</v>
      </c>
      <c r="QI51" t="s">
        <v>362</v>
      </c>
      <c r="QJ51" t="s">
        <v>362</v>
      </c>
      <c r="QK51" t="s">
        <v>362</v>
      </c>
      <c r="QL51" t="s">
        <v>362</v>
      </c>
      <c r="QM51" t="s">
        <v>362</v>
      </c>
      <c r="QN51" t="s">
        <v>362</v>
      </c>
      <c r="QO51" t="s">
        <v>362</v>
      </c>
      <c r="QP51" t="s">
        <v>362</v>
      </c>
      <c r="QR51" t="s">
        <v>6271</v>
      </c>
      <c r="QS51" t="s">
        <v>362</v>
      </c>
      <c r="QT51" t="s">
        <v>362</v>
      </c>
      <c r="QU51" t="s">
        <v>360</v>
      </c>
      <c r="QV51" t="s">
        <v>362</v>
      </c>
      <c r="QW51" t="s">
        <v>362</v>
      </c>
      <c r="QX51" t="s">
        <v>362</v>
      </c>
      <c r="QY51" t="s">
        <v>362</v>
      </c>
      <c r="QZ51" t="s">
        <v>360</v>
      </c>
      <c r="RA51" t="s">
        <v>362</v>
      </c>
      <c r="RB51" t="s">
        <v>362</v>
      </c>
      <c r="RC51" t="s">
        <v>362</v>
      </c>
      <c r="RD51" t="s">
        <v>362</v>
      </c>
      <c r="RF51" t="s">
        <v>6272</v>
      </c>
      <c r="RG51" t="s">
        <v>362</v>
      </c>
      <c r="RH51" t="s">
        <v>362</v>
      </c>
      <c r="RI51" t="s">
        <v>362</v>
      </c>
      <c r="RJ51" t="s">
        <v>362</v>
      </c>
      <c r="RK51" t="s">
        <v>360</v>
      </c>
      <c r="RL51" t="s">
        <v>360</v>
      </c>
      <c r="RM51" t="s">
        <v>360</v>
      </c>
      <c r="RN51" t="s">
        <v>362</v>
      </c>
      <c r="RO51" t="s">
        <v>362</v>
      </c>
      <c r="RP51" t="s">
        <v>362</v>
      </c>
      <c r="RQ51" t="s">
        <v>362</v>
      </c>
      <c r="RR51" t="s">
        <v>362</v>
      </c>
      <c r="RS51" t="s">
        <v>362</v>
      </c>
      <c r="RT51" t="s">
        <v>362</v>
      </c>
      <c r="RU51" t="s">
        <v>362</v>
      </c>
      <c r="RV51" t="s">
        <v>362</v>
      </c>
      <c r="RX51" t="s">
        <v>6100</v>
      </c>
      <c r="RY51" t="s">
        <v>360</v>
      </c>
      <c r="RZ51" t="s">
        <v>360</v>
      </c>
      <c r="SA51" t="s">
        <v>360</v>
      </c>
      <c r="SB51" t="s">
        <v>360</v>
      </c>
      <c r="SC51" t="s">
        <v>362</v>
      </c>
      <c r="SD51" t="s">
        <v>360</v>
      </c>
      <c r="SE51" t="s">
        <v>362</v>
      </c>
      <c r="SF51" t="s">
        <v>362</v>
      </c>
      <c r="SG51" t="s">
        <v>362</v>
      </c>
      <c r="SH51" t="s">
        <v>362</v>
      </c>
      <c r="SI51" t="s">
        <v>362</v>
      </c>
      <c r="SK51" t="s">
        <v>6273</v>
      </c>
      <c r="SL51" t="s">
        <v>362</v>
      </c>
      <c r="SM51" t="s">
        <v>362</v>
      </c>
      <c r="SN51" t="s">
        <v>360</v>
      </c>
      <c r="SO51" t="s">
        <v>360</v>
      </c>
      <c r="SP51" t="s">
        <v>362</v>
      </c>
      <c r="SQ51" t="s">
        <v>362</v>
      </c>
      <c r="SR51" t="s">
        <v>362</v>
      </c>
      <c r="SS51" t="s">
        <v>362</v>
      </c>
      <c r="ST51" t="s">
        <v>362</v>
      </c>
      <c r="SU51" t="s">
        <v>362</v>
      </c>
      <c r="SV51" t="s">
        <v>362</v>
      </c>
      <c r="SW51" t="s">
        <v>362</v>
      </c>
      <c r="SX51" t="s">
        <v>362</v>
      </c>
      <c r="SZ51" t="s">
        <v>3074</v>
      </c>
      <c r="TA51" t="s">
        <v>362</v>
      </c>
      <c r="TB51" t="s">
        <v>362</v>
      </c>
      <c r="TC51" t="s">
        <v>362</v>
      </c>
      <c r="TD51" t="s">
        <v>362</v>
      </c>
      <c r="TE51" t="s">
        <v>362</v>
      </c>
      <c r="TF51" t="s">
        <v>362</v>
      </c>
      <c r="TG51" t="s">
        <v>360</v>
      </c>
      <c r="TH51" t="s">
        <v>362</v>
      </c>
      <c r="TY51" t="s">
        <v>5021</v>
      </c>
      <c r="TZ51" t="s">
        <v>6092</v>
      </c>
      <c r="UA51" t="s">
        <v>362</v>
      </c>
      <c r="UB51" t="s">
        <v>360</v>
      </c>
      <c r="UC51" t="s">
        <v>362</v>
      </c>
      <c r="UD51" t="s">
        <v>362</v>
      </c>
      <c r="UE51" t="s">
        <v>362</v>
      </c>
      <c r="UF51" t="s">
        <v>360</v>
      </c>
      <c r="UG51" t="s">
        <v>362</v>
      </c>
      <c r="UH51" t="s">
        <v>362</v>
      </c>
      <c r="UI51" t="s">
        <v>362</v>
      </c>
      <c r="UJ51" t="s">
        <v>362</v>
      </c>
      <c r="UK51" t="s">
        <v>362</v>
      </c>
      <c r="UN51" t="s">
        <v>3074</v>
      </c>
      <c r="UO51" t="s">
        <v>3074</v>
      </c>
      <c r="UP51" t="s">
        <v>3074</v>
      </c>
      <c r="UQ51" t="s">
        <v>914</v>
      </c>
      <c r="UR51" t="s">
        <v>304</v>
      </c>
      <c r="US51" t="s">
        <v>314</v>
      </c>
      <c r="UT51" t="s">
        <v>298</v>
      </c>
      <c r="UU51" t="s">
        <v>697</v>
      </c>
      <c r="UV51" t="s">
        <v>527</v>
      </c>
      <c r="UW51" t="s">
        <v>333</v>
      </c>
      <c r="UX51" t="s">
        <v>737</v>
      </c>
      <c r="UY51" t="s">
        <v>402</v>
      </c>
      <c r="UZ51" t="s">
        <v>1099</v>
      </c>
      <c r="VA51" t="s">
        <v>1185</v>
      </c>
      <c r="VB51" t="s">
        <v>386</v>
      </c>
    </row>
    <row r="52" spans="1:574" x14ac:dyDescent="0.25">
      <c r="A52" t="s">
        <v>6274</v>
      </c>
      <c r="B52" s="38">
        <v>45898</v>
      </c>
      <c r="C52" t="s">
        <v>3058</v>
      </c>
      <c r="D52" t="s">
        <v>3059</v>
      </c>
      <c r="E52" t="s">
        <v>3065</v>
      </c>
      <c r="F52">
        <v>2753946</v>
      </c>
      <c r="G52" t="s">
        <v>3072</v>
      </c>
      <c r="H52" s="38">
        <v>44618</v>
      </c>
      <c r="I52">
        <v>77</v>
      </c>
      <c r="J52" t="s">
        <v>1471</v>
      </c>
      <c r="K52" t="s">
        <v>4866</v>
      </c>
      <c r="L52" t="s">
        <v>4875</v>
      </c>
      <c r="N52" t="s">
        <v>4913</v>
      </c>
      <c r="P52" t="s">
        <v>4933</v>
      </c>
      <c r="R52" t="s">
        <v>3074</v>
      </c>
      <c r="S52" t="s">
        <v>362</v>
      </c>
      <c r="T52" t="s">
        <v>362</v>
      </c>
      <c r="U52" t="s">
        <v>362</v>
      </c>
      <c r="V52" t="s">
        <v>362</v>
      </c>
      <c r="W52" t="s">
        <v>362</v>
      </c>
      <c r="X52" t="s">
        <v>360</v>
      </c>
      <c r="Y52" t="s">
        <v>362</v>
      </c>
      <c r="Z52" t="s">
        <v>362</v>
      </c>
      <c r="AB52" t="s">
        <v>4944</v>
      </c>
      <c r="AC52" t="s">
        <v>4944</v>
      </c>
      <c r="AD52" t="s">
        <v>4942</v>
      </c>
      <c r="AE52" t="s">
        <v>4940</v>
      </c>
      <c r="AF52" t="s">
        <v>4940</v>
      </c>
      <c r="AG52" t="s">
        <v>4940</v>
      </c>
      <c r="AH52" t="s">
        <v>6155</v>
      </c>
      <c r="AI52" t="s">
        <v>360</v>
      </c>
      <c r="AJ52" t="s">
        <v>360</v>
      </c>
      <c r="AK52" t="s">
        <v>362</v>
      </c>
      <c r="AL52" t="s">
        <v>362</v>
      </c>
      <c r="AM52" t="s">
        <v>360</v>
      </c>
      <c r="AN52" t="s">
        <v>360</v>
      </c>
      <c r="AO52" t="s">
        <v>360</v>
      </c>
      <c r="AP52" t="s">
        <v>362</v>
      </c>
      <c r="AQ52" t="s">
        <v>362</v>
      </c>
      <c r="AR52" t="s">
        <v>362</v>
      </c>
      <c r="AS52" t="s">
        <v>362</v>
      </c>
      <c r="AT52" t="s">
        <v>362</v>
      </c>
      <c r="AU52" t="s">
        <v>362</v>
      </c>
      <c r="AV52" t="s">
        <v>362</v>
      </c>
      <c r="AX52" t="s">
        <v>4949</v>
      </c>
      <c r="AY52" t="s">
        <v>360</v>
      </c>
      <c r="AZ52" t="s">
        <v>362</v>
      </c>
      <c r="BA52" t="s">
        <v>362</v>
      </c>
      <c r="BB52" t="s">
        <v>362</v>
      </c>
      <c r="BC52" t="s">
        <v>362</v>
      </c>
      <c r="BD52" t="s">
        <v>362</v>
      </c>
      <c r="BE52" t="s">
        <v>362</v>
      </c>
      <c r="BF52" t="s">
        <v>362</v>
      </c>
      <c r="BG52" t="s">
        <v>362</v>
      </c>
      <c r="BH52" t="s">
        <v>362</v>
      </c>
      <c r="BI52" t="s">
        <v>362</v>
      </c>
      <c r="BJ52" t="s">
        <v>362</v>
      </c>
      <c r="BK52" t="s">
        <v>362</v>
      </c>
      <c r="BM52" t="s">
        <v>5473</v>
      </c>
      <c r="BN52" t="s">
        <v>362</v>
      </c>
      <c r="BO52" t="s">
        <v>362</v>
      </c>
      <c r="BP52" t="s">
        <v>362</v>
      </c>
      <c r="BQ52" t="s">
        <v>360</v>
      </c>
      <c r="BR52" t="s">
        <v>362</v>
      </c>
      <c r="BS52" t="s">
        <v>362</v>
      </c>
      <c r="BT52" t="s">
        <v>362</v>
      </c>
      <c r="BU52" t="s">
        <v>362</v>
      </c>
      <c r="BV52" t="s">
        <v>362</v>
      </c>
      <c r="BX52" t="s">
        <v>4979</v>
      </c>
      <c r="BY52" t="s">
        <v>4949</v>
      </c>
      <c r="BZ52" t="s">
        <v>360</v>
      </c>
      <c r="CA52" t="s">
        <v>362</v>
      </c>
      <c r="CB52" t="s">
        <v>362</v>
      </c>
      <c r="CC52" t="s">
        <v>362</v>
      </c>
      <c r="CD52" t="s">
        <v>362</v>
      </c>
      <c r="CE52" t="s">
        <v>362</v>
      </c>
      <c r="CF52" t="s">
        <v>362</v>
      </c>
      <c r="CG52" t="s">
        <v>362</v>
      </c>
      <c r="CH52" t="s">
        <v>362</v>
      </c>
      <c r="CI52" t="s">
        <v>362</v>
      </c>
      <c r="CJ52" t="s">
        <v>362</v>
      </c>
      <c r="CK52" t="s">
        <v>362</v>
      </c>
      <c r="CL52" t="s">
        <v>362</v>
      </c>
      <c r="CN52" t="s">
        <v>5002</v>
      </c>
      <c r="DD52" t="s">
        <v>5023</v>
      </c>
      <c r="EK52" t="s">
        <v>5070</v>
      </c>
      <c r="EW52" t="s">
        <v>6275</v>
      </c>
      <c r="EX52" t="s">
        <v>362</v>
      </c>
      <c r="EY52" t="s">
        <v>362</v>
      </c>
      <c r="EZ52" t="s">
        <v>360</v>
      </c>
      <c r="FA52" t="s">
        <v>362</v>
      </c>
      <c r="FB52" t="s">
        <v>362</v>
      </c>
      <c r="FC52" t="s">
        <v>360</v>
      </c>
      <c r="FD52" t="s">
        <v>360</v>
      </c>
      <c r="FE52" t="s">
        <v>362</v>
      </c>
      <c r="FF52" t="s">
        <v>362</v>
      </c>
      <c r="FG52" t="s">
        <v>362</v>
      </c>
      <c r="FH52" t="s">
        <v>362</v>
      </c>
      <c r="FJ52" t="s">
        <v>5078</v>
      </c>
      <c r="FK52" t="s">
        <v>3072</v>
      </c>
      <c r="FV52" t="s">
        <v>5111</v>
      </c>
      <c r="FW52" t="s">
        <v>5126</v>
      </c>
      <c r="FX52" t="s">
        <v>362</v>
      </c>
      <c r="FY52" t="s">
        <v>360</v>
      </c>
      <c r="FZ52" t="s">
        <v>362</v>
      </c>
      <c r="GA52" t="s">
        <v>362</v>
      </c>
      <c r="GB52" t="s">
        <v>362</v>
      </c>
      <c r="GC52" t="s">
        <v>362</v>
      </c>
      <c r="GD52" t="s">
        <v>362</v>
      </c>
      <c r="GE52" t="s">
        <v>362</v>
      </c>
      <c r="GG52" t="s">
        <v>4949</v>
      </c>
      <c r="GI52" t="s">
        <v>3074</v>
      </c>
      <c r="HN52" t="s">
        <v>5172</v>
      </c>
      <c r="HO52" t="s">
        <v>362</v>
      </c>
      <c r="HP52" t="s">
        <v>362</v>
      </c>
      <c r="HQ52" t="s">
        <v>360</v>
      </c>
      <c r="HR52" t="s">
        <v>362</v>
      </c>
      <c r="HS52" t="s">
        <v>362</v>
      </c>
      <c r="HT52" t="s">
        <v>362</v>
      </c>
      <c r="HU52" t="s">
        <v>362</v>
      </c>
      <c r="HV52" t="s">
        <v>362</v>
      </c>
      <c r="HW52" t="s">
        <v>362</v>
      </c>
      <c r="HY52" t="s">
        <v>5186</v>
      </c>
      <c r="HZ52" t="s">
        <v>362</v>
      </c>
      <c r="IA52" t="s">
        <v>362</v>
      </c>
      <c r="IB52" t="s">
        <v>362</v>
      </c>
      <c r="IC52" t="s">
        <v>362</v>
      </c>
      <c r="ID52" t="s">
        <v>360</v>
      </c>
      <c r="IE52" t="s">
        <v>362</v>
      </c>
      <c r="IG52" t="s">
        <v>5189</v>
      </c>
      <c r="IH52" t="s">
        <v>5198</v>
      </c>
      <c r="II52" t="s">
        <v>362</v>
      </c>
      <c r="IJ52" t="s">
        <v>362</v>
      </c>
      <c r="IK52" t="s">
        <v>360</v>
      </c>
      <c r="IL52" t="s">
        <v>362</v>
      </c>
      <c r="IM52" t="s">
        <v>362</v>
      </c>
      <c r="IN52" t="s">
        <v>362</v>
      </c>
      <c r="IP52" t="s">
        <v>5205</v>
      </c>
      <c r="IQ52" t="s">
        <v>5224</v>
      </c>
      <c r="IR52" t="s">
        <v>362</v>
      </c>
      <c r="IS52" t="s">
        <v>362</v>
      </c>
      <c r="IT52" t="s">
        <v>362</v>
      </c>
      <c r="IU52" t="s">
        <v>362</v>
      </c>
      <c r="IV52" t="s">
        <v>362</v>
      </c>
      <c r="IW52" t="s">
        <v>362</v>
      </c>
      <c r="IX52" t="s">
        <v>360</v>
      </c>
      <c r="IY52" t="s">
        <v>362</v>
      </c>
      <c r="IZ52" t="s">
        <v>362</v>
      </c>
      <c r="JA52" t="s">
        <v>362</v>
      </c>
      <c r="JC52" t="s">
        <v>5233</v>
      </c>
      <c r="JD52" t="s">
        <v>362</v>
      </c>
      <c r="JE52" t="s">
        <v>362</v>
      </c>
      <c r="JF52" t="s">
        <v>362</v>
      </c>
      <c r="JG52" t="s">
        <v>362</v>
      </c>
      <c r="JH52" t="s">
        <v>360</v>
      </c>
      <c r="JI52" t="s">
        <v>362</v>
      </c>
      <c r="JJ52" t="s">
        <v>362</v>
      </c>
      <c r="JL52" t="s">
        <v>3074</v>
      </c>
      <c r="KI52" t="s">
        <v>5259</v>
      </c>
      <c r="KJ52" t="s">
        <v>5263</v>
      </c>
      <c r="KK52" t="s">
        <v>360</v>
      </c>
      <c r="KL52" t="s">
        <v>362</v>
      </c>
      <c r="KM52" t="s">
        <v>362</v>
      </c>
      <c r="KN52" t="s">
        <v>362</v>
      </c>
      <c r="KO52" t="s">
        <v>362</v>
      </c>
      <c r="KP52" t="s">
        <v>362</v>
      </c>
      <c r="KQ52" t="s">
        <v>362</v>
      </c>
      <c r="KR52" t="s">
        <v>362</v>
      </c>
      <c r="KS52" t="s">
        <v>362</v>
      </c>
      <c r="KT52" t="s">
        <v>362</v>
      </c>
      <c r="KU52" t="s">
        <v>362</v>
      </c>
      <c r="LJ52" t="s">
        <v>6276</v>
      </c>
      <c r="LK52" t="s">
        <v>362</v>
      </c>
      <c r="LL52" t="s">
        <v>360</v>
      </c>
      <c r="LM52" t="s">
        <v>362</v>
      </c>
      <c r="LN52" t="s">
        <v>360</v>
      </c>
      <c r="LO52" t="s">
        <v>362</v>
      </c>
      <c r="LP52" t="s">
        <v>362</v>
      </c>
      <c r="LQ52" t="s">
        <v>362</v>
      </c>
      <c r="LS52" t="s">
        <v>3072</v>
      </c>
      <c r="LT52" t="s">
        <v>5287</v>
      </c>
      <c r="MR52" t="s">
        <v>5310</v>
      </c>
      <c r="MS52" t="s">
        <v>360</v>
      </c>
      <c r="MT52" t="s">
        <v>362</v>
      </c>
      <c r="MU52" t="s">
        <v>362</v>
      </c>
      <c r="MV52" t="s">
        <v>362</v>
      </c>
      <c r="MW52" t="s">
        <v>362</v>
      </c>
      <c r="MX52" t="s">
        <v>362</v>
      </c>
      <c r="MY52" t="s">
        <v>362</v>
      </c>
      <c r="MZ52" t="s">
        <v>362</v>
      </c>
      <c r="NA52" t="s">
        <v>362</v>
      </c>
      <c r="NB52" t="s">
        <v>362</v>
      </c>
      <c r="NC52" t="s">
        <v>362</v>
      </c>
      <c r="NE52" t="s">
        <v>4971</v>
      </c>
      <c r="NF52" t="s">
        <v>362</v>
      </c>
      <c r="NG52" t="s">
        <v>362</v>
      </c>
      <c r="NH52" t="s">
        <v>362</v>
      </c>
      <c r="NI52" t="s">
        <v>362</v>
      </c>
      <c r="NJ52" t="s">
        <v>362</v>
      </c>
      <c r="NK52" t="s">
        <v>362</v>
      </c>
      <c r="NL52" t="s">
        <v>362</v>
      </c>
      <c r="NM52" t="s">
        <v>362</v>
      </c>
      <c r="NN52" t="s">
        <v>362</v>
      </c>
      <c r="NO52" t="s">
        <v>362</v>
      </c>
      <c r="NP52" t="s">
        <v>362</v>
      </c>
      <c r="NQ52" t="s">
        <v>360</v>
      </c>
      <c r="NR52" t="s">
        <v>362</v>
      </c>
      <c r="NS52" t="s">
        <v>362</v>
      </c>
      <c r="NU52" t="s">
        <v>5263</v>
      </c>
      <c r="NV52" t="s">
        <v>360</v>
      </c>
      <c r="NW52" t="s">
        <v>362</v>
      </c>
      <c r="NX52" t="s">
        <v>362</v>
      </c>
      <c r="NY52" t="s">
        <v>362</v>
      </c>
      <c r="NZ52" t="s">
        <v>362</v>
      </c>
      <c r="OA52" t="s">
        <v>362</v>
      </c>
      <c r="OB52" t="s">
        <v>362</v>
      </c>
      <c r="OC52" t="s">
        <v>362</v>
      </c>
      <c r="OD52" t="s">
        <v>362</v>
      </c>
      <c r="OE52" t="s">
        <v>362</v>
      </c>
      <c r="OF52" t="s">
        <v>362</v>
      </c>
      <c r="OG52" t="s">
        <v>362</v>
      </c>
      <c r="OI52" t="s">
        <v>5345</v>
      </c>
      <c r="OJ52" t="s">
        <v>360</v>
      </c>
      <c r="OK52" t="s">
        <v>362</v>
      </c>
      <c r="OL52" t="s">
        <v>362</v>
      </c>
      <c r="OM52" t="s">
        <v>362</v>
      </c>
      <c r="ON52" t="s">
        <v>362</v>
      </c>
      <c r="OO52" t="s">
        <v>362</v>
      </c>
      <c r="OP52" t="s">
        <v>362</v>
      </c>
      <c r="OQ52" t="s">
        <v>362</v>
      </c>
      <c r="OR52" t="s">
        <v>362</v>
      </c>
      <c r="OS52" t="s">
        <v>362</v>
      </c>
      <c r="OU52" t="s">
        <v>5019</v>
      </c>
      <c r="OV52" t="s">
        <v>5359</v>
      </c>
      <c r="OW52" t="s">
        <v>360</v>
      </c>
      <c r="OX52" t="s">
        <v>362</v>
      </c>
      <c r="OY52" t="s">
        <v>362</v>
      </c>
      <c r="OZ52" t="s">
        <v>362</v>
      </c>
      <c r="PA52" t="s">
        <v>362</v>
      </c>
      <c r="PB52" t="s">
        <v>362</v>
      </c>
      <c r="PC52" t="s">
        <v>362</v>
      </c>
      <c r="PD52" t="s">
        <v>362</v>
      </c>
      <c r="PF52" t="s">
        <v>6147</v>
      </c>
      <c r="PG52" t="s">
        <v>360</v>
      </c>
      <c r="PH52" t="s">
        <v>362</v>
      </c>
      <c r="PI52" t="s">
        <v>360</v>
      </c>
      <c r="PJ52" t="s">
        <v>362</v>
      </c>
      <c r="PK52" t="s">
        <v>362</v>
      </c>
      <c r="PL52" t="s">
        <v>362</v>
      </c>
      <c r="PM52" t="s">
        <v>362</v>
      </c>
      <c r="PN52" t="s">
        <v>362</v>
      </c>
      <c r="PO52" t="s">
        <v>362</v>
      </c>
      <c r="PP52" t="s">
        <v>360</v>
      </c>
      <c r="PQ52" t="s">
        <v>362</v>
      </c>
      <c r="PR52" t="s">
        <v>362</v>
      </c>
      <c r="PS52" t="s">
        <v>362</v>
      </c>
      <c r="PT52" t="s">
        <v>362</v>
      </c>
      <c r="PU52" t="s">
        <v>362</v>
      </c>
      <c r="PV52" t="s">
        <v>362</v>
      </c>
      <c r="PW52" t="s">
        <v>362</v>
      </c>
      <c r="PX52" t="s">
        <v>362</v>
      </c>
      <c r="PZ52" t="s">
        <v>6148</v>
      </c>
      <c r="QA52" t="s">
        <v>362</v>
      </c>
      <c r="QB52" t="s">
        <v>362</v>
      </c>
      <c r="QC52" t="s">
        <v>362</v>
      </c>
      <c r="QD52" t="s">
        <v>362</v>
      </c>
      <c r="QE52" t="s">
        <v>362</v>
      </c>
      <c r="QF52" t="s">
        <v>362</v>
      </c>
      <c r="QG52" t="s">
        <v>360</v>
      </c>
      <c r="QH52" t="s">
        <v>360</v>
      </c>
      <c r="QI52" t="s">
        <v>362</v>
      </c>
      <c r="QJ52" t="s">
        <v>362</v>
      </c>
      <c r="QK52" t="s">
        <v>362</v>
      </c>
      <c r="QL52" t="s">
        <v>362</v>
      </c>
      <c r="QM52" t="s">
        <v>362</v>
      </c>
      <c r="QN52" t="s">
        <v>362</v>
      </c>
      <c r="QO52" t="s">
        <v>362</v>
      </c>
      <c r="QP52" t="s">
        <v>362</v>
      </c>
      <c r="QR52" t="s">
        <v>6271</v>
      </c>
      <c r="QS52" t="s">
        <v>362</v>
      </c>
      <c r="QT52" t="s">
        <v>362</v>
      </c>
      <c r="QU52" t="s">
        <v>360</v>
      </c>
      <c r="QV52" t="s">
        <v>362</v>
      </c>
      <c r="QW52" t="s">
        <v>362</v>
      </c>
      <c r="QX52" t="s">
        <v>362</v>
      </c>
      <c r="QY52" t="s">
        <v>362</v>
      </c>
      <c r="QZ52" t="s">
        <v>360</v>
      </c>
      <c r="RA52" t="s">
        <v>362</v>
      </c>
      <c r="RB52" t="s">
        <v>362</v>
      </c>
      <c r="RC52" t="s">
        <v>362</v>
      </c>
      <c r="RD52" t="s">
        <v>362</v>
      </c>
      <c r="RF52" t="s">
        <v>6091</v>
      </c>
      <c r="RG52" t="s">
        <v>362</v>
      </c>
      <c r="RH52" t="s">
        <v>362</v>
      </c>
      <c r="RI52" t="s">
        <v>362</v>
      </c>
      <c r="RJ52" t="s">
        <v>362</v>
      </c>
      <c r="RK52" t="s">
        <v>360</v>
      </c>
      <c r="RL52" t="s">
        <v>362</v>
      </c>
      <c r="RM52" t="s">
        <v>360</v>
      </c>
      <c r="RN52" t="s">
        <v>362</v>
      </c>
      <c r="RO52" t="s">
        <v>362</v>
      </c>
      <c r="RP52" t="s">
        <v>362</v>
      </c>
      <c r="RQ52" t="s">
        <v>362</v>
      </c>
      <c r="RR52" t="s">
        <v>362</v>
      </c>
      <c r="RS52" t="s">
        <v>362</v>
      </c>
      <c r="RT52" t="s">
        <v>362</v>
      </c>
      <c r="RU52" t="s">
        <v>362</v>
      </c>
      <c r="RV52" t="s">
        <v>362</v>
      </c>
      <c r="RX52" t="s">
        <v>6213</v>
      </c>
      <c r="RY52" t="s">
        <v>360</v>
      </c>
      <c r="RZ52" t="s">
        <v>360</v>
      </c>
      <c r="SA52" t="s">
        <v>360</v>
      </c>
      <c r="SB52" t="s">
        <v>360</v>
      </c>
      <c r="SC52" t="s">
        <v>360</v>
      </c>
      <c r="SD52" t="s">
        <v>360</v>
      </c>
      <c r="SE52" t="s">
        <v>362</v>
      </c>
      <c r="SF52" t="s">
        <v>362</v>
      </c>
      <c r="SG52" t="s">
        <v>362</v>
      </c>
      <c r="SH52" t="s">
        <v>362</v>
      </c>
      <c r="SI52" t="s">
        <v>362</v>
      </c>
      <c r="SK52" t="s">
        <v>6277</v>
      </c>
      <c r="SL52" t="s">
        <v>362</v>
      </c>
      <c r="SM52" t="s">
        <v>360</v>
      </c>
      <c r="SN52" t="s">
        <v>362</v>
      </c>
      <c r="SO52" t="s">
        <v>360</v>
      </c>
      <c r="SP52" t="s">
        <v>362</v>
      </c>
      <c r="SQ52" t="s">
        <v>362</v>
      </c>
      <c r="SR52" t="s">
        <v>362</v>
      </c>
      <c r="SS52" t="s">
        <v>362</v>
      </c>
      <c r="ST52" t="s">
        <v>362</v>
      </c>
      <c r="SU52" t="s">
        <v>362</v>
      </c>
      <c r="SV52" t="s">
        <v>362</v>
      </c>
      <c r="SW52" t="s">
        <v>362</v>
      </c>
      <c r="SX52" t="s">
        <v>362</v>
      </c>
      <c r="SZ52" t="s">
        <v>3074</v>
      </c>
      <c r="TA52" t="s">
        <v>362</v>
      </c>
      <c r="TB52" t="s">
        <v>362</v>
      </c>
      <c r="TC52" t="s">
        <v>362</v>
      </c>
      <c r="TD52" t="s">
        <v>362</v>
      </c>
      <c r="TE52" t="s">
        <v>362</v>
      </c>
      <c r="TF52" t="s">
        <v>362</v>
      </c>
      <c r="TG52" t="s">
        <v>360</v>
      </c>
      <c r="TH52" t="s">
        <v>362</v>
      </c>
      <c r="TY52" t="s">
        <v>5019</v>
      </c>
      <c r="TZ52" t="s">
        <v>5453</v>
      </c>
      <c r="UA52" t="s">
        <v>362</v>
      </c>
      <c r="UB52" t="s">
        <v>362</v>
      </c>
      <c r="UC52" t="s">
        <v>362</v>
      </c>
      <c r="UD52" t="s">
        <v>362</v>
      </c>
      <c r="UE52" t="s">
        <v>362</v>
      </c>
      <c r="UF52" t="s">
        <v>360</v>
      </c>
      <c r="UG52" t="s">
        <v>362</v>
      </c>
      <c r="UH52" t="s">
        <v>362</v>
      </c>
      <c r="UI52" t="s">
        <v>362</v>
      </c>
      <c r="UJ52" t="s">
        <v>362</v>
      </c>
      <c r="UK52" t="s">
        <v>362</v>
      </c>
      <c r="UN52" t="s">
        <v>3074</v>
      </c>
      <c r="UO52" t="s">
        <v>3074</v>
      </c>
      <c r="UP52" t="s">
        <v>3074</v>
      </c>
      <c r="UQ52" t="s">
        <v>867</v>
      </c>
      <c r="UR52" t="s">
        <v>304</v>
      </c>
      <c r="US52" t="s">
        <v>314</v>
      </c>
      <c r="UT52" t="s">
        <v>298</v>
      </c>
      <c r="UU52" t="s">
        <v>686</v>
      </c>
      <c r="UV52" t="s">
        <v>532</v>
      </c>
      <c r="UW52" t="s">
        <v>330</v>
      </c>
      <c r="UX52" t="s">
        <v>742</v>
      </c>
      <c r="UY52" t="s">
        <v>402</v>
      </c>
      <c r="UZ52" t="s">
        <v>1099</v>
      </c>
      <c r="VA52" t="s">
        <v>1185</v>
      </c>
      <c r="VB52" t="s">
        <v>386</v>
      </c>
    </row>
    <row r="53" spans="1:574" x14ac:dyDescent="0.25">
      <c r="A53" t="s">
        <v>6278</v>
      </c>
      <c r="B53" s="38">
        <v>45898</v>
      </c>
      <c r="C53" t="s">
        <v>3058</v>
      </c>
      <c r="D53" t="s">
        <v>3059</v>
      </c>
      <c r="E53" t="s">
        <v>3065</v>
      </c>
      <c r="F53">
        <v>2764225</v>
      </c>
      <c r="G53" t="s">
        <v>3072</v>
      </c>
      <c r="H53" s="38">
        <v>45224</v>
      </c>
      <c r="I53">
        <v>28</v>
      </c>
      <c r="J53" t="s">
        <v>1466</v>
      </c>
      <c r="K53" t="s">
        <v>4866</v>
      </c>
      <c r="L53" t="s">
        <v>4890</v>
      </c>
      <c r="N53" t="s">
        <v>4911</v>
      </c>
      <c r="P53" t="s">
        <v>4937</v>
      </c>
      <c r="R53" t="s">
        <v>5527</v>
      </c>
      <c r="S53" t="s">
        <v>360</v>
      </c>
      <c r="T53" t="s">
        <v>362</v>
      </c>
      <c r="U53" t="s">
        <v>362</v>
      </c>
      <c r="V53" t="s">
        <v>362</v>
      </c>
      <c r="W53" t="s">
        <v>362</v>
      </c>
      <c r="X53" t="s">
        <v>362</v>
      </c>
      <c r="Y53" t="s">
        <v>362</v>
      </c>
      <c r="Z53" t="s">
        <v>362</v>
      </c>
      <c r="AB53" t="s">
        <v>4940</v>
      </c>
      <c r="AC53" t="s">
        <v>4940</v>
      </c>
      <c r="AD53" t="s">
        <v>4940</v>
      </c>
      <c r="AE53" t="s">
        <v>4940</v>
      </c>
      <c r="AF53" t="s">
        <v>4940</v>
      </c>
      <c r="AG53" t="s">
        <v>4940</v>
      </c>
      <c r="AH53" t="s">
        <v>6253</v>
      </c>
      <c r="AI53" t="s">
        <v>360</v>
      </c>
      <c r="AJ53" t="s">
        <v>360</v>
      </c>
      <c r="AK53" t="s">
        <v>360</v>
      </c>
      <c r="AL53" t="s">
        <v>362</v>
      </c>
      <c r="AM53" t="s">
        <v>360</v>
      </c>
      <c r="AN53" t="s">
        <v>360</v>
      </c>
      <c r="AO53" t="s">
        <v>362</v>
      </c>
      <c r="AP53" t="s">
        <v>362</v>
      </c>
      <c r="AQ53" t="s">
        <v>362</v>
      </c>
      <c r="AR53" t="s">
        <v>362</v>
      </c>
      <c r="AS53" t="s">
        <v>362</v>
      </c>
      <c r="AT53" t="s">
        <v>362</v>
      </c>
      <c r="AU53" t="s">
        <v>362</v>
      </c>
      <c r="AV53" t="s">
        <v>362</v>
      </c>
      <c r="AX53" t="s">
        <v>4951</v>
      </c>
      <c r="AY53" t="s">
        <v>362</v>
      </c>
      <c r="AZ53" t="s">
        <v>360</v>
      </c>
      <c r="BA53" t="s">
        <v>362</v>
      </c>
      <c r="BB53" t="s">
        <v>362</v>
      </c>
      <c r="BC53" t="s">
        <v>362</v>
      </c>
      <c r="BD53" t="s">
        <v>362</v>
      </c>
      <c r="BE53" t="s">
        <v>362</v>
      </c>
      <c r="BF53" t="s">
        <v>362</v>
      </c>
      <c r="BG53" t="s">
        <v>362</v>
      </c>
      <c r="BH53" t="s">
        <v>362</v>
      </c>
      <c r="BI53" t="s">
        <v>362</v>
      </c>
      <c r="BJ53" t="s">
        <v>362</v>
      </c>
      <c r="BK53" t="s">
        <v>362</v>
      </c>
      <c r="BM53" t="s">
        <v>5469</v>
      </c>
      <c r="BN53" t="s">
        <v>362</v>
      </c>
      <c r="BO53" t="s">
        <v>360</v>
      </c>
      <c r="BP53" t="s">
        <v>362</v>
      </c>
      <c r="BQ53" t="s">
        <v>362</v>
      </c>
      <c r="BR53" t="s">
        <v>362</v>
      </c>
      <c r="BS53" t="s">
        <v>362</v>
      </c>
      <c r="BT53" t="s">
        <v>362</v>
      </c>
      <c r="BU53" t="s">
        <v>362</v>
      </c>
      <c r="BV53" t="s">
        <v>362</v>
      </c>
      <c r="BX53" t="s">
        <v>4975</v>
      </c>
      <c r="CN53" t="s">
        <v>5002</v>
      </c>
      <c r="DD53" t="s">
        <v>4984</v>
      </c>
      <c r="EK53" t="s">
        <v>5076</v>
      </c>
      <c r="EL53" t="s">
        <v>6279</v>
      </c>
      <c r="EM53" t="s">
        <v>360</v>
      </c>
      <c r="EN53" t="s">
        <v>362</v>
      </c>
      <c r="EO53" t="s">
        <v>360</v>
      </c>
      <c r="EP53" t="s">
        <v>362</v>
      </c>
      <c r="EQ53" t="s">
        <v>360</v>
      </c>
      <c r="ER53" t="s">
        <v>362</v>
      </c>
      <c r="ES53" t="s">
        <v>362</v>
      </c>
      <c r="ET53" t="s">
        <v>362</v>
      </c>
      <c r="EU53" t="s">
        <v>362</v>
      </c>
      <c r="EW53" t="s">
        <v>6275</v>
      </c>
      <c r="EX53" t="s">
        <v>362</v>
      </c>
      <c r="EY53" t="s">
        <v>362</v>
      </c>
      <c r="EZ53" t="s">
        <v>360</v>
      </c>
      <c r="FA53" t="s">
        <v>362</v>
      </c>
      <c r="FB53" t="s">
        <v>362</v>
      </c>
      <c r="FC53" t="s">
        <v>360</v>
      </c>
      <c r="FD53" t="s">
        <v>360</v>
      </c>
      <c r="FE53" t="s">
        <v>362</v>
      </c>
      <c r="FF53" t="s">
        <v>362</v>
      </c>
      <c r="FG53" t="s">
        <v>362</v>
      </c>
      <c r="FH53" t="s">
        <v>362</v>
      </c>
      <c r="FJ53" t="s">
        <v>5078</v>
      </c>
      <c r="FK53" t="s">
        <v>3074</v>
      </c>
      <c r="FL53" t="s">
        <v>6047</v>
      </c>
      <c r="FM53" t="s">
        <v>360</v>
      </c>
      <c r="FN53" t="s">
        <v>360</v>
      </c>
      <c r="FO53" t="s">
        <v>362</v>
      </c>
      <c r="FP53" t="s">
        <v>362</v>
      </c>
      <c r="FQ53" t="s">
        <v>362</v>
      </c>
      <c r="FR53" t="s">
        <v>362</v>
      </c>
      <c r="FS53" t="s">
        <v>362</v>
      </c>
      <c r="FT53" t="s">
        <v>362</v>
      </c>
      <c r="FV53" t="s">
        <v>5111</v>
      </c>
      <c r="FW53" t="s">
        <v>6140</v>
      </c>
      <c r="FX53" t="s">
        <v>360</v>
      </c>
      <c r="FY53" t="s">
        <v>360</v>
      </c>
      <c r="FZ53" t="s">
        <v>362</v>
      </c>
      <c r="GA53" t="s">
        <v>362</v>
      </c>
      <c r="GB53" t="s">
        <v>362</v>
      </c>
      <c r="GC53" t="s">
        <v>362</v>
      </c>
      <c r="GD53" t="s">
        <v>362</v>
      </c>
      <c r="GE53" t="s">
        <v>362</v>
      </c>
      <c r="GG53" t="s">
        <v>4953</v>
      </c>
      <c r="GI53" t="s">
        <v>3072</v>
      </c>
      <c r="GJ53" t="s">
        <v>5137</v>
      </c>
      <c r="GK53" t="s">
        <v>362</v>
      </c>
      <c r="GL53" t="s">
        <v>360</v>
      </c>
      <c r="GM53" t="s">
        <v>362</v>
      </c>
      <c r="GN53" t="s">
        <v>362</v>
      </c>
      <c r="GO53" t="s">
        <v>362</v>
      </c>
      <c r="GP53" t="s">
        <v>362</v>
      </c>
      <c r="GR53" t="s">
        <v>4907</v>
      </c>
      <c r="GS53" t="s">
        <v>362</v>
      </c>
      <c r="GT53" t="s">
        <v>362</v>
      </c>
      <c r="GU53" t="s">
        <v>362</v>
      </c>
      <c r="GV53" t="s">
        <v>362</v>
      </c>
      <c r="GW53" t="s">
        <v>362</v>
      </c>
      <c r="GX53" t="s">
        <v>362</v>
      </c>
      <c r="GY53" t="s">
        <v>360</v>
      </c>
      <c r="GZ53" t="s">
        <v>362</v>
      </c>
      <c r="HB53" t="s">
        <v>5154</v>
      </c>
      <c r="IG53" t="s">
        <v>5191</v>
      </c>
      <c r="IH53" t="s">
        <v>6120</v>
      </c>
      <c r="II53" t="s">
        <v>362</v>
      </c>
      <c r="IJ53" t="s">
        <v>360</v>
      </c>
      <c r="IK53" t="s">
        <v>360</v>
      </c>
      <c r="IL53" t="s">
        <v>362</v>
      </c>
      <c r="IM53" t="s">
        <v>362</v>
      </c>
      <c r="IN53" t="s">
        <v>362</v>
      </c>
      <c r="IP53" t="s">
        <v>5203</v>
      </c>
      <c r="IQ53" t="s">
        <v>5985</v>
      </c>
      <c r="IR53" t="s">
        <v>362</v>
      </c>
      <c r="IS53" t="s">
        <v>362</v>
      </c>
      <c r="IT53" t="s">
        <v>362</v>
      </c>
      <c r="IU53" t="s">
        <v>360</v>
      </c>
      <c r="IV53" t="s">
        <v>360</v>
      </c>
      <c r="IW53" t="s">
        <v>362</v>
      </c>
      <c r="IX53" t="s">
        <v>362</v>
      </c>
      <c r="IY53" t="s">
        <v>362</v>
      </c>
      <c r="IZ53" t="s">
        <v>362</v>
      </c>
      <c r="JA53" t="s">
        <v>362</v>
      </c>
      <c r="JL53" t="s">
        <v>3074</v>
      </c>
      <c r="JX53" t="s">
        <v>5257</v>
      </c>
      <c r="JY53" t="s">
        <v>362</v>
      </c>
      <c r="JZ53" t="s">
        <v>362</v>
      </c>
      <c r="KA53" t="s">
        <v>362</v>
      </c>
      <c r="KB53" t="s">
        <v>362</v>
      </c>
      <c r="KC53" t="s">
        <v>362</v>
      </c>
      <c r="KD53" t="s">
        <v>360</v>
      </c>
      <c r="KE53" t="s">
        <v>362</v>
      </c>
      <c r="KF53" t="s">
        <v>362</v>
      </c>
      <c r="KG53" t="s">
        <v>362</v>
      </c>
      <c r="KI53" t="s">
        <v>5259</v>
      </c>
      <c r="KJ53" t="s">
        <v>6158</v>
      </c>
      <c r="KK53" t="s">
        <v>360</v>
      </c>
      <c r="KL53" t="s">
        <v>362</v>
      </c>
      <c r="KM53" t="s">
        <v>360</v>
      </c>
      <c r="KN53" t="s">
        <v>362</v>
      </c>
      <c r="KO53" t="s">
        <v>360</v>
      </c>
      <c r="KP53" t="s">
        <v>362</v>
      </c>
      <c r="KQ53" t="s">
        <v>360</v>
      </c>
      <c r="KR53" t="s">
        <v>362</v>
      </c>
      <c r="KS53" t="s">
        <v>362</v>
      </c>
      <c r="KT53" t="s">
        <v>362</v>
      </c>
      <c r="KU53" t="s">
        <v>362</v>
      </c>
      <c r="LJ53" t="s">
        <v>6023</v>
      </c>
      <c r="LK53" t="s">
        <v>360</v>
      </c>
      <c r="LL53" t="s">
        <v>360</v>
      </c>
      <c r="LM53" t="s">
        <v>360</v>
      </c>
      <c r="LN53" t="s">
        <v>360</v>
      </c>
      <c r="LO53" t="s">
        <v>362</v>
      </c>
      <c r="LP53" t="s">
        <v>362</v>
      </c>
      <c r="LQ53" t="s">
        <v>362</v>
      </c>
      <c r="LS53" t="s">
        <v>3072</v>
      </c>
      <c r="LT53" t="s">
        <v>5289</v>
      </c>
      <c r="MF53" t="s">
        <v>5310</v>
      </c>
      <c r="MG53" t="s">
        <v>360</v>
      </c>
      <c r="MH53" t="s">
        <v>362</v>
      </c>
      <c r="MI53" t="s">
        <v>362</v>
      </c>
      <c r="MJ53" t="s">
        <v>362</v>
      </c>
      <c r="MK53" t="s">
        <v>362</v>
      </c>
      <c r="ML53" t="s">
        <v>362</v>
      </c>
      <c r="MM53" t="s">
        <v>362</v>
      </c>
      <c r="MN53" t="s">
        <v>362</v>
      </c>
      <c r="MO53" t="s">
        <v>362</v>
      </c>
      <c r="MP53" t="s">
        <v>362</v>
      </c>
      <c r="NE53" t="s">
        <v>4971</v>
      </c>
      <c r="NF53" t="s">
        <v>362</v>
      </c>
      <c r="NG53" t="s">
        <v>362</v>
      </c>
      <c r="NH53" t="s">
        <v>362</v>
      </c>
      <c r="NI53" t="s">
        <v>362</v>
      </c>
      <c r="NJ53" t="s">
        <v>362</v>
      </c>
      <c r="NK53" t="s">
        <v>362</v>
      </c>
      <c r="NL53" t="s">
        <v>362</v>
      </c>
      <c r="NM53" t="s">
        <v>362</v>
      </c>
      <c r="NN53" t="s">
        <v>362</v>
      </c>
      <c r="NO53" t="s">
        <v>362</v>
      </c>
      <c r="NP53" t="s">
        <v>362</v>
      </c>
      <c r="NQ53" t="s">
        <v>360</v>
      </c>
      <c r="NR53" t="s">
        <v>362</v>
      </c>
      <c r="NS53" t="s">
        <v>362</v>
      </c>
      <c r="NU53" t="s">
        <v>6158</v>
      </c>
      <c r="NV53" t="s">
        <v>360</v>
      </c>
      <c r="NW53" t="s">
        <v>362</v>
      </c>
      <c r="NX53" t="s">
        <v>360</v>
      </c>
      <c r="NY53" t="s">
        <v>362</v>
      </c>
      <c r="NZ53" t="s">
        <v>360</v>
      </c>
      <c r="OA53" t="s">
        <v>362</v>
      </c>
      <c r="OB53" t="s">
        <v>360</v>
      </c>
      <c r="OC53" t="s">
        <v>362</v>
      </c>
      <c r="OD53" t="s">
        <v>362</v>
      </c>
      <c r="OE53" t="s">
        <v>362</v>
      </c>
      <c r="OF53" t="s">
        <v>362</v>
      </c>
      <c r="OG53" t="s">
        <v>362</v>
      </c>
      <c r="OI53" t="s">
        <v>6049</v>
      </c>
      <c r="OJ53" t="s">
        <v>360</v>
      </c>
      <c r="OK53" t="s">
        <v>362</v>
      </c>
      <c r="OL53" t="s">
        <v>362</v>
      </c>
      <c r="OM53" t="s">
        <v>360</v>
      </c>
      <c r="ON53" t="s">
        <v>362</v>
      </c>
      <c r="OO53" t="s">
        <v>362</v>
      </c>
      <c r="OP53" t="s">
        <v>362</v>
      </c>
      <c r="OQ53" t="s">
        <v>362</v>
      </c>
      <c r="OR53" t="s">
        <v>362</v>
      </c>
      <c r="OS53" t="s">
        <v>362</v>
      </c>
      <c r="OU53" t="s">
        <v>5019</v>
      </c>
      <c r="OV53" t="s">
        <v>5359</v>
      </c>
      <c r="OW53" t="s">
        <v>360</v>
      </c>
      <c r="OX53" t="s">
        <v>362</v>
      </c>
      <c r="OY53" t="s">
        <v>362</v>
      </c>
      <c r="OZ53" t="s">
        <v>362</v>
      </c>
      <c r="PA53" t="s">
        <v>362</v>
      </c>
      <c r="PB53" t="s">
        <v>362</v>
      </c>
      <c r="PC53" t="s">
        <v>362</v>
      </c>
      <c r="PD53" t="s">
        <v>362</v>
      </c>
      <c r="PF53" t="s">
        <v>5387</v>
      </c>
      <c r="PG53" t="s">
        <v>362</v>
      </c>
      <c r="PH53" t="s">
        <v>362</v>
      </c>
      <c r="PI53" t="s">
        <v>362</v>
      </c>
      <c r="PJ53" t="s">
        <v>362</v>
      </c>
      <c r="PK53" t="s">
        <v>362</v>
      </c>
      <c r="PL53" t="s">
        <v>362</v>
      </c>
      <c r="PM53" t="s">
        <v>362</v>
      </c>
      <c r="PN53" t="s">
        <v>362</v>
      </c>
      <c r="PO53" t="s">
        <v>362</v>
      </c>
      <c r="PP53" t="s">
        <v>360</v>
      </c>
      <c r="PQ53" t="s">
        <v>362</v>
      </c>
      <c r="PR53" t="s">
        <v>362</v>
      </c>
      <c r="PS53" t="s">
        <v>362</v>
      </c>
      <c r="PT53" t="s">
        <v>362</v>
      </c>
      <c r="PU53" t="s">
        <v>362</v>
      </c>
      <c r="PV53" t="s">
        <v>362</v>
      </c>
      <c r="PW53" t="s">
        <v>362</v>
      </c>
      <c r="PX53" t="s">
        <v>362</v>
      </c>
      <c r="PZ53" t="s">
        <v>6280</v>
      </c>
      <c r="QA53" t="s">
        <v>360</v>
      </c>
      <c r="QB53" t="s">
        <v>362</v>
      </c>
      <c r="QC53" t="s">
        <v>362</v>
      </c>
      <c r="QD53" t="s">
        <v>362</v>
      </c>
      <c r="QE53" t="s">
        <v>362</v>
      </c>
      <c r="QF53" t="s">
        <v>360</v>
      </c>
      <c r="QG53" t="s">
        <v>362</v>
      </c>
      <c r="QH53" t="s">
        <v>360</v>
      </c>
      <c r="QI53" t="s">
        <v>362</v>
      </c>
      <c r="QJ53" t="s">
        <v>362</v>
      </c>
      <c r="QK53" t="s">
        <v>362</v>
      </c>
      <c r="QL53" t="s">
        <v>362</v>
      </c>
      <c r="QM53" t="s">
        <v>362</v>
      </c>
      <c r="QN53" t="s">
        <v>362</v>
      </c>
      <c r="QO53" t="s">
        <v>362</v>
      </c>
      <c r="QP53" t="s">
        <v>362</v>
      </c>
      <c r="QR53" t="s">
        <v>6271</v>
      </c>
      <c r="QS53" t="s">
        <v>362</v>
      </c>
      <c r="QT53" t="s">
        <v>362</v>
      </c>
      <c r="QU53" t="s">
        <v>360</v>
      </c>
      <c r="QV53" t="s">
        <v>362</v>
      </c>
      <c r="QW53" t="s">
        <v>362</v>
      </c>
      <c r="QX53" t="s">
        <v>362</v>
      </c>
      <c r="QY53" t="s">
        <v>362</v>
      </c>
      <c r="QZ53" t="s">
        <v>360</v>
      </c>
      <c r="RA53" t="s">
        <v>362</v>
      </c>
      <c r="RB53" t="s">
        <v>362</v>
      </c>
      <c r="RC53" t="s">
        <v>362</v>
      </c>
      <c r="RD53" t="s">
        <v>362</v>
      </c>
      <c r="RF53" t="s">
        <v>5449</v>
      </c>
      <c r="RG53" t="s">
        <v>362</v>
      </c>
      <c r="RH53" t="s">
        <v>362</v>
      </c>
      <c r="RI53" t="s">
        <v>362</v>
      </c>
      <c r="RJ53" t="s">
        <v>362</v>
      </c>
      <c r="RK53" t="s">
        <v>360</v>
      </c>
      <c r="RL53" t="s">
        <v>362</v>
      </c>
      <c r="RM53" t="s">
        <v>362</v>
      </c>
      <c r="RN53" t="s">
        <v>362</v>
      </c>
      <c r="RO53" t="s">
        <v>362</v>
      </c>
      <c r="RP53" t="s">
        <v>362</v>
      </c>
      <c r="RQ53" t="s">
        <v>362</v>
      </c>
      <c r="RR53" t="s">
        <v>362</v>
      </c>
      <c r="RS53" t="s">
        <v>362</v>
      </c>
      <c r="RT53" t="s">
        <v>362</v>
      </c>
      <c r="RU53" t="s">
        <v>362</v>
      </c>
      <c r="RV53" t="s">
        <v>362</v>
      </c>
      <c r="RX53" t="s">
        <v>6213</v>
      </c>
      <c r="RY53" t="s">
        <v>360</v>
      </c>
      <c r="RZ53" t="s">
        <v>360</v>
      </c>
      <c r="SA53" t="s">
        <v>360</v>
      </c>
      <c r="SB53" t="s">
        <v>360</v>
      </c>
      <c r="SC53" t="s">
        <v>360</v>
      </c>
      <c r="SD53" t="s">
        <v>360</v>
      </c>
      <c r="SE53" t="s">
        <v>362</v>
      </c>
      <c r="SF53" t="s">
        <v>362</v>
      </c>
      <c r="SG53" t="s">
        <v>362</v>
      </c>
      <c r="SH53" t="s">
        <v>362</v>
      </c>
      <c r="SI53" t="s">
        <v>362</v>
      </c>
      <c r="SK53" t="s">
        <v>6281</v>
      </c>
      <c r="SL53" t="s">
        <v>362</v>
      </c>
      <c r="SM53" t="s">
        <v>362</v>
      </c>
      <c r="SN53" t="s">
        <v>360</v>
      </c>
      <c r="SO53" t="s">
        <v>360</v>
      </c>
      <c r="SP53" t="s">
        <v>362</v>
      </c>
      <c r="SQ53" t="s">
        <v>362</v>
      </c>
      <c r="SR53" t="s">
        <v>360</v>
      </c>
      <c r="SS53" t="s">
        <v>360</v>
      </c>
      <c r="ST53" t="s">
        <v>360</v>
      </c>
      <c r="SU53" t="s">
        <v>362</v>
      </c>
      <c r="SV53" t="s">
        <v>362</v>
      </c>
      <c r="SW53" t="s">
        <v>362</v>
      </c>
      <c r="SX53" t="s">
        <v>360</v>
      </c>
      <c r="SZ53" t="s">
        <v>6234</v>
      </c>
      <c r="TA53" t="s">
        <v>360</v>
      </c>
      <c r="TB53" t="s">
        <v>360</v>
      </c>
      <c r="TC53" t="s">
        <v>362</v>
      </c>
      <c r="TD53" t="s">
        <v>362</v>
      </c>
      <c r="TE53" t="s">
        <v>360</v>
      </c>
      <c r="TF53" t="s">
        <v>362</v>
      </c>
      <c r="TG53" t="s">
        <v>362</v>
      </c>
      <c r="TH53" t="s">
        <v>362</v>
      </c>
      <c r="TJ53" t="s">
        <v>6282</v>
      </c>
      <c r="TK53" t="s">
        <v>362</v>
      </c>
      <c r="TL53" t="s">
        <v>362</v>
      </c>
      <c r="TM53" t="s">
        <v>362</v>
      </c>
      <c r="TN53" t="s">
        <v>360</v>
      </c>
      <c r="TO53" t="s">
        <v>362</v>
      </c>
      <c r="TP53" t="s">
        <v>362</v>
      </c>
      <c r="TQ53" t="s">
        <v>360</v>
      </c>
      <c r="TR53" t="s">
        <v>360</v>
      </c>
      <c r="TS53" t="s">
        <v>360</v>
      </c>
      <c r="TT53" t="s">
        <v>362</v>
      </c>
      <c r="TU53" t="s">
        <v>362</v>
      </c>
      <c r="TV53" t="s">
        <v>362</v>
      </c>
      <c r="TW53" t="s">
        <v>360</v>
      </c>
      <c r="TY53" t="s">
        <v>5021</v>
      </c>
      <c r="TZ53" t="s">
        <v>5451</v>
      </c>
      <c r="UA53" t="s">
        <v>362</v>
      </c>
      <c r="UB53" t="s">
        <v>360</v>
      </c>
      <c r="UC53" t="s">
        <v>362</v>
      </c>
      <c r="UD53" t="s">
        <v>362</v>
      </c>
      <c r="UE53" t="s">
        <v>362</v>
      </c>
      <c r="UF53" t="s">
        <v>362</v>
      </c>
      <c r="UG53" t="s">
        <v>362</v>
      </c>
      <c r="UH53" t="s">
        <v>362</v>
      </c>
      <c r="UI53" t="s">
        <v>362</v>
      </c>
      <c r="UJ53" t="s">
        <v>362</v>
      </c>
      <c r="UK53" t="s">
        <v>362</v>
      </c>
      <c r="UN53" t="s">
        <v>3074</v>
      </c>
      <c r="UO53" t="s">
        <v>3074</v>
      </c>
      <c r="UP53" t="s">
        <v>3074</v>
      </c>
      <c r="UQ53" t="s">
        <v>1427</v>
      </c>
      <c r="UR53" t="s">
        <v>304</v>
      </c>
      <c r="US53" t="s">
        <v>321</v>
      </c>
      <c r="UT53" t="s">
        <v>282</v>
      </c>
      <c r="UU53" t="s">
        <v>698</v>
      </c>
      <c r="UV53" t="s">
        <v>525</v>
      </c>
      <c r="UW53" t="s">
        <v>328</v>
      </c>
      <c r="UX53" t="s">
        <v>737</v>
      </c>
      <c r="UY53" t="s">
        <v>406</v>
      </c>
      <c r="UZ53" t="s">
        <v>1099</v>
      </c>
      <c r="VA53" t="s">
        <v>1185</v>
      </c>
      <c r="VB53" t="s">
        <v>392</v>
      </c>
    </row>
    <row r="54" spans="1:574" x14ac:dyDescent="0.25">
      <c r="A54" t="s">
        <v>6283</v>
      </c>
      <c r="B54" s="38">
        <v>45898</v>
      </c>
      <c r="C54" t="s">
        <v>3055</v>
      </c>
      <c r="D54" t="s">
        <v>3059</v>
      </c>
      <c r="E54" t="s">
        <v>3065</v>
      </c>
      <c r="F54">
        <v>2765251</v>
      </c>
      <c r="G54" t="s">
        <v>3072</v>
      </c>
      <c r="H54" s="38">
        <v>45139</v>
      </c>
      <c r="I54">
        <v>34</v>
      </c>
      <c r="J54" t="s">
        <v>1471</v>
      </c>
      <c r="K54" t="s">
        <v>4866</v>
      </c>
      <c r="L54" t="s">
        <v>4875</v>
      </c>
      <c r="N54" t="s">
        <v>4911</v>
      </c>
      <c r="P54" t="s">
        <v>4937</v>
      </c>
      <c r="R54" t="s">
        <v>5527</v>
      </c>
      <c r="S54" t="s">
        <v>360</v>
      </c>
      <c r="T54" t="s">
        <v>362</v>
      </c>
      <c r="U54" t="s">
        <v>362</v>
      </c>
      <c r="V54" t="s">
        <v>362</v>
      </c>
      <c r="W54" t="s">
        <v>362</v>
      </c>
      <c r="X54" t="s">
        <v>362</v>
      </c>
      <c r="Y54" t="s">
        <v>362</v>
      </c>
      <c r="Z54" t="s">
        <v>362</v>
      </c>
      <c r="AB54" t="s">
        <v>4940</v>
      </c>
      <c r="AC54" t="s">
        <v>4940</v>
      </c>
      <c r="AD54" t="s">
        <v>4940</v>
      </c>
      <c r="AE54" t="s">
        <v>4940</v>
      </c>
      <c r="AF54" t="s">
        <v>4940</v>
      </c>
      <c r="AG54" t="s">
        <v>4940</v>
      </c>
      <c r="AH54" t="s">
        <v>6284</v>
      </c>
      <c r="AI54" t="s">
        <v>360</v>
      </c>
      <c r="AJ54" t="s">
        <v>362</v>
      </c>
      <c r="AK54" t="s">
        <v>360</v>
      </c>
      <c r="AL54" t="s">
        <v>362</v>
      </c>
      <c r="AM54" t="s">
        <v>362</v>
      </c>
      <c r="AN54" t="s">
        <v>362</v>
      </c>
      <c r="AO54" t="s">
        <v>360</v>
      </c>
      <c r="AP54" t="s">
        <v>360</v>
      </c>
      <c r="AQ54" t="s">
        <v>360</v>
      </c>
      <c r="AR54" t="s">
        <v>360</v>
      </c>
      <c r="AS54" t="s">
        <v>360</v>
      </c>
      <c r="AT54" t="s">
        <v>362</v>
      </c>
      <c r="AU54" t="s">
        <v>362</v>
      </c>
      <c r="AV54" t="s">
        <v>362</v>
      </c>
      <c r="AX54" t="s">
        <v>4953</v>
      </c>
      <c r="AY54" t="s">
        <v>362</v>
      </c>
      <c r="AZ54" t="s">
        <v>362</v>
      </c>
      <c r="BA54" t="s">
        <v>360</v>
      </c>
      <c r="BB54" t="s">
        <v>362</v>
      </c>
      <c r="BC54" t="s">
        <v>362</v>
      </c>
      <c r="BD54" t="s">
        <v>362</v>
      </c>
      <c r="BE54" t="s">
        <v>362</v>
      </c>
      <c r="BF54" t="s">
        <v>362</v>
      </c>
      <c r="BG54" t="s">
        <v>362</v>
      </c>
      <c r="BH54" t="s">
        <v>362</v>
      </c>
      <c r="BI54" t="s">
        <v>362</v>
      </c>
      <c r="BJ54" t="s">
        <v>362</v>
      </c>
      <c r="BK54" t="s">
        <v>362</v>
      </c>
      <c r="BM54" t="s">
        <v>5471</v>
      </c>
      <c r="BN54" t="s">
        <v>362</v>
      </c>
      <c r="BO54" t="s">
        <v>362</v>
      </c>
      <c r="BP54" t="s">
        <v>360</v>
      </c>
      <c r="BQ54" t="s">
        <v>362</v>
      </c>
      <c r="BR54" t="s">
        <v>362</v>
      </c>
      <c r="BS54" t="s">
        <v>362</v>
      </c>
      <c r="BT54" t="s">
        <v>362</v>
      </c>
      <c r="BU54" t="s">
        <v>362</v>
      </c>
      <c r="BV54" t="s">
        <v>362</v>
      </c>
      <c r="BX54" t="s">
        <v>4975</v>
      </c>
      <c r="CN54" t="s">
        <v>5002</v>
      </c>
      <c r="DD54" t="s">
        <v>5002</v>
      </c>
      <c r="EK54" t="s">
        <v>5070</v>
      </c>
      <c r="EW54" t="s">
        <v>6133</v>
      </c>
      <c r="EX54" t="s">
        <v>360</v>
      </c>
      <c r="EY54" t="s">
        <v>362</v>
      </c>
      <c r="EZ54" t="s">
        <v>362</v>
      </c>
      <c r="FA54" t="s">
        <v>360</v>
      </c>
      <c r="FB54" t="s">
        <v>362</v>
      </c>
      <c r="FC54" t="s">
        <v>362</v>
      </c>
      <c r="FD54" t="s">
        <v>362</v>
      </c>
      <c r="FE54" t="s">
        <v>362</v>
      </c>
      <c r="FF54" t="s">
        <v>362</v>
      </c>
      <c r="FG54" t="s">
        <v>362</v>
      </c>
      <c r="FH54" t="s">
        <v>362</v>
      </c>
      <c r="FJ54" t="s">
        <v>5070</v>
      </c>
      <c r="FK54" t="s">
        <v>3072</v>
      </c>
      <c r="FV54" t="s">
        <v>3072</v>
      </c>
      <c r="GG54" t="s">
        <v>4953</v>
      </c>
      <c r="GI54" t="s">
        <v>3072</v>
      </c>
      <c r="GJ54" t="s">
        <v>5137</v>
      </c>
      <c r="GK54" t="s">
        <v>362</v>
      </c>
      <c r="GL54" t="s">
        <v>360</v>
      </c>
      <c r="GM54" t="s">
        <v>362</v>
      </c>
      <c r="GN54" t="s">
        <v>362</v>
      </c>
      <c r="GO54" t="s">
        <v>362</v>
      </c>
      <c r="GP54" t="s">
        <v>362</v>
      </c>
      <c r="GR54" t="s">
        <v>4907</v>
      </c>
      <c r="GS54" t="s">
        <v>362</v>
      </c>
      <c r="GT54" t="s">
        <v>362</v>
      </c>
      <c r="GU54" t="s">
        <v>362</v>
      </c>
      <c r="GV54" t="s">
        <v>362</v>
      </c>
      <c r="GW54" t="s">
        <v>362</v>
      </c>
      <c r="GX54" t="s">
        <v>362</v>
      </c>
      <c r="GY54" t="s">
        <v>360</v>
      </c>
      <c r="GZ54" t="s">
        <v>362</v>
      </c>
      <c r="HB54" t="s">
        <v>3074</v>
      </c>
      <c r="HC54" t="s">
        <v>5166</v>
      </c>
      <c r="HD54" t="s">
        <v>362</v>
      </c>
      <c r="HE54" t="s">
        <v>362</v>
      </c>
      <c r="HF54" t="s">
        <v>362</v>
      </c>
      <c r="HG54" t="s">
        <v>362</v>
      </c>
      <c r="HH54" t="s">
        <v>362</v>
      </c>
      <c r="HI54" t="s">
        <v>360</v>
      </c>
      <c r="HJ54" t="s">
        <v>362</v>
      </c>
      <c r="HK54" t="s">
        <v>362</v>
      </c>
      <c r="HL54" t="s">
        <v>362</v>
      </c>
      <c r="IG54" t="s">
        <v>4907</v>
      </c>
      <c r="IP54" t="s">
        <v>5203</v>
      </c>
      <c r="IQ54" t="s">
        <v>5220</v>
      </c>
      <c r="IR54" t="s">
        <v>362</v>
      </c>
      <c r="IS54" t="s">
        <v>362</v>
      </c>
      <c r="IT54" t="s">
        <v>362</v>
      </c>
      <c r="IU54" t="s">
        <v>362</v>
      </c>
      <c r="IV54" t="s">
        <v>360</v>
      </c>
      <c r="IW54" t="s">
        <v>362</v>
      </c>
      <c r="IX54" t="s">
        <v>362</v>
      </c>
      <c r="IY54" t="s">
        <v>362</v>
      </c>
      <c r="IZ54" t="s">
        <v>362</v>
      </c>
      <c r="JA54" t="s">
        <v>362</v>
      </c>
      <c r="JL54" t="s">
        <v>3074</v>
      </c>
      <c r="JX54" t="s">
        <v>6163</v>
      </c>
      <c r="JY54" t="s">
        <v>360</v>
      </c>
      <c r="JZ54" t="s">
        <v>362</v>
      </c>
      <c r="KA54" t="s">
        <v>362</v>
      </c>
      <c r="KB54" t="s">
        <v>362</v>
      </c>
      <c r="KC54" t="s">
        <v>362</v>
      </c>
      <c r="KD54" t="s">
        <v>360</v>
      </c>
      <c r="KE54" t="s">
        <v>362</v>
      </c>
      <c r="KF54" t="s">
        <v>362</v>
      </c>
      <c r="KG54" t="s">
        <v>362</v>
      </c>
      <c r="KI54" t="s">
        <v>5259</v>
      </c>
      <c r="KJ54" t="s">
        <v>5263</v>
      </c>
      <c r="KK54" t="s">
        <v>360</v>
      </c>
      <c r="KL54" t="s">
        <v>362</v>
      </c>
      <c r="KM54" t="s">
        <v>362</v>
      </c>
      <c r="KN54" t="s">
        <v>362</v>
      </c>
      <c r="KO54" t="s">
        <v>362</v>
      </c>
      <c r="KP54" t="s">
        <v>362</v>
      </c>
      <c r="KQ54" t="s">
        <v>362</v>
      </c>
      <c r="KR54" t="s">
        <v>362</v>
      </c>
      <c r="KS54" t="s">
        <v>362</v>
      </c>
      <c r="KT54" t="s">
        <v>362</v>
      </c>
      <c r="KU54" t="s">
        <v>362</v>
      </c>
      <c r="LJ54" t="s">
        <v>5279</v>
      </c>
      <c r="LK54" t="s">
        <v>360</v>
      </c>
      <c r="LL54" t="s">
        <v>362</v>
      </c>
      <c r="LM54" t="s">
        <v>362</v>
      </c>
      <c r="LN54" t="s">
        <v>362</v>
      </c>
      <c r="LO54" t="s">
        <v>362</v>
      </c>
      <c r="LP54" t="s">
        <v>362</v>
      </c>
      <c r="LQ54" t="s">
        <v>362</v>
      </c>
      <c r="LS54" t="s">
        <v>3072</v>
      </c>
      <c r="LT54" t="s">
        <v>5287</v>
      </c>
      <c r="MR54" t="s">
        <v>5050</v>
      </c>
      <c r="MS54" t="s">
        <v>362</v>
      </c>
      <c r="MT54" t="s">
        <v>362</v>
      </c>
      <c r="MU54" t="s">
        <v>362</v>
      </c>
      <c r="MV54" t="s">
        <v>362</v>
      </c>
      <c r="MW54" t="s">
        <v>362</v>
      </c>
      <c r="MX54" t="s">
        <v>362</v>
      </c>
      <c r="MY54" t="s">
        <v>362</v>
      </c>
      <c r="MZ54" t="s">
        <v>360</v>
      </c>
      <c r="NA54" t="s">
        <v>362</v>
      </c>
      <c r="NB54" t="s">
        <v>362</v>
      </c>
      <c r="NC54" t="s">
        <v>362</v>
      </c>
      <c r="NE54" t="s">
        <v>4971</v>
      </c>
      <c r="NF54" t="s">
        <v>362</v>
      </c>
      <c r="NG54" t="s">
        <v>362</v>
      </c>
      <c r="NH54" t="s">
        <v>362</v>
      </c>
      <c r="NI54" t="s">
        <v>362</v>
      </c>
      <c r="NJ54" t="s">
        <v>362</v>
      </c>
      <c r="NK54" t="s">
        <v>362</v>
      </c>
      <c r="NL54" t="s">
        <v>362</v>
      </c>
      <c r="NM54" t="s">
        <v>362</v>
      </c>
      <c r="NN54" t="s">
        <v>362</v>
      </c>
      <c r="NO54" t="s">
        <v>362</v>
      </c>
      <c r="NP54" t="s">
        <v>362</v>
      </c>
      <c r="NQ54" t="s">
        <v>360</v>
      </c>
      <c r="NR54" t="s">
        <v>362</v>
      </c>
      <c r="NS54" t="s">
        <v>362</v>
      </c>
      <c r="NU54" t="s">
        <v>5263</v>
      </c>
      <c r="NV54" t="s">
        <v>360</v>
      </c>
      <c r="NW54" t="s">
        <v>362</v>
      </c>
      <c r="NX54" t="s">
        <v>362</v>
      </c>
      <c r="NY54" t="s">
        <v>362</v>
      </c>
      <c r="NZ54" t="s">
        <v>362</v>
      </c>
      <c r="OA54" t="s">
        <v>362</v>
      </c>
      <c r="OB54" t="s">
        <v>362</v>
      </c>
      <c r="OC54" t="s">
        <v>362</v>
      </c>
      <c r="OD54" t="s">
        <v>362</v>
      </c>
      <c r="OE54" t="s">
        <v>362</v>
      </c>
      <c r="OF54" t="s">
        <v>362</v>
      </c>
      <c r="OG54" t="s">
        <v>362</v>
      </c>
      <c r="OI54" t="s">
        <v>6024</v>
      </c>
      <c r="OJ54" t="s">
        <v>360</v>
      </c>
      <c r="OK54" t="s">
        <v>362</v>
      </c>
      <c r="OL54" t="s">
        <v>362</v>
      </c>
      <c r="OM54" t="s">
        <v>362</v>
      </c>
      <c r="ON54" t="s">
        <v>360</v>
      </c>
      <c r="OO54" t="s">
        <v>362</v>
      </c>
      <c r="OP54" t="s">
        <v>362</v>
      </c>
      <c r="OQ54" t="s">
        <v>362</v>
      </c>
      <c r="OR54" t="s">
        <v>362</v>
      </c>
      <c r="OS54" t="s">
        <v>362</v>
      </c>
      <c r="OU54" t="s">
        <v>5002</v>
      </c>
      <c r="PF54" t="s">
        <v>5387</v>
      </c>
      <c r="PG54" t="s">
        <v>362</v>
      </c>
      <c r="PH54" t="s">
        <v>362</v>
      </c>
      <c r="PI54" t="s">
        <v>362</v>
      </c>
      <c r="PJ54" t="s">
        <v>362</v>
      </c>
      <c r="PK54" t="s">
        <v>362</v>
      </c>
      <c r="PL54" t="s">
        <v>362</v>
      </c>
      <c r="PM54" t="s">
        <v>362</v>
      </c>
      <c r="PN54" t="s">
        <v>362</v>
      </c>
      <c r="PO54" t="s">
        <v>362</v>
      </c>
      <c r="PP54" t="s">
        <v>360</v>
      </c>
      <c r="PQ54" t="s">
        <v>362</v>
      </c>
      <c r="PR54" t="s">
        <v>362</v>
      </c>
      <c r="PS54" t="s">
        <v>362</v>
      </c>
      <c r="PT54" t="s">
        <v>362</v>
      </c>
      <c r="PU54" t="s">
        <v>362</v>
      </c>
      <c r="PV54" t="s">
        <v>362</v>
      </c>
      <c r="PW54" t="s">
        <v>362</v>
      </c>
      <c r="PX54" t="s">
        <v>362</v>
      </c>
      <c r="PZ54" t="s">
        <v>5398</v>
      </c>
      <c r="QA54" t="s">
        <v>362</v>
      </c>
      <c r="QB54" t="s">
        <v>362</v>
      </c>
      <c r="QC54" t="s">
        <v>362</v>
      </c>
      <c r="QD54" t="s">
        <v>362</v>
      </c>
      <c r="QE54" t="s">
        <v>362</v>
      </c>
      <c r="QF54" t="s">
        <v>362</v>
      </c>
      <c r="QG54" t="s">
        <v>362</v>
      </c>
      <c r="QH54" t="s">
        <v>362</v>
      </c>
      <c r="QI54" t="s">
        <v>362</v>
      </c>
      <c r="QJ54" t="s">
        <v>362</v>
      </c>
      <c r="QK54" t="s">
        <v>362</v>
      </c>
      <c r="QL54" t="s">
        <v>362</v>
      </c>
      <c r="QM54" t="s">
        <v>360</v>
      </c>
      <c r="QN54" t="s">
        <v>362</v>
      </c>
      <c r="QO54" t="s">
        <v>362</v>
      </c>
      <c r="QP54" t="s">
        <v>362</v>
      </c>
      <c r="SZ54" t="s">
        <v>3074</v>
      </c>
      <c r="TA54" t="s">
        <v>362</v>
      </c>
      <c r="TB54" t="s">
        <v>362</v>
      </c>
      <c r="TC54" t="s">
        <v>362</v>
      </c>
      <c r="TD54" t="s">
        <v>362</v>
      </c>
      <c r="TE54" t="s">
        <v>362</v>
      </c>
      <c r="TF54" t="s">
        <v>362</v>
      </c>
      <c r="TG54" t="s">
        <v>360</v>
      </c>
      <c r="TH54" t="s">
        <v>362</v>
      </c>
      <c r="TY54" t="s">
        <v>5002</v>
      </c>
      <c r="UN54" t="s">
        <v>3074</v>
      </c>
      <c r="UO54" t="s">
        <v>3074</v>
      </c>
      <c r="UP54" t="s">
        <v>3074</v>
      </c>
      <c r="UQ54" t="s">
        <v>844</v>
      </c>
      <c r="UR54" t="s">
        <v>304</v>
      </c>
      <c r="US54" t="s">
        <v>314</v>
      </c>
      <c r="UT54" t="s">
        <v>282</v>
      </c>
      <c r="UU54" t="s">
        <v>695</v>
      </c>
      <c r="UV54" t="s">
        <v>527</v>
      </c>
      <c r="UW54" t="s">
        <v>328</v>
      </c>
      <c r="UX54" t="s">
        <v>737</v>
      </c>
      <c r="UY54" t="s">
        <v>406</v>
      </c>
      <c r="UZ54" t="s">
        <v>1099</v>
      </c>
      <c r="VA54" t="s">
        <v>1184</v>
      </c>
      <c r="VB54" t="s">
        <v>392</v>
      </c>
    </row>
    <row r="55" spans="1:574" x14ac:dyDescent="0.25">
      <c r="A55" t="s">
        <v>6285</v>
      </c>
      <c r="B55" s="38">
        <v>45898</v>
      </c>
      <c r="C55" t="s">
        <v>3055</v>
      </c>
      <c r="D55" t="s">
        <v>3059</v>
      </c>
      <c r="E55" t="s">
        <v>3065</v>
      </c>
      <c r="F55">
        <v>2766046</v>
      </c>
      <c r="G55" t="s">
        <v>3072</v>
      </c>
      <c r="H55" s="38">
        <v>44636</v>
      </c>
      <c r="I55">
        <v>59</v>
      </c>
      <c r="J55" t="s">
        <v>1473</v>
      </c>
      <c r="K55" t="s">
        <v>4866</v>
      </c>
      <c r="L55" t="s">
        <v>4875</v>
      </c>
      <c r="N55" t="s">
        <v>4911</v>
      </c>
      <c r="P55" t="s">
        <v>4937</v>
      </c>
      <c r="R55" t="s">
        <v>3074</v>
      </c>
      <c r="S55" t="s">
        <v>362</v>
      </c>
      <c r="T55" t="s">
        <v>362</v>
      </c>
      <c r="U55" t="s">
        <v>362</v>
      </c>
      <c r="V55" t="s">
        <v>362</v>
      </c>
      <c r="W55" t="s">
        <v>362</v>
      </c>
      <c r="X55" t="s">
        <v>360</v>
      </c>
      <c r="Y55" t="s">
        <v>362</v>
      </c>
      <c r="Z55" t="s">
        <v>362</v>
      </c>
      <c r="AB55" t="s">
        <v>4940</v>
      </c>
      <c r="AC55" t="s">
        <v>4940</v>
      </c>
      <c r="AD55" t="s">
        <v>4944</v>
      </c>
      <c r="AE55" t="s">
        <v>4940</v>
      </c>
      <c r="AF55" t="s">
        <v>4940</v>
      </c>
      <c r="AG55" t="s">
        <v>4940</v>
      </c>
      <c r="AH55" t="s">
        <v>6286</v>
      </c>
      <c r="AI55" t="s">
        <v>360</v>
      </c>
      <c r="AJ55" t="s">
        <v>362</v>
      </c>
      <c r="AK55" t="s">
        <v>362</v>
      </c>
      <c r="AL55" t="s">
        <v>360</v>
      </c>
      <c r="AM55" t="s">
        <v>362</v>
      </c>
      <c r="AN55" t="s">
        <v>360</v>
      </c>
      <c r="AO55" t="s">
        <v>362</v>
      </c>
      <c r="AP55" t="s">
        <v>362</v>
      </c>
      <c r="AQ55" t="s">
        <v>362</v>
      </c>
      <c r="AR55" t="s">
        <v>362</v>
      </c>
      <c r="AS55" t="s">
        <v>360</v>
      </c>
      <c r="AT55" t="s">
        <v>362</v>
      </c>
      <c r="AU55" t="s">
        <v>362</v>
      </c>
      <c r="AV55" t="s">
        <v>362</v>
      </c>
      <c r="AX55" t="s">
        <v>6287</v>
      </c>
      <c r="AY55" t="s">
        <v>360</v>
      </c>
      <c r="AZ55" t="s">
        <v>362</v>
      </c>
      <c r="BA55" t="s">
        <v>362</v>
      </c>
      <c r="BB55" t="s">
        <v>362</v>
      </c>
      <c r="BC55" t="s">
        <v>362</v>
      </c>
      <c r="BD55" t="s">
        <v>360</v>
      </c>
      <c r="BE55" t="s">
        <v>362</v>
      </c>
      <c r="BF55" t="s">
        <v>362</v>
      </c>
      <c r="BG55" t="s">
        <v>362</v>
      </c>
      <c r="BH55" t="s">
        <v>362</v>
      </c>
      <c r="BI55" t="s">
        <v>362</v>
      </c>
      <c r="BJ55" t="s">
        <v>362</v>
      </c>
      <c r="BK55" t="s">
        <v>362</v>
      </c>
      <c r="BM55" t="s">
        <v>6044</v>
      </c>
      <c r="BN55" t="s">
        <v>362</v>
      </c>
      <c r="BO55" t="s">
        <v>362</v>
      </c>
      <c r="BP55" t="s">
        <v>360</v>
      </c>
      <c r="BQ55" t="s">
        <v>360</v>
      </c>
      <c r="BR55" t="s">
        <v>362</v>
      </c>
      <c r="BS55" t="s">
        <v>362</v>
      </c>
      <c r="BT55" t="s">
        <v>362</v>
      </c>
      <c r="BU55" t="s">
        <v>362</v>
      </c>
      <c r="BV55" t="s">
        <v>362</v>
      </c>
      <c r="BX55" t="s">
        <v>4975</v>
      </c>
      <c r="CN55" t="s">
        <v>5002</v>
      </c>
      <c r="DD55" t="s">
        <v>5021</v>
      </c>
      <c r="EK55" t="s">
        <v>5070</v>
      </c>
      <c r="EW55" t="s">
        <v>5094</v>
      </c>
      <c r="EX55" t="s">
        <v>360</v>
      </c>
      <c r="EY55" t="s">
        <v>362</v>
      </c>
      <c r="EZ55" t="s">
        <v>362</v>
      </c>
      <c r="FA55" t="s">
        <v>362</v>
      </c>
      <c r="FB55" t="s">
        <v>362</v>
      </c>
      <c r="FC55" t="s">
        <v>362</v>
      </c>
      <c r="FD55" t="s">
        <v>362</v>
      </c>
      <c r="FE55" t="s">
        <v>362</v>
      </c>
      <c r="FF55" t="s">
        <v>362</v>
      </c>
      <c r="FG55" t="s">
        <v>362</v>
      </c>
      <c r="FH55" t="s">
        <v>362</v>
      </c>
      <c r="FJ55" t="s">
        <v>5070</v>
      </c>
      <c r="FK55" t="s">
        <v>3072</v>
      </c>
      <c r="FV55" t="s">
        <v>3072</v>
      </c>
      <c r="GG55" t="s">
        <v>4949</v>
      </c>
      <c r="GI55" t="s">
        <v>3072</v>
      </c>
      <c r="GJ55" t="s">
        <v>5137</v>
      </c>
      <c r="GK55" t="s">
        <v>362</v>
      </c>
      <c r="GL55" t="s">
        <v>360</v>
      </c>
      <c r="GM55" t="s">
        <v>362</v>
      </c>
      <c r="GN55" t="s">
        <v>362</v>
      </c>
      <c r="GO55" t="s">
        <v>362</v>
      </c>
      <c r="GP55" t="s">
        <v>362</v>
      </c>
      <c r="GR55" t="s">
        <v>5147</v>
      </c>
      <c r="GS55" t="s">
        <v>362</v>
      </c>
      <c r="GT55" t="s">
        <v>362</v>
      </c>
      <c r="GU55" t="s">
        <v>360</v>
      </c>
      <c r="GV55" t="s">
        <v>362</v>
      </c>
      <c r="GW55" t="s">
        <v>362</v>
      </c>
      <c r="GX55" t="s">
        <v>362</v>
      </c>
      <c r="GY55" t="s">
        <v>362</v>
      </c>
      <c r="GZ55" t="s">
        <v>362</v>
      </c>
      <c r="HB55" t="s">
        <v>5111</v>
      </c>
      <c r="HC55" t="s">
        <v>5158</v>
      </c>
      <c r="HD55" t="s">
        <v>362</v>
      </c>
      <c r="HE55" t="s">
        <v>360</v>
      </c>
      <c r="HF55" t="s">
        <v>362</v>
      </c>
      <c r="HG55" t="s">
        <v>362</v>
      </c>
      <c r="HH55" t="s">
        <v>362</v>
      </c>
      <c r="HI55" t="s">
        <v>362</v>
      </c>
      <c r="HJ55" t="s">
        <v>362</v>
      </c>
      <c r="HK55" t="s">
        <v>362</v>
      </c>
      <c r="HL55" t="s">
        <v>362</v>
      </c>
      <c r="IG55" t="s">
        <v>5187</v>
      </c>
      <c r="IP55" t="s">
        <v>5203</v>
      </c>
      <c r="IQ55" t="s">
        <v>5985</v>
      </c>
      <c r="IR55" t="s">
        <v>362</v>
      </c>
      <c r="IS55" t="s">
        <v>362</v>
      </c>
      <c r="IT55" t="s">
        <v>362</v>
      </c>
      <c r="IU55" t="s">
        <v>360</v>
      </c>
      <c r="IV55" t="s">
        <v>360</v>
      </c>
      <c r="IW55" t="s">
        <v>362</v>
      </c>
      <c r="IX55" t="s">
        <v>362</v>
      </c>
      <c r="IY55" t="s">
        <v>362</v>
      </c>
      <c r="IZ55" t="s">
        <v>362</v>
      </c>
      <c r="JA55" t="s">
        <v>362</v>
      </c>
      <c r="JL55" t="s">
        <v>3074</v>
      </c>
      <c r="JX55" t="s">
        <v>5248</v>
      </c>
      <c r="JY55" t="s">
        <v>360</v>
      </c>
      <c r="JZ55" t="s">
        <v>362</v>
      </c>
      <c r="KA55" t="s">
        <v>362</v>
      </c>
      <c r="KB55" t="s">
        <v>362</v>
      </c>
      <c r="KC55" t="s">
        <v>362</v>
      </c>
      <c r="KD55" t="s">
        <v>362</v>
      </c>
      <c r="KE55" t="s">
        <v>362</v>
      </c>
      <c r="KF55" t="s">
        <v>362</v>
      </c>
      <c r="KG55" t="s">
        <v>362</v>
      </c>
      <c r="KI55" t="s">
        <v>3074</v>
      </c>
      <c r="LS55" t="s">
        <v>3074</v>
      </c>
      <c r="NE55" t="s">
        <v>4971</v>
      </c>
      <c r="NF55" t="s">
        <v>362</v>
      </c>
      <c r="NG55" t="s">
        <v>362</v>
      </c>
      <c r="NH55" t="s">
        <v>362</v>
      </c>
      <c r="NI55" t="s">
        <v>362</v>
      </c>
      <c r="NJ55" t="s">
        <v>362</v>
      </c>
      <c r="NK55" t="s">
        <v>362</v>
      </c>
      <c r="NL55" t="s">
        <v>362</v>
      </c>
      <c r="NM55" t="s">
        <v>362</v>
      </c>
      <c r="NN55" t="s">
        <v>362</v>
      </c>
      <c r="NO55" t="s">
        <v>362</v>
      </c>
      <c r="NP55" t="s">
        <v>362</v>
      </c>
      <c r="NQ55" t="s">
        <v>360</v>
      </c>
      <c r="NR55" t="s">
        <v>362</v>
      </c>
      <c r="NS55" t="s">
        <v>362</v>
      </c>
      <c r="NU55" t="s">
        <v>5263</v>
      </c>
      <c r="NV55" t="s">
        <v>360</v>
      </c>
      <c r="NW55" t="s">
        <v>362</v>
      </c>
      <c r="NX55" t="s">
        <v>362</v>
      </c>
      <c r="NY55" t="s">
        <v>362</v>
      </c>
      <c r="NZ55" t="s">
        <v>362</v>
      </c>
      <c r="OA55" t="s">
        <v>362</v>
      </c>
      <c r="OB55" t="s">
        <v>362</v>
      </c>
      <c r="OC55" t="s">
        <v>362</v>
      </c>
      <c r="OD55" t="s">
        <v>362</v>
      </c>
      <c r="OE55" t="s">
        <v>362</v>
      </c>
      <c r="OF55" t="s">
        <v>362</v>
      </c>
      <c r="OG55" t="s">
        <v>362</v>
      </c>
      <c r="OI55" t="s">
        <v>5345</v>
      </c>
      <c r="OJ55" t="s">
        <v>360</v>
      </c>
      <c r="OK55" t="s">
        <v>362</v>
      </c>
      <c r="OL55" t="s">
        <v>362</v>
      </c>
      <c r="OM55" t="s">
        <v>362</v>
      </c>
      <c r="ON55" t="s">
        <v>362</v>
      </c>
      <c r="OO55" t="s">
        <v>362</v>
      </c>
      <c r="OP55" t="s">
        <v>362</v>
      </c>
      <c r="OQ55" t="s">
        <v>362</v>
      </c>
      <c r="OR55" t="s">
        <v>362</v>
      </c>
      <c r="OS55" t="s">
        <v>362</v>
      </c>
      <c r="OU55" t="s">
        <v>5002</v>
      </c>
      <c r="PF55" t="s">
        <v>6288</v>
      </c>
      <c r="PG55" t="s">
        <v>360</v>
      </c>
      <c r="PH55" t="s">
        <v>362</v>
      </c>
      <c r="PI55" t="s">
        <v>362</v>
      </c>
      <c r="PJ55" t="s">
        <v>362</v>
      </c>
      <c r="PK55" t="s">
        <v>362</v>
      </c>
      <c r="PL55" t="s">
        <v>362</v>
      </c>
      <c r="PM55" t="s">
        <v>360</v>
      </c>
      <c r="PN55" t="s">
        <v>362</v>
      </c>
      <c r="PO55" t="s">
        <v>362</v>
      </c>
      <c r="PP55" t="s">
        <v>362</v>
      </c>
      <c r="PQ55" t="s">
        <v>362</v>
      </c>
      <c r="PR55" t="s">
        <v>362</v>
      </c>
      <c r="PS55" t="s">
        <v>362</v>
      </c>
      <c r="PT55" t="s">
        <v>362</v>
      </c>
      <c r="PU55" t="s">
        <v>360</v>
      </c>
      <c r="PV55" t="s">
        <v>362</v>
      </c>
      <c r="PW55" t="s">
        <v>362</v>
      </c>
      <c r="PX55" t="s">
        <v>362</v>
      </c>
      <c r="PZ55" t="s">
        <v>5398</v>
      </c>
      <c r="QA55" t="s">
        <v>362</v>
      </c>
      <c r="QB55" t="s">
        <v>362</v>
      </c>
      <c r="QC55" t="s">
        <v>362</v>
      </c>
      <c r="QD55" t="s">
        <v>362</v>
      </c>
      <c r="QE55" t="s">
        <v>362</v>
      </c>
      <c r="QF55" t="s">
        <v>362</v>
      </c>
      <c r="QG55" t="s">
        <v>362</v>
      </c>
      <c r="QH55" t="s">
        <v>362</v>
      </c>
      <c r="QI55" t="s">
        <v>362</v>
      </c>
      <c r="QJ55" t="s">
        <v>362</v>
      </c>
      <c r="QK55" t="s">
        <v>362</v>
      </c>
      <c r="QL55" t="s">
        <v>362</v>
      </c>
      <c r="QM55" t="s">
        <v>360</v>
      </c>
      <c r="QN55" t="s">
        <v>362</v>
      </c>
      <c r="QO55" t="s">
        <v>362</v>
      </c>
      <c r="QP55" t="s">
        <v>362</v>
      </c>
      <c r="SZ55" t="s">
        <v>5505</v>
      </c>
      <c r="TA55" t="s">
        <v>360</v>
      </c>
      <c r="TB55" t="s">
        <v>362</v>
      </c>
      <c r="TC55" t="s">
        <v>362</v>
      </c>
      <c r="TD55" t="s">
        <v>362</v>
      </c>
      <c r="TE55" t="s">
        <v>362</v>
      </c>
      <c r="TF55" t="s">
        <v>362</v>
      </c>
      <c r="TG55" t="s">
        <v>362</v>
      </c>
      <c r="TH55" t="s">
        <v>362</v>
      </c>
      <c r="TJ55" t="s">
        <v>6037</v>
      </c>
      <c r="TK55" t="s">
        <v>362</v>
      </c>
      <c r="TL55" t="s">
        <v>362</v>
      </c>
      <c r="TM55" t="s">
        <v>362</v>
      </c>
      <c r="TN55" t="s">
        <v>362</v>
      </c>
      <c r="TO55" t="s">
        <v>362</v>
      </c>
      <c r="TP55" t="s">
        <v>360</v>
      </c>
      <c r="TQ55" t="s">
        <v>360</v>
      </c>
      <c r="TR55" t="s">
        <v>362</v>
      </c>
      <c r="TS55" t="s">
        <v>362</v>
      </c>
      <c r="TT55" t="s">
        <v>362</v>
      </c>
      <c r="TU55" t="s">
        <v>362</v>
      </c>
      <c r="TV55" t="s">
        <v>362</v>
      </c>
      <c r="TW55" t="s">
        <v>362</v>
      </c>
      <c r="TY55" t="s">
        <v>5002</v>
      </c>
      <c r="UN55" t="s">
        <v>3074</v>
      </c>
      <c r="UO55" t="s">
        <v>3072</v>
      </c>
      <c r="UP55" t="s">
        <v>3074</v>
      </c>
      <c r="UQ55" t="s">
        <v>1460</v>
      </c>
      <c r="UR55" t="s">
        <v>304</v>
      </c>
      <c r="US55" t="s">
        <v>321</v>
      </c>
      <c r="UT55" t="s">
        <v>290</v>
      </c>
      <c r="UU55" t="s">
        <v>686</v>
      </c>
      <c r="UV55" t="s">
        <v>532</v>
      </c>
      <c r="UW55" t="s">
        <v>329</v>
      </c>
      <c r="UX55" t="s">
        <v>742</v>
      </c>
      <c r="UY55" t="s">
        <v>402</v>
      </c>
      <c r="UZ55" t="s">
        <v>1099</v>
      </c>
      <c r="VA55" t="s">
        <v>1184</v>
      </c>
      <c r="VB55" t="s">
        <v>392</v>
      </c>
    </row>
    <row r="56" spans="1:574" x14ac:dyDescent="0.25">
      <c r="A56" t="s">
        <v>6289</v>
      </c>
      <c r="B56" s="38">
        <v>45901</v>
      </c>
      <c r="C56" t="s">
        <v>3056</v>
      </c>
      <c r="D56" t="s">
        <v>3059</v>
      </c>
      <c r="E56" t="s">
        <v>3065</v>
      </c>
      <c r="F56">
        <v>2788006</v>
      </c>
      <c r="G56" t="s">
        <v>3072</v>
      </c>
      <c r="H56" s="38">
        <v>45029</v>
      </c>
      <c r="I56">
        <v>44</v>
      </c>
      <c r="J56" t="s">
        <v>1465</v>
      </c>
      <c r="K56" t="s">
        <v>4866</v>
      </c>
      <c r="L56" t="s">
        <v>4875</v>
      </c>
      <c r="N56" t="s">
        <v>4911</v>
      </c>
      <c r="P56" t="s">
        <v>4937</v>
      </c>
      <c r="R56" t="s">
        <v>5527</v>
      </c>
      <c r="S56" t="s">
        <v>360</v>
      </c>
      <c r="T56" t="s">
        <v>362</v>
      </c>
      <c r="U56" t="s">
        <v>362</v>
      </c>
      <c r="V56" t="s">
        <v>362</v>
      </c>
      <c r="W56" t="s">
        <v>362</v>
      </c>
      <c r="X56" t="s">
        <v>362</v>
      </c>
      <c r="Y56" t="s">
        <v>362</v>
      </c>
      <c r="Z56" t="s">
        <v>362</v>
      </c>
      <c r="AB56" t="s">
        <v>4942</v>
      </c>
      <c r="AC56" t="s">
        <v>4940</v>
      </c>
      <c r="AD56" t="s">
        <v>4940</v>
      </c>
      <c r="AE56" t="s">
        <v>4940</v>
      </c>
      <c r="AF56" t="s">
        <v>4940</v>
      </c>
      <c r="AG56" t="s">
        <v>4942</v>
      </c>
      <c r="AH56" t="s">
        <v>6132</v>
      </c>
      <c r="AI56" t="s">
        <v>360</v>
      </c>
      <c r="AJ56" t="s">
        <v>360</v>
      </c>
      <c r="AK56" t="s">
        <v>362</v>
      </c>
      <c r="AL56" t="s">
        <v>362</v>
      </c>
      <c r="AM56" t="s">
        <v>362</v>
      </c>
      <c r="AN56" t="s">
        <v>362</v>
      </c>
      <c r="AO56" t="s">
        <v>360</v>
      </c>
      <c r="AP56" t="s">
        <v>362</v>
      </c>
      <c r="AQ56" t="s">
        <v>362</v>
      </c>
      <c r="AR56" t="s">
        <v>362</v>
      </c>
      <c r="AS56" t="s">
        <v>362</v>
      </c>
      <c r="AT56" t="s">
        <v>362</v>
      </c>
      <c r="AU56" t="s">
        <v>362</v>
      </c>
      <c r="AV56" t="s">
        <v>362</v>
      </c>
      <c r="AX56" t="s">
        <v>6132</v>
      </c>
      <c r="AY56" t="s">
        <v>360</v>
      </c>
      <c r="AZ56" t="s">
        <v>360</v>
      </c>
      <c r="BA56" t="s">
        <v>362</v>
      </c>
      <c r="BB56" t="s">
        <v>362</v>
      </c>
      <c r="BC56" t="s">
        <v>362</v>
      </c>
      <c r="BD56" t="s">
        <v>362</v>
      </c>
      <c r="BE56" t="s">
        <v>360</v>
      </c>
      <c r="BF56" t="s">
        <v>362</v>
      </c>
      <c r="BG56" t="s">
        <v>362</v>
      </c>
      <c r="BH56" t="s">
        <v>362</v>
      </c>
      <c r="BI56" t="s">
        <v>362</v>
      </c>
      <c r="BJ56" t="s">
        <v>362</v>
      </c>
      <c r="BK56" t="s">
        <v>362</v>
      </c>
      <c r="BM56" t="s">
        <v>6044</v>
      </c>
      <c r="BN56" t="s">
        <v>362</v>
      </c>
      <c r="BO56" t="s">
        <v>362</v>
      </c>
      <c r="BP56" t="s">
        <v>360</v>
      </c>
      <c r="BQ56" t="s">
        <v>360</v>
      </c>
      <c r="BR56" t="s">
        <v>362</v>
      </c>
      <c r="BS56" t="s">
        <v>362</v>
      </c>
      <c r="BT56" t="s">
        <v>362</v>
      </c>
      <c r="BU56" t="s">
        <v>362</v>
      </c>
      <c r="BV56" t="s">
        <v>362</v>
      </c>
      <c r="BX56" t="s">
        <v>4975</v>
      </c>
      <c r="CN56" t="s">
        <v>5002</v>
      </c>
      <c r="DD56" t="s">
        <v>5023</v>
      </c>
      <c r="EK56" t="s">
        <v>5070</v>
      </c>
      <c r="EW56" t="s">
        <v>5094</v>
      </c>
      <c r="EX56" t="s">
        <v>360</v>
      </c>
      <c r="EY56" t="s">
        <v>362</v>
      </c>
      <c r="EZ56" t="s">
        <v>362</v>
      </c>
      <c r="FA56" t="s">
        <v>362</v>
      </c>
      <c r="FB56" t="s">
        <v>362</v>
      </c>
      <c r="FC56" t="s">
        <v>362</v>
      </c>
      <c r="FD56" t="s">
        <v>362</v>
      </c>
      <c r="FE56" t="s">
        <v>362</v>
      </c>
      <c r="FF56" t="s">
        <v>362</v>
      </c>
      <c r="FG56" t="s">
        <v>362</v>
      </c>
      <c r="FH56" t="s">
        <v>362</v>
      </c>
      <c r="FJ56" t="s">
        <v>5070</v>
      </c>
      <c r="FK56" t="s">
        <v>3072</v>
      </c>
      <c r="FV56" t="s">
        <v>3072</v>
      </c>
      <c r="GG56" t="s">
        <v>5540</v>
      </c>
      <c r="GI56" t="s">
        <v>3072</v>
      </c>
      <c r="GJ56" t="s">
        <v>5141</v>
      </c>
      <c r="GK56" t="s">
        <v>362</v>
      </c>
      <c r="GL56" t="s">
        <v>362</v>
      </c>
      <c r="GM56" t="s">
        <v>362</v>
      </c>
      <c r="GN56" t="s">
        <v>360</v>
      </c>
      <c r="GO56" t="s">
        <v>362</v>
      </c>
      <c r="GP56" t="s">
        <v>362</v>
      </c>
      <c r="GR56" t="s">
        <v>5147</v>
      </c>
      <c r="GS56" t="s">
        <v>362</v>
      </c>
      <c r="GT56" t="s">
        <v>362</v>
      </c>
      <c r="GU56" t="s">
        <v>360</v>
      </c>
      <c r="GV56" t="s">
        <v>362</v>
      </c>
      <c r="GW56" t="s">
        <v>362</v>
      </c>
      <c r="GX56" t="s">
        <v>362</v>
      </c>
      <c r="GY56" t="s">
        <v>362</v>
      </c>
      <c r="GZ56" t="s">
        <v>362</v>
      </c>
      <c r="HB56" t="s">
        <v>3072</v>
      </c>
      <c r="IG56" t="s">
        <v>5187</v>
      </c>
      <c r="IP56" t="s">
        <v>5203</v>
      </c>
      <c r="IQ56" t="s">
        <v>5220</v>
      </c>
      <c r="IR56" t="s">
        <v>362</v>
      </c>
      <c r="IS56" t="s">
        <v>362</v>
      </c>
      <c r="IT56" t="s">
        <v>362</v>
      </c>
      <c r="IU56" t="s">
        <v>362</v>
      </c>
      <c r="IV56" t="s">
        <v>360</v>
      </c>
      <c r="IW56" t="s">
        <v>362</v>
      </c>
      <c r="IX56" t="s">
        <v>362</v>
      </c>
      <c r="IY56" t="s">
        <v>362</v>
      </c>
      <c r="IZ56" t="s">
        <v>362</v>
      </c>
      <c r="JA56" t="s">
        <v>362</v>
      </c>
      <c r="JL56" t="s">
        <v>3074</v>
      </c>
      <c r="JX56" t="s">
        <v>5248</v>
      </c>
      <c r="JY56" t="s">
        <v>360</v>
      </c>
      <c r="JZ56" t="s">
        <v>362</v>
      </c>
      <c r="KA56" t="s">
        <v>362</v>
      </c>
      <c r="KB56" t="s">
        <v>362</v>
      </c>
      <c r="KC56" t="s">
        <v>362</v>
      </c>
      <c r="KD56" t="s">
        <v>362</v>
      </c>
      <c r="KE56" t="s">
        <v>362</v>
      </c>
      <c r="KF56" t="s">
        <v>362</v>
      </c>
      <c r="KG56" t="s">
        <v>362</v>
      </c>
      <c r="KI56" t="s">
        <v>5259</v>
      </c>
      <c r="KJ56" t="s">
        <v>5998</v>
      </c>
      <c r="KK56" t="s">
        <v>360</v>
      </c>
      <c r="KL56" t="s">
        <v>362</v>
      </c>
      <c r="KM56" t="s">
        <v>362</v>
      </c>
      <c r="KN56" t="s">
        <v>362</v>
      </c>
      <c r="KO56" t="s">
        <v>362</v>
      </c>
      <c r="KP56" t="s">
        <v>362</v>
      </c>
      <c r="KQ56" t="s">
        <v>360</v>
      </c>
      <c r="KR56" t="s">
        <v>362</v>
      </c>
      <c r="KS56" t="s">
        <v>362</v>
      </c>
      <c r="KT56" t="s">
        <v>362</v>
      </c>
      <c r="KU56" t="s">
        <v>362</v>
      </c>
      <c r="LJ56" t="s">
        <v>5279</v>
      </c>
      <c r="LK56" t="s">
        <v>360</v>
      </c>
      <c r="LL56" t="s">
        <v>362</v>
      </c>
      <c r="LM56" t="s">
        <v>362</v>
      </c>
      <c r="LN56" t="s">
        <v>362</v>
      </c>
      <c r="LO56" t="s">
        <v>362</v>
      </c>
      <c r="LP56" t="s">
        <v>362</v>
      </c>
      <c r="LQ56" t="s">
        <v>362</v>
      </c>
      <c r="LS56" t="s">
        <v>3072</v>
      </c>
      <c r="LT56" t="s">
        <v>5287</v>
      </c>
      <c r="MR56" t="s">
        <v>5050</v>
      </c>
      <c r="MS56" t="s">
        <v>362</v>
      </c>
      <c r="MT56" t="s">
        <v>362</v>
      </c>
      <c r="MU56" t="s">
        <v>362</v>
      </c>
      <c r="MV56" t="s">
        <v>362</v>
      </c>
      <c r="MW56" t="s">
        <v>362</v>
      </c>
      <c r="MX56" t="s">
        <v>362</v>
      </c>
      <c r="MY56" t="s">
        <v>362</v>
      </c>
      <c r="MZ56" t="s">
        <v>360</v>
      </c>
      <c r="NA56" t="s">
        <v>362</v>
      </c>
      <c r="NB56" t="s">
        <v>362</v>
      </c>
      <c r="NC56" t="s">
        <v>362</v>
      </c>
      <c r="NE56" t="s">
        <v>4971</v>
      </c>
      <c r="NF56" t="s">
        <v>362</v>
      </c>
      <c r="NG56" t="s">
        <v>362</v>
      </c>
      <c r="NH56" t="s">
        <v>362</v>
      </c>
      <c r="NI56" t="s">
        <v>362</v>
      </c>
      <c r="NJ56" t="s">
        <v>362</v>
      </c>
      <c r="NK56" t="s">
        <v>362</v>
      </c>
      <c r="NL56" t="s">
        <v>362</v>
      </c>
      <c r="NM56" t="s">
        <v>362</v>
      </c>
      <c r="NN56" t="s">
        <v>362</v>
      </c>
      <c r="NO56" t="s">
        <v>362</v>
      </c>
      <c r="NP56" t="s">
        <v>362</v>
      </c>
      <c r="NQ56" t="s">
        <v>360</v>
      </c>
      <c r="NR56" t="s">
        <v>362</v>
      </c>
      <c r="NS56" t="s">
        <v>362</v>
      </c>
      <c r="NU56" t="s">
        <v>5272</v>
      </c>
      <c r="NV56" t="s">
        <v>362</v>
      </c>
      <c r="NW56" t="s">
        <v>362</v>
      </c>
      <c r="NX56" t="s">
        <v>362</v>
      </c>
      <c r="NY56" t="s">
        <v>362</v>
      </c>
      <c r="NZ56" t="s">
        <v>362</v>
      </c>
      <c r="OA56" t="s">
        <v>360</v>
      </c>
      <c r="OB56" t="s">
        <v>362</v>
      </c>
      <c r="OC56" t="s">
        <v>362</v>
      </c>
      <c r="OD56" t="s">
        <v>362</v>
      </c>
      <c r="OE56" t="s">
        <v>362</v>
      </c>
      <c r="OF56" t="s">
        <v>362</v>
      </c>
      <c r="OG56" t="s">
        <v>362</v>
      </c>
      <c r="OI56" t="s">
        <v>5345</v>
      </c>
      <c r="OJ56" t="s">
        <v>360</v>
      </c>
      <c r="OK56" t="s">
        <v>362</v>
      </c>
      <c r="OL56" t="s">
        <v>362</v>
      </c>
      <c r="OM56" t="s">
        <v>362</v>
      </c>
      <c r="ON56" t="s">
        <v>362</v>
      </c>
      <c r="OO56" t="s">
        <v>362</v>
      </c>
      <c r="OP56" t="s">
        <v>362</v>
      </c>
      <c r="OQ56" t="s">
        <v>362</v>
      </c>
      <c r="OR56" t="s">
        <v>362</v>
      </c>
      <c r="OS56" t="s">
        <v>362</v>
      </c>
      <c r="OU56" t="s">
        <v>5002</v>
      </c>
      <c r="PF56" t="s">
        <v>6290</v>
      </c>
      <c r="PG56" t="s">
        <v>362</v>
      </c>
      <c r="PH56" t="s">
        <v>362</v>
      </c>
      <c r="PI56" t="s">
        <v>360</v>
      </c>
      <c r="PJ56" t="s">
        <v>362</v>
      </c>
      <c r="PK56" t="s">
        <v>362</v>
      </c>
      <c r="PL56" t="s">
        <v>362</v>
      </c>
      <c r="PM56" t="s">
        <v>362</v>
      </c>
      <c r="PN56" t="s">
        <v>360</v>
      </c>
      <c r="PO56" t="s">
        <v>362</v>
      </c>
      <c r="PP56" t="s">
        <v>360</v>
      </c>
      <c r="PQ56" t="s">
        <v>362</v>
      </c>
      <c r="PR56" t="s">
        <v>362</v>
      </c>
      <c r="PS56" t="s">
        <v>362</v>
      </c>
      <c r="PT56" t="s">
        <v>362</v>
      </c>
      <c r="PU56" t="s">
        <v>362</v>
      </c>
      <c r="PV56" t="s">
        <v>362</v>
      </c>
      <c r="PW56" t="s">
        <v>362</v>
      </c>
      <c r="PX56" t="s">
        <v>362</v>
      </c>
      <c r="PZ56" t="s">
        <v>5398</v>
      </c>
      <c r="QA56" t="s">
        <v>362</v>
      </c>
      <c r="QB56" t="s">
        <v>362</v>
      </c>
      <c r="QC56" t="s">
        <v>362</v>
      </c>
      <c r="QD56" t="s">
        <v>362</v>
      </c>
      <c r="QE56" t="s">
        <v>362</v>
      </c>
      <c r="QF56" t="s">
        <v>362</v>
      </c>
      <c r="QG56" t="s">
        <v>362</v>
      </c>
      <c r="QH56" t="s">
        <v>362</v>
      </c>
      <c r="QI56" t="s">
        <v>362</v>
      </c>
      <c r="QJ56" t="s">
        <v>362</v>
      </c>
      <c r="QK56" t="s">
        <v>362</v>
      </c>
      <c r="QL56" t="s">
        <v>362</v>
      </c>
      <c r="QM56" t="s">
        <v>360</v>
      </c>
      <c r="QN56" t="s">
        <v>362</v>
      </c>
      <c r="QO56" t="s">
        <v>362</v>
      </c>
      <c r="QP56" t="s">
        <v>362</v>
      </c>
      <c r="SZ56" t="s">
        <v>3074</v>
      </c>
      <c r="TA56" t="s">
        <v>362</v>
      </c>
      <c r="TB56" t="s">
        <v>362</v>
      </c>
      <c r="TC56" t="s">
        <v>362</v>
      </c>
      <c r="TD56" t="s">
        <v>362</v>
      </c>
      <c r="TE56" t="s">
        <v>362</v>
      </c>
      <c r="TF56" t="s">
        <v>362</v>
      </c>
      <c r="TG56" t="s">
        <v>360</v>
      </c>
      <c r="TH56" t="s">
        <v>362</v>
      </c>
      <c r="TY56" t="s">
        <v>5002</v>
      </c>
      <c r="UN56" t="s">
        <v>3074</v>
      </c>
      <c r="UO56" t="s">
        <v>3074</v>
      </c>
      <c r="UP56" t="s">
        <v>3072</v>
      </c>
      <c r="UQ56" t="s">
        <v>1881</v>
      </c>
      <c r="UR56" t="s">
        <v>304</v>
      </c>
      <c r="US56" t="s">
        <v>321</v>
      </c>
      <c r="UT56" t="s">
        <v>290</v>
      </c>
      <c r="UU56" t="s">
        <v>691</v>
      </c>
      <c r="UV56" t="s">
        <v>527</v>
      </c>
      <c r="UW56" t="s">
        <v>329</v>
      </c>
      <c r="UX56" t="s">
        <v>737</v>
      </c>
      <c r="UY56" t="s">
        <v>406</v>
      </c>
      <c r="UZ56" t="s">
        <v>1099</v>
      </c>
      <c r="VA56" t="s">
        <v>1184</v>
      </c>
      <c r="VB56" t="s">
        <v>392</v>
      </c>
    </row>
    <row r="57" spans="1:574" x14ac:dyDescent="0.25">
      <c r="A57" t="s">
        <v>6291</v>
      </c>
      <c r="B57" s="38">
        <v>45901</v>
      </c>
      <c r="C57" t="s">
        <v>3055</v>
      </c>
      <c r="D57" t="s">
        <v>3059</v>
      </c>
      <c r="E57" t="s">
        <v>3065</v>
      </c>
      <c r="F57">
        <v>2783028</v>
      </c>
      <c r="G57" t="s">
        <v>3072</v>
      </c>
      <c r="H57" s="38">
        <v>45274</v>
      </c>
      <c r="I57">
        <v>48</v>
      </c>
      <c r="J57" t="s">
        <v>1471</v>
      </c>
      <c r="K57" t="s">
        <v>4866</v>
      </c>
      <c r="L57" t="s">
        <v>4875</v>
      </c>
      <c r="N57" t="s">
        <v>4913</v>
      </c>
      <c r="P57" t="s">
        <v>4937</v>
      </c>
      <c r="R57" t="s">
        <v>3074</v>
      </c>
      <c r="S57" t="s">
        <v>362</v>
      </c>
      <c r="T57" t="s">
        <v>362</v>
      </c>
      <c r="U57" t="s">
        <v>362</v>
      </c>
      <c r="V57" t="s">
        <v>362</v>
      </c>
      <c r="W57" t="s">
        <v>362</v>
      </c>
      <c r="X57" t="s">
        <v>360</v>
      </c>
      <c r="Y57" t="s">
        <v>362</v>
      </c>
      <c r="Z57" t="s">
        <v>362</v>
      </c>
      <c r="AB57" t="s">
        <v>4940</v>
      </c>
      <c r="AC57" t="s">
        <v>4940</v>
      </c>
      <c r="AD57" t="s">
        <v>4942</v>
      </c>
      <c r="AE57" t="s">
        <v>4942</v>
      </c>
      <c r="AF57" t="s">
        <v>4942</v>
      </c>
      <c r="AG57" t="s">
        <v>4940</v>
      </c>
      <c r="AH57" t="s">
        <v>6292</v>
      </c>
      <c r="AI57" t="s">
        <v>360</v>
      </c>
      <c r="AJ57" t="s">
        <v>362</v>
      </c>
      <c r="AK57" t="s">
        <v>360</v>
      </c>
      <c r="AL57" t="s">
        <v>360</v>
      </c>
      <c r="AM57" t="s">
        <v>360</v>
      </c>
      <c r="AN57" t="s">
        <v>360</v>
      </c>
      <c r="AO57" t="s">
        <v>360</v>
      </c>
      <c r="AP57" t="s">
        <v>360</v>
      </c>
      <c r="AQ57" t="s">
        <v>360</v>
      </c>
      <c r="AR57" t="s">
        <v>360</v>
      </c>
      <c r="AS57" t="s">
        <v>360</v>
      </c>
      <c r="AT57" t="s">
        <v>362</v>
      </c>
      <c r="AU57" t="s">
        <v>362</v>
      </c>
      <c r="AV57" t="s">
        <v>362</v>
      </c>
      <c r="AX57" t="s">
        <v>6293</v>
      </c>
      <c r="AY57" t="s">
        <v>360</v>
      </c>
      <c r="AZ57" t="s">
        <v>362</v>
      </c>
      <c r="BA57" t="s">
        <v>362</v>
      </c>
      <c r="BB57" t="s">
        <v>362</v>
      </c>
      <c r="BC57" t="s">
        <v>360</v>
      </c>
      <c r="BD57" t="s">
        <v>362</v>
      </c>
      <c r="BE57" t="s">
        <v>360</v>
      </c>
      <c r="BF57" t="s">
        <v>362</v>
      </c>
      <c r="BG57" t="s">
        <v>362</v>
      </c>
      <c r="BH57" t="s">
        <v>362</v>
      </c>
      <c r="BI57" t="s">
        <v>362</v>
      </c>
      <c r="BJ57" t="s">
        <v>362</v>
      </c>
      <c r="BK57" t="s">
        <v>362</v>
      </c>
      <c r="BM57" t="s">
        <v>6044</v>
      </c>
      <c r="BN57" t="s">
        <v>362</v>
      </c>
      <c r="BO57" t="s">
        <v>362</v>
      </c>
      <c r="BP57" t="s">
        <v>360</v>
      </c>
      <c r="BQ57" t="s">
        <v>360</v>
      </c>
      <c r="BR57" t="s">
        <v>362</v>
      </c>
      <c r="BS57" t="s">
        <v>362</v>
      </c>
      <c r="BT57" t="s">
        <v>362</v>
      </c>
      <c r="BU57" t="s">
        <v>362</v>
      </c>
      <c r="BV57" t="s">
        <v>362</v>
      </c>
      <c r="BX57" t="s">
        <v>4979</v>
      </c>
      <c r="BY57" t="s">
        <v>4949</v>
      </c>
      <c r="BZ57" t="s">
        <v>360</v>
      </c>
      <c r="CA57" t="s">
        <v>362</v>
      </c>
      <c r="CB57" t="s">
        <v>362</v>
      </c>
      <c r="CC57" t="s">
        <v>362</v>
      </c>
      <c r="CD57" t="s">
        <v>362</v>
      </c>
      <c r="CE57" t="s">
        <v>362</v>
      </c>
      <c r="CF57" t="s">
        <v>362</v>
      </c>
      <c r="CG57" t="s">
        <v>362</v>
      </c>
      <c r="CH57" t="s">
        <v>362</v>
      </c>
      <c r="CI57" t="s">
        <v>362</v>
      </c>
      <c r="CJ57" t="s">
        <v>362</v>
      </c>
      <c r="CK57" t="s">
        <v>362</v>
      </c>
      <c r="CL57" t="s">
        <v>362</v>
      </c>
      <c r="CN57" t="s">
        <v>5002</v>
      </c>
      <c r="DD57" t="s">
        <v>4984</v>
      </c>
      <c r="EK57" t="s">
        <v>5070</v>
      </c>
      <c r="EW57" t="s">
        <v>5100</v>
      </c>
      <c r="EX57" t="s">
        <v>362</v>
      </c>
      <c r="EY57" t="s">
        <v>362</v>
      </c>
      <c r="EZ57" t="s">
        <v>362</v>
      </c>
      <c r="FA57" t="s">
        <v>360</v>
      </c>
      <c r="FB57" t="s">
        <v>362</v>
      </c>
      <c r="FC57" t="s">
        <v>362</v>
      </c>
      <c r="FD57" t="s">
        <v>362</v>
      </c>
      <c r="FE57" t="s">
        <v>362</v>
      </c>
      <c r="FF57" t="s">
        <v>362</v>
      </c>
      <c r="FG57" t="s">
        <v>362</v>
      </c>
      <c r="FH57" t="s">
        <v>362</v>
      </c>
      <c r="FJ57" t="s">
        <v>5070</v>
      </c>
      <c r="FK57" t="s">
        <v>3074</v>
      </c>
      <c r="FL57" t="s">
        <v>5113</v>
      </c>
      <c r="FM57" t="s">
        <v>360</v>
      </c>
      <c r="FN57" t="s">
        <v>362</v>
      </c>
      <c r="FO57" t="s">
        <v>362</v>
      </c>
      <c r="FP57" t="s">
        <v>362</v>
      </c>
      <c r="FQ57" t="s">
        <v>362</v>
      </c>
      <c r="FR57" t="s">
        <v>362</v>
      </c>
      <c r="FS57" t="s">
        <v>362</v>
      </c>
      <c r="FT57" t="s">
        <v>362</v>
      </c>
      <c r="FV57" t="s">
        <v>3072</v>
      </c>
      <c r="GG57" t="s">
        <v>4957</v>
      </c>
      <c r="GI57" t="s">
        <v>3074</v>
      </c>
      <c r="HN57" t="s">
        <v>5172</v>
      </c>
      <c r="HO57" t="s">
        <v>362</v>
      </c>
      <c r="HP57" t="s">
        <v>362</v>
      </c>
      <c r="HQ57" t="s">
        <v>360</v>
      </c>
      <c r="HR57" t="s">
        <v>362</v>
      </c>
      <c r="HS57" t="s">
        <v>362</v>
      </c>
      <c r="HT57" t="s">
        <v>362</v>
      </c>
      <c r="HU57" t="s">
        <v>362</v>
      </c>
      <c r="HV57" t="s">
        <v>362</v>
      </c>
      <c r="HW57" t="s">
        <v>362</v>
      </c>
      <c r="HY57" t="s">
        <v>5186</v>
      </c>
      <c r="HZ57" t="s">
        <v>362</v>
      </c>
      <c r="IA57" t="s">
        <v>362</v>
      </c>
      <c r="IB57" t="s">
        <v>362</v>
      </c>
      <c r="IC57" t="s">
        <v>362</v>
      </c>
      <c r="ID57" t="s">
        <v>360</v>
      </c>
      <c r="IE57" t="s">
        <v>362</v>
      </c>
      <c r="IG57" t="s">
        <v>5021</v>
      </c>
      <c r="IH57" t="s">
        <v>5194</v>
      </c>
      <c r="II57" t="s">
        <v>360</v>
      </c>
      <c r="IJ57" t="s">
        <v>362</v>
      </c>
      <c r="IK57" t="s">
        <v>362</v>
      </c>
      <c r="IL57" t="s">
        <v>362</v>
      </c>
      <c r="IM57" t="s">
        <v>362</v>
      </c>
      <c r="IN57" t="s">
        <v>362</v>
      </c>
      <c r="IP57" t="s">
        <v>5203</v>
      </c>
      <c r="IQ57" t="s">
        <v>5220</v>
      </c>
      <c r="IR57" t="s">
        <v>362</v>
      </c>
      <c r="IS57" t="s">
        <v>362</v>
      </c>
      <c r="IT57" t="s">
        <v>362</v>
      </c>
      <c r="IU57" t="s">
        <v>362</v>
      </c>
      <c r="IV57" t="s">
        <v>360</v>
      </c>
      <c r="IW57" t="s">
        <v>362</v>
      </c>
      <c r="IX57" t="s">
        <v>362</v>
      </c>
      <c r="IY57" t="s">
        <v>362</v>
      </c>
      <c r="IZ57" t="s">
        <v>362</v>
      </c>
      <c r="JA57" t="s">
        <v>362</v>
      </c>
      <c r="JL57" t="s">
        <v>3072</v>
      </c>
      <c r="JM57" t="s">
        <v>5245</v>
      </c>
      <c r="JN57" t="s">
        <v>362</v>
      </c>
      <c r="JO57" t="s">
        <v>362</v>
      </c>
      <c r="JP57" t="s">
        <v>362</v>
      </c>
      <c r="JQ57" t="s">
        <v>362</v>
      </c>
      <c r="JR57" t="s">
        <v>360</v>
      </c>
      <c r="JS57" t="s">
        <v>362</v>
      </c>
      <c r="JT57" t="s">
        <v>362</v>
      </c>
      <c r="JU57" t="s">
        <v>362</v>
      </c>
      <c r="JV57" t="s">
        <v>362</v>
      </c>
      <c r="JX57" t="s">
        <v>5248</v>
      </c>
      <c r="JY57" t="s">
        <v>360</v>
      </c>
      <c r="JZ57" t="s">
        <v>362</v>
      </c>
      <c r="KA57" t="s">
        <v>362</v>
      </c>
      <c r="KB57" t="s">
        <v>362</v>
      </c>
      <c r="KC57" t="s">
        <v>362</v>
      </c>
      <c r="KD57" t="s">
        <v>362</v>
      </c>
      <c r="KE57" t="s">
        <v>362</v>
      </c>
      <c r="KF57" t="s">
        <v>362</v>
      </c>
      <c r="KG57" t="s">
        <v>362</v>
      </c>
      <c r="KI57" t="s">
        <v>3074</v>
      </c>
      <c r="LS57" t="s">
        <v>3074</v>
      </c>
      <c r="NE57" t="s">
        <v>4971</v>
      </c>
      <c r="NF57" t="s">
        <v>362</v>
      </c>
      <c r="NG57" t="s">
        <v>362</v>
      </c>
      <c r="NH57" t="s">
        <v>362</v>
      </c>
      <c r="NI57" t="s">
        <v>362</v>
      </c>
      <c r="NJ57" t="s">
        <v>362</v>
      </c>
      <c r="NK57" t="s">
        <v>362</v>
      </c>
      <c r="NL57" t="s">
        <v>362</v>
      </c>
      <c r="NM57" t="s">
        <v>362</v>
      </c>
      <c r="NN57" t="s">
        <v>362</v>
      </c>
      <c r="NO57" t="s">
        <v>362</v>
      </c>
      <c r="NP57" t="s">
        <v>362</v>
      </c>
      <c r="NQ57" t="s">
        <v>360</v>
      </c>
      <c r="NR57" t="s">
        <v>362</v>
      </c>
      <c r="NS57" t="s">
        <v>362</v>
      </c>
      <c r="NU57" t="s">
        <v>5263</v>
      </c>
      <c r="NV57" t="s">
        <v>360</v>
      </c>
      <c r="NW57" t="s">
        <v>362</v>
      </c>
      <c r="NX57" t="s">
        <v>362</v>
      </c>
      <c r="NY57" t="s">
        <v>362</v>
      </c>
      <c r="NZ57" t="s">
        <v>362</v>
      </c>
      <c r="OA57" t="s">
        <v>362</v>
      </c>
      <c r="OB57" t="s">
        <v>362</v>
      </c>
      <c r="OC57" t="s">
        <v>362</v>
      </c>
      <c r="OD57" t="s">
        <v>362</v>
      </c>
      <c r="OE57" t="s">
        <v>362</v>
      </c>
      <c r="OF57" t="s">
        <v>362</v>
      </c>
      <c r="OG57" t="s">
        <v>362</v>
      </c>
      <c r="OI57" t="s">
        <v>5345</v>
      </c>
      <c r="OJ57" t="s">
        <v>360</v>
      </c>
      <c r="OK57" t="s">
        <v>362</v>
      </c>
      <c r="OL57" t="s">
        <v>362</v>
      </c>
      <c r="OM57" t="s">
        <v>362</v>
      </c>
      <c r="ON57" t="s">
        <v>362</v>
      </c>
      <c r="OO57" t="s">
        <v>362</v>
      </c>
      <c r="OP57" t="s">
        <v>362</v>
      </c>
      <c r="OQ57" t="s">
        <v>362</v>
      </c>
      <c r="OR57" t="s">
        <v>362</v>
      </c>
      <c r="OS57" t="s">
        <v>362</v>
      </c>
      <c r="OU57" t="s">
        <v>4907</v>
      </c>
      <c r="PF57" t="s">
        <v>6085</v>
      </c>
      <c r="PG57" t="s">
        <v>362</v>
      </c>
      <c r="PH57" t="s">
        <v>362</v>
      </c>
      <c r="PI57" t="s">
        <v>360</v>
      </c>
      <c r="PJ57" t="s">
        <v>362</v>
      </c>
      <c r="PK57" t="s">
        <v>362</v>
      </c>
      <c r="PL57" t="s">
        <v>362</v>
      </c>
      <c r="PM57" t="s">
        <v>360</v>
      </c>
      <c r="PN57" t="s">
        <v>360</v>
      </c>
      <c r="PO57" t="s">
        <v>362</v>
      </c>
      <c r="PP57" t="s">
        <v>362</v>
      </c>
      <c r="PQ57" t="s">
        <v>362</v>
      </c>
      <c r="PR57" t="s">
        <v>362</v>
      </c>
      <c r="PS57" t="s">
        <v>362</v>
      </c>
      <c r="PT57" t="s">
        <v>362</v>
      </c>
      <c r="PU57" t="s">
        <v>362</v>
      </c>
      <c r="PV57" t="s">
        <v>362</v>
      </c>
      <c r="PW57" t="s">
        <v>362</v>
      </c>
      <c r="PX57" t="s">
        <v>362</v>
      </c>
      <c r="PZ57" t="s">
        <v>5398</v>
      </c>
      <c r="QA57" t="s">
        <v>362</v>
      </c>
      <c r="QB57" t="s">
        <v>362</v>
      </c>
      <c r="QC57" t="s">
        <v>362</v>
      </c>
      <c r="QD57" t="s">
        <v>362</v>
      </c>
      <c r="QE57" t="s">
        <v>362</v>
      </c>
      <c r="QF57" t="s">
        <v>362</v>
      </c>
      <c r="QG57" t="s">
        <v>362</v>
      </c>
      <c r="QH57" t="s">
        <v>362</v>
      </c>
      <c r="QI57" t="s">
        <v>362</v>
      </c>
      <c r="QJ57" t="s">
        <v>362</v>
      </c>
      <c r="QK57" t="s">
        <v>362</v>
      </c>
      <c r="QL57" t="s">
        <v>362</v>
      </c>
      <c r="QM57" t="s">
        <v>360</v>
      </c>
      <c r="QN57" t="s">
        <v>362</v>
      </c>
      <c r="QO57" t="s">
        <v>362</v>
      </c>
      <c r="QP57" t="s">
        <v>362</v>
      </c>
      <c r="SZ57" t="s">
        <v>6294</v>
      </c>
      <c r="TA57" t="s">
        <v>360</v>
      </c>
      <c r="TB57" t="s">
        <v>362</v>
      </c>
      <c r="TC57" t="s">
        <v>360</v>
      </c>
      <c r="TD57" t="s">
        <v>362</v>
      </c>
      <c r="TE57" t="s">
        <v>362</v>
      </c>
      <c r="TF57" t="s">
        <v>362</v>
      </c>
      <c r="TG57" t="s">
        <v>362</v>
      </c>
      <c r="TH57" t="s">
        <v>362</v>
      </c>
      <c r="TJ57" t="s">
        <v>5493</v>
      </c>
      <c r="TK57" t="s">
        <v>362</v>
      </c>
      <c r="TL57" t="s">
        <v>362</v>
      </c>
      <c r="TM57" t="s">
        <v>362</v>
      </c>
      <c r="TN57" t="s">
        <v>362</v>
      </c>
      <c r="TO57" t="s">
        <v>362</v>
      </c>
      <c r="TP57" t="s">
        <v>360</v>
      </c>
      <c r="TQ57" t="s">
        <v>362</v>
      </c>
      <c r="TR57" t="s">
        <v>362</v>
      </c>
      <c r="TS57" t="s">
        <v>362</v>
      </c>
      <c r="TT57" t="s">
        <v>362</v>
      </c>
      <c r="TU57" t="s">
        <v>362</v>
      </c>
      <c r="TV57" t="s">
        <v>362</v>
      </c>
      <c r="TW57" t="s">
        <v>362</v>
      </c>
      <c r="TY57" t="s">
        <v>5002</v>
      </c>
      <c r="UN57" t="s">
        <v>3072</v>
      </c>
      <c r="UO57" t="s">
        <v>3072</v>
      </c>
      <c r="UP57" t="s">
        <v>3074</v>
      </c>
      <c r="UQ57" t="s">
        <v>967</v>
      </c>
      <c r="UR57" t="s">
        <v>304</v>
      </c>
      <c r="US57" t="s">
        <v>314</v>
      </c>
      <c r="UT57" t="s">
        <v>290</v>
      </c>
      <c r="UU57" t="s">
        <v>698</v>
      </c>
      <c r="UV57" t="s">
        <v>525</v>
      </c>
      <c r="UW57" t="s">
        <v>329</v>
      </c>
      <c r="UX57" t="s">
        <v>742</v>
      </c>
      <c r="UY57" t="s">
        <v>406</v>
      </c>
      <c r="UZ57" t="s">
        <v>1099</v>
      </c>
      <c r="VA57" t="s">
        <v>1184</v>
      </c>
      <c r="VB57" t="s">
        <v>392</v>
      </c>
    </row>
    <row r="58" spans="1:574" x14ac:dyDescent="0.25">
      <c r="A58" t="s">
        <v>6295</v>
      </c>
      <c r="B58" s="38">
        <v>45901</v>
      </c>
      <c r="C58" t="s">
        <v>3056</v>
      </c>
      <c r="D58" t="s">
        <v>3059</v>
      </c>
      <c r="E58" t="s">
        <v>3065</v>
      </c>
      <c r="F58">
        <v>2789755</v>
      </c>
      <c r="G58" t="s">
        <v>3072</v>
      </c>
      <c r="H58" s="38">
        <v>44728</v>
      </c>
      <c r="I58">
        <v>35</v>
      </c>
      <c r="J58" t="s">
        <v>1474</v>
      </c>
      <c r="K58" t="s">
        <v>4866</v>
      </c>
      <c r="L58" t="s">
        <v>4875</v>
      </c>
      <c r="N58" t="s">
        <v>4913</v>
      </c>
      <c r="P58" t="s">
        <v>4937</v>
      </c>
      <c r="R58" t="s">
        <v>5527</v>
      </c>
      <c r="S58" t="s">
        <v>360</v>
      </c>
      <c r="T58" t="s">
        <v>362</v>
      </c>
      <c r="U58" t="s">
        <v>362</v>
      </c>
      <c r="V58" t="s">
        <v>362</v>
      </c>
      <c r="W58" t="s">
        <v>362</v>
      </c>
      <c r="X58" t="s">
        <v>362</v>
      </c>
      <c r="Y58" t="s">
        <v>362</v>
      </c>
      <c r="Z58" t="s">
        <v>362</v>
      </c>
      <c r="AB58" t="s">
        <v>4940</v>
      </c>
      <c r="AC58" t="s">
        <v>4940</v>
      </c>
      <c r="AD58" t="s">
        <v>4940</v>
      </c>
      <c r="AE58" t="s">
        <v>4940</v>
      </c>
      <c r="AF58" t="s">
        <v>4940</v>
      </c>
      <c r="AG58" t="s">
        <v>4942</v>
      </c>
      <c r="AH58" t="s">
        <v>4971</v>
      </c>
      <c r="AI58" t="s">
        <v>362</v>
      </c>
      <c r="AJ58" t="s">
        <v>362</v>
      </c>
      <c r="AK58" t="s">
        <v>362</v>
      </c>
      <c r="AL58" t="s">
        <v>362</v>
      </c>
      <c r="AM58" t="s">
        <v>362</v>
      </c>
      <c r="AN58" t="s">
        <v>362</v>
      </c>
      <c r="AO58" t="s">
        <v>362</v>
      </c>
      <c r="AP58" t="s">
        <v>362</v>
      </c>
      <c r="AQ58" t="s">
        <v>362</v>
      </c>
      <c r="AR58" t="s">
        <v>362</v>
      </c>
      <c r="AS58" t="s">
        <v>362</v>
      </c>
      <c r="AT58" t="s">
        <v>362</v>
      </c>
      <c r="AU58" t="s">
        <v>360</v>
      </c>
      <c r="AV58" t="s">
        <v>362</v>
      </c>
      <c r="AX58" t="s">
        <v>4973</v>
      </c>
      <c r="AY58" t="s">
        <v>362</v>
      </c>
      <c r="AZ58" t="s">
        <v>362</v>
      </c>
      <c r="BA58" t="s">
        <v>362</v>
      </c>
      <c r="BB58" t="s">
        <v>362</v>
      </c>
      <c r="BC58" t="s">
        <v>362</v>
      </c>
      <c r="BD58" t="s">
        <v>362</v>
      </c>
      <c r="BE58" t="s">
        <v>362</v>
      </c>
      <c r="BF58" t="s">
        <v>362</v>
      </c>
      <c r="BG58" t="s">
        <v>362</v>
      </c>
      <c r="BH58" t="s">
        <v>362</v>
      </c>
      <c r="BI58" t="s">
        <v>362</v>
      </c>
      <c r="BJ58" t="s">
        <v>360</v>
      </c>
      <c r="BK58" t="s">
        <v>362</v>
      </c>
      <c r="DE58" t="s">
        <v>5030</v>
      </c>
      <c r="DN58" t="s">
        <v>5039</v>
      </c>
      <c r="DO58" t="s">
        <v>360</v>
      </c>
      <c r="DP58" t="s">
        <v>362</v>
      </c>
      <c r="DQ58" t="s">
        <v>362</v>
      </c>
      <c r="DR58" t="s">
        <v>362</v>
      </c>
      <c r="DS58" t="s">
        <v>362</v>
      </c>
      <c r="DT58" t="s">
        <v>362</v>
      </c>
      <c r="DU58" t="s">
        <v>362</v>
      </c>
      <c r="DV58" t="s">
        <v>362</v>
      </c>
      <c r="DW58" t="s">
        <v>362</v>
      </c>
      <c r="DY58" t="s">
        <v>5052</v>
      </c>
      <c r="DZ58" t="s">
        <v>360</v>
      </c>
      <c r="EA58" t="s">
        <v>362</v>
      </c>
      <c r="EB58" t="s">
        <v>362</v>
      </c>
      <c r="EC58" t="s">
        <v>362</v>
      </c>
      <c r="ED58" t="s">
        <v>362</v>
      </c>
      <c r="EE58" t="s">
        <v>362</v>
      </c>
      <c r="EF58" t="s">
        <v>362</v>
      </c>
      <c r="EG58" t="s">
        <v>362</v>
      </c>
      <c r="EH58" t="s">
        <v>362</v>
      </c>
      <c r="FJ58" t="s">
        <v>5074</v>
      </c>
      <c r="FK58" t="s">
        <v>5111</v>
      </c>
      <c r="FL58" t="s">
        <v>5122</v>
      </c>
      <c r="FM58" t="s">
        <v>362</v>
      </c>
      <c r="FN58" t="s">
        <v>362</v>
      </c>
      <c r="FO58" t="s">
        <v>362</v>
      </c>
      <c r="FP58" t="s">
        <v>362</v>
      </c>
      <c r="FQ58" t="s">
        <v>360</v>
      </c>
      <c r="FR58" t="s">
        <v>362</v>
      </c>
      <c r="FS58" t="s">
        <v>362</v>
      </c>
      <c r="FT58" t="s">
        <v>362</v>
      </c>
      <c r="FV58" t="s">
        <v>5111</v>
      </c>
      <c r="FW58" t="s">
        <v>6296</v>
      </c>
      <c r="FX58" t="s">
        <v>360</v>
      </c>
      <c r="FY58" t="s">
        <v>360</v>
      </c>
      <c r="FZ58" t="s">
        <v>362</v>
      </c>
      <c r="GA58" t="s">
        <v>362</v>
      </c>
      <c r="GB58" t="s">
        <v>360</v>
      </c>
      <c r="GC58" t="s">
        <v>362</v>
      </c>
      <c r="GD58" t="s">
        <v>362</v>
      </c>
      <c r="GE58" t="s">
        <v>362</v>
      </c>
      <c r="GG58" t="s">
        <v>5540</v>
      </c>
      <c r="GI58" t="s">
        <v>3074</v>
      </c>
      <c r="HN58" t="s">
        <v>4907</v>
      </c>
      <c r="HO58" t="s">
        <v>362</v>
      </c>
      <c r="HP58" t="s">
        <v>362</v>
      </c>
      <c r="HQ58" t="s">
        <v>362</v>
      </c>
      <c r="HR58" t="s">
        <v>362</v>
      </c>
      <c r="HS58" t="s">
        <v>362</v>
      </c>
      <c r="HT58" t="s">
        <v>362</v>
      </c>
      <c r="HU58" t="s">
        <v>362</v>
      </c>
      <c r="HV58" t="s">
        <v>360</v>
      </c>
      <c r="HW58" t="s">
        <v>362</v>
      </c>
      <c r="HY58" t="s">
        <v>5186</v>
      </c>
      <c r="HZ58" t="s">
        <v>362</v>
      </c>
      <c r="IA58" t="s">
        <v>362</v>
      </c>
      <c r="IB58" t="s">
        <v>362</v>
      </c>
      <c r="IC58" t="s">
        <v>362</v>
      </c>
      <c r="ID58" t="s">
        <v>360</v>
      </c>
      <c r="IE58" t="s">
        <v>362</v>
      </c>
      <c r="IG58" t="s">
        <v>5021</v>
      </c>
      <c r="IH58" t="s">
        <v>6120</v>
      </c>
      <c r="II58" t="s">
        <v>362</v>
      </c>
      <c r="IJ58" t="s">
        <v>360</v>
      </c>
      <c r="IK58" t="s">
        <v>360</v>
      </c>
      <c r="IL58" t="s">
        <v>362</v>
      </c>
      <c r="IM58" t="s">
        <v>362</v>
      </c>
      <c r="IN58" t="s">
        <v>362</v>
      </c>
      <c r="IP58" t="s">
        <v>5203</v>
      </c>
      <c r="IQ58" t="s">
        <v>4907</v>
      </c>
      <c r="IR58" t="s">
        <v>362</v>
      </c>
      <c r="IS58" t="s">
        <v>362</v>
      </c>
      <c r="IT58" t="s">
        <v>362</v>
      </c>
      <c r="IU58" t="s">
        <v>362</v>
      </c>
      <c r="IV58" t="s">
        <v>362</v>
      </c>
      <c r="IW58" t="s">
        <v>362</v>
      </c>
      <c r="IX58" t="s">
        <v>362</v>
      </c>
      <c r="IY58" t="s">
        <v>362</v>
      </c>
      <c r="IZ58" t="s">
        <v>360</v>
      </c>
      <c r="JA58" t="s">
        <v>362</v>
      </c>
      <c r="JL58" t="s">
        <v>5237</v>
      </c>
      <c r="KI58" t="s">
        <v>5259</v>
      </c>
      <c r="KJ58" t="s">
        <v>5998</v>
      </c>
      <c r="KK58" t="s">
        <v>360</v>
      </c>
      <c r="KL58" t="s">
        <v>362</v>
      </c>
      <c r="KM58" t="s">
        <v>362</v>
      </c>
      <c r="KN58" t="s">
        <v>362</v>
      </c>
      <c r="KO58" t="s">
        <v>362</v>
      </c>
      <c r="KP58" t="s">
        <v>362</v>
      </c>
      <c r="KQ58" t="s">
        <v>360</v>
      </c>
      <c r="KR58" t="s">
        <v>362</v>
      </c>
      <c r="KS58" t="s">
        <v>362</v>
      </c>
      <c r="KT58" t="s">
        <v>362</v>
      </c>
      <c r="KU58" t="s">
        <v>362</v>
      </c>
      <c r="LJ58" t="s">
        <v>5279</v>
      </c>
      <c r="LK58" t="s">
        <v>360</v>
      </c>
      <c r="LL58" t="s">
        <v>362</v>
      </c>
      <c r="LM58" t="s">
        <v>362</v>
      </c>
      <c r="LN58" t="s">
        <v>362</v>
      </c>
      <c r="LO58" t="s">
        <v>362</v>
      </c>
      <c r="LP58" t="s">
        <v>362</v>
      </c>
      <c r="LQ58" t="s">
        <v>362</v>
      </c>
      <c r="LS58" t="s">
        <v>3072</v>
      </c>
      <c r="LT58" t="s">
        <v>5287</v>
      </c>
      <c r="MR58" t="s">
        <v>6097</v>
      </c>
      <c r="MS58" t="s">
        <v>360</v>
      </c>
      <c r="MT58" t="s">
        <v>362</v>
      </c>
      <c r="MU58" t="s">
        <v>362</v>
      </c>
      <c r="MV58" t="s">
        <v>362</v>
      </c>
      <c r="MW58" t="s">
        <v>360</v>
      </c>
      <c r="MX58" t="s">
        <v>362</v>
      </c>
      <c r="MY58" t="s">
        <v>362</v>
      </c>
      <c r="MZ58" t="s">
        <v>362</v>
      </c>
      <c r="NA58" t="s">
        <v>362</v>
      </c>
      <c r="NB58" t="s">
        <v>362</v>
      </c>
      <c r="NC58" t="s">
        <v>362</v>
      </c>
      <c r="NE58" t="s">
        <v>4971</v>
      </c>
      <c r="NF58" t="s">
        <v>362</v>
      </c>
      <c r="NG58" t="s">
        <v>362</v>
      </c>
      <c r="NH58" t="s">
        <v>362</v>
      </c>
      <c r="NI58" t="s">
        <v>362</v>
      </c>
      <c r="NJ58" t="s">
        <v>362</v>
      </c>
      <c r="NK58" t="s">
        <v>362</v>
      </c>
      <c r="NL58" t="s">
        <v>362</v>
      </c>
      <c r="NM58" t="s">
        <v>362</v>
      </c>
      <c r="NN58" t="s">
        <v>362</v>
      </c>
      <c r="NO58" t="s">
        <v>362</v>
      </c>
      <c r="NP58" t="s">
        <v>362</v>
      </c>
      <c r="NQ58" t="s">
        <v>360</v>
      </c>
      <c r="NR58" t="s">
        <v>362</v>
      </c>
      <c r="NS58" t="s">
        <v>362</v>
      </c>
      <c r="NU58" t="s">
        <v>6205</v>
      </c>
      <c r="NV58" t="s">
        <v>362</v>
      </c>
      <c r="NW58" t="s">
        <v>362</v>
      </c>
      <c r="NX58" t="s">
        <v>362</v>
      </c>
      <c r="NY58" t="s">
        <v>362</v>
      </c>
      <c r="NZ58" t="s">
        <v>362</v>
      </c>
      <c r="OA58" t="s">
        <v>360</v>
      </c>
      <c r="OB58" t="s">
        <v>360</v>
      </c>
      <c r="OC58" t="s">
        <v>362</v>
      </c>
      <c r="OD58" t="s">
        <v>362</v>
      </c>
      <c r="OE58" t="s">
        <v>362</v>
      </c>
      <c r="OF58" t="s">
        <v>362</v>
      </c>
      <c r="OG58" t="s">
        <v>362</v>
      </c>
      <c r="OI58" t="s">
        <v>5345</v>
      </c>
      <c r="OJ58" t="s">
        <v>360</v>
      </c>
      <c r="OK58" t="s">
        <v>362</v>
      </c>
      <c r="OL58" t="s">
        <v>362</v>
      </c>
      <c r="OM58" t="s">
        <v>362</v>
      </c>
      <c r="ON58" t="s">
        <v>362</v>
      </c>
      <c r="OO58" t="s">
        <v>362</v>
      </c>
      <c r="OP58" t="s">
        <v>362</v>
      </c>
      <c r="OQ58" t="s">
        <v>362</v>
      </c>
      <c r="OR58" t="s">
        <v>362</v>
      </c>
      <c r="OS58" t="s">
        <v>362</v>
      </c>
      <c r="OU58" t="s">
        <v>5002</v>
      </c>
      <c r="PF58" t="s">
        <v>6297</v>
      </c>
      <c r="PG58" t="s">
        <v>362</v>
      </c>
      <c r="PH58" t="s">
        <v>362</v>
      </c>
      <c r="PI58" t="s">
        <v>362</v>
      </c>
      <c r="PJ58" t="s">
        <v>362</v>
      </c>
      <c r="PK58" t="s">
        <v>362</v>
      </c>
      <c r="PL58" t="s">
        <v>362</v>
      </c>
      <c r="PM58" t="s">
        <v>362</v>
      </c>
      <c r="PN58" t="s">
        <v>360</v>
      </c>
      <c r="PO58" t="s">
        <v>362</v>
      </c>
      <c r="PP58" t="s">
        <v>360</v>
      </c>
      <c r="PQ58" t="s">
        <v>362</v>
      </c>
      <c r="PR58" t="s">
        <v>362</v>
      </c>
      <c r="PS58" t="s">
        <v>362</v>
      </c>
      <c r="PT58" t="s">
        <v>362</v>
      </c>
      <c r="PU58" t="s">
        <v>362</v>
      </c>
      <c r="PV58" t="s">
        <v>362</v>
      </c>
      <c r="PW58" t="s">
        <v>362</v>
      </c>
      <c r="PX58" t="s">
        <v>362</v>
      </c>
      <c r="PZ58" t="s">
        <v>5398</v>
      </c>
      <c r="QA58" t="s">
        <v>362</v>
      </c>
      <c r="QB58" t="s">
        <v>362</v>
      </c>
      <c r="QC58" t="s">
        <v>362</v>
      </c>
      <c r="QD58" t="s">
        <v>362</v>
      </c>
      <c r="QE58" t="s">
        <v>362</v>
      </c>
      <c r="QF58" t="s">
        <v>362</v>
      </c>
      <c r="QG58" t="s">
        <v>362</v>
      </c>
      <c r="QH58" t="s">
        <v>362</v>
      </c>
      <c r="QI58" t="s">
        <v>362</v>
      </c>
      <c r="QJ58" t="s">
        <v>362</v>
      </c>
      <c r="QK58" t="s">
        <v>362</v>
      </c>
      <c r="QL58" t="s">
        <v>362</v>
      </c>
      <c r="QM58" t="s">
        <v>360</v>
      </c>
      <c r="QN58" t="s">
        <v>362</v>
      </c>
      <c r="QO58" t="s">
        <v>362</v>
      </c>
      <c r="QP58" t="s">
        <v>362</v>
      </c>
      <c r="SZ58" t="s">
        <v>3074</v>
      </c>
      <c r="TA58" t="s">
        <v>362</v>
      </c>
      <c r="TB58" t="s">
        <v>362</v>
      </c>
      <c r="TC58" t="s">
        <v>362</v>
      </c>
      <c r="TD58" t="s">
        <v>362</v>
      </c>
      <c r="TE58" t="s">
        <v>362</v>
      </c>
      <c r="TF58" t="s">
        <v>362</v>
      </c>
      <c r="TG58" t="s">
        <v>360</v>
      </c>
      <c r="TH58" t="s">
        <v>362</v>
      </c>
      <c r="UN58" t="s">
        <v>3072</v>
      </c>
      <c r="UO58" t="s">
        <v>3074</v>
      </c>
      <c r="UP58" t="s">
        <v>3072</v>
      </c>
      <c r="UQ58" t="s">
        <v>1462</v>
      </c>
      <c r="UR58" t="s">
        <v>304</v>
      </c>
      <c r="US58" t="s">
        <v>321</v>
      </c>
      <c r="UT58" t="s">
        <v>290</v>
      </c>
      <c r="UU58" t="s">
        <v>690</v>
      </c>
      <c r="UV58" t="s">
        <v>532</v>
      </c>
      <c r="UW58" t="s">
        <v>329</v>
      </c>
      <c r="UX58" t="s">
        <v>737</v>
      </c>
      <c r="UY58" t="s">
        <v>406</v>
      </c>
      <c r="UZ58" t="s">
        <v>1098</v>
      </c>
      <c r="VA58" t="s">
        <v>1184</v>
      </c>
      <c r="VB58" t="s">
        <v>392</v>
      </c>
    </row>
    <row r="59" spans="1:574" x14ac:dyDescent="0.25">
      <c r="A59" t="s">
        <v>6298</v>
      </c>
      <c r="B59" s="38">
        <v>45901</v>
      </c>
      <c r="C59" t="s">
        <v>3057</v>
      </c>
      <c r="D59" t="s">
        <v>3059</v>
      </c>
      <c r="E59" t="s">
        <v>3065</v>
      </c>
      <c r="F59">
        <v>2784040</v>
      </c>
      <c r="G59" t="s">
        <v>3072</v>
      </c>
      <c r="H59" s="38">
        <v>44697</v>
      </c>
      <c r="I59">
        <v>54</v>
      </c>
      <c r="J59" t="s">
        <v>1473</v>
      </c>
      <c r="K59" t="s">
        <v>4866</v>
      </c>
      <c r="L59" t="s">
        <v>4890</v>
      </c>
      <c r="N59" t="s">
        <v>4913</v>
      </c>
      <c r="P59" t="s">
        <v>4925</v>
      </c>
      <c r="R59" t="s">
        <v>3074</v>
      </c>
      <c r="S59" t="s">
        <v>362</v>
      </c>
      <c r="T59" t="s">
        <v>362</v>
      </c>
      <c r="U59" t="s">
        <v>362</v>
      </c>
      <c r="V59" t="s">
        <v>362</v>
      </c>
      <c r="W59" t="s">
        <v>362</v>
      </c>
      <c r="X59" t="s">
        <v>360</v>
      </c>
      <c r="Y59" t="s">
        <v>362</v>
      </c>
      <c r="Z59" t="s">
        <v>362</v>
      </c>
      <c r="AB59" t="s">
        <v>4942</v>
      </c>
      <c r="AC59" t="s">
        <v>4940</v>
      </c>
      <c r="AD59" t="s">
        <v>4942</v>
      </c>
      <c r="AE59" t="s">
        <v>4940</v>
      </c>
      <c r="AF59" t="s">
        <v>4940</v>
      </c>
      <c r="AG59" t="s">
        <v>4940</v>
      </c>
      <c r="AH59" t="s">
        <v>6299</v>
      </c>
      <c r="AI59" t="s">
        <v>360</v>
      </c>
      <c r="AJ59" t="s">
        <v>360</v>
      </c>
      <c r="AK59" t="s">
        <v>362</v>
      </c>
      <c r="AL59" t="s">
        <v>360</v>
      </c>
      <c r="AM59" t="s">
        <v>362</v>
      </c>
      <c r="AN59" t="s">
        <v>360</v>
      </c>
      <c r="AO59" t="s">
        <v>362</v>
      </c>
      <c r="AP59" t="s">
        <v>360</v>
      </c>
      <c r="AQ59" t="s">
        <v>360</v>
      </c>
      <c r="AR59" t="s">
        <v>362</v>
      </c>
      <c r="AS59" t="s">
        <v>362</v>
      </c>
      <c r="AT59" t="s">
        <v>362</v>
      </c>
      <c r="AU59" t="s">
        <v>362</v>
      </c>
      <c r="AV59" t="s">
        <v>362</v>
      </c>
      <c r="AX59" t="s">
        <v>6287</v>
      </c>
      <c r="AY59" t="s">
        <v>360</v>
      </c>
      <c r="AZ59" t="s">
        <v>362</v>
      </c>
      <c r="BA59" t="s">
        <v>362</v>
      </c>
      <c r="BB59" t="s">
        <v>362</v>
      </c>
      <c r="BC59" t="s">
        <v>362</v>
      </c>
      <c r="BD59" t="s">
        <v>360</v>
      </c>
      <c r="BE59" t="s">
        <v>362</v>
      </c>
      <c r="BF59" t="s">
        <v>362</v>
      </c>
      <c r="BG59" t="s">
        <v>362</v>
      </c>
      <c r="BH59" t="s">
        <v>362</v>
      </c>
      <c r="BI59" t="s">
        <v>362</v>
      </c>
      <c r="BJ59" t="s">
        <v>362</v>
      </c>
      <c r="BK59" t="s">
        <v>362</v>
      </c>
      <c r="BM59" t="s">
        <v>6044</v>
      </c>
      <c r="BN59" t="s">
        <v>362</v>
      </c>
      <c r="BO59" t="s">
        <v>362</v>
      </c>
      <c r="BP59" t="s">
        <v>360</v>
      </c>
      <c r="BQ59" t="s">
        <v>360</v>
      </c>
      <c r="BR59" t="s">
        <v>362</v>
      </c>
      <c r="BS59" t="s">
        <v>362</v>
      </c>
      <c r="BT59" t="s">
        <v>362</v>
      </c>
      <c r="BU59" t="s">
        <v>362</v>
      </c>
      <c r="BV59" t="s">
        <v>362</v>
      </c>
      <c r="BX59" t="s">
        <v>4977</v>
      </c>
      <c r="BY59" t="s">
        <v>4959</v>
      </c>
      <c r="BZ59" t="s">
        <v>362</v>
      </c>
      <c r="CA59" t="s">
        <v>362</v>
      </c>
      <c r="CB59" t="s">
        <v>362</v>
      </c>
      <c r="CC59" t="s">
        <v>362</v>
      </c>
      <c r="CD59" t="s">
        <v>362</v>
      </c>
      <c r="CE59" t="s">
        <v>360</v>
      </c>
      <c r="CF59" t="s">
        <v>362</v>
      </c>
      <c r="CG59" t="s">
        <v>362</v>
      </c>
      <c r="CH59" t="s">
        <v>362</v>
      </c>
      <c r="CI59" t="s">
        <v>362</v>
      </c>
      <c r="CJ59" t="s">
        <v>362</v>
      </c>
      <c r="CK59" t="s">
        <v>362</v>
      </c>
      <c r="CL59" t="s">
        <v>362</v>
      </c>
      <c r="CN59" t="s">
        <v>5002</v>
      </c>
      <c r="DD59" t="s">
        <v>4984</v>
      </c>
      <c r="EK59" t="s">
        <v>5074</v>
      </c>
      <c r="EL59" t="s">
        <v>6045</v>
      </c>
      <c r="EM59" t="s">
        <v>360</v>
      </c>
      <c r="EN59" t="s">
        <v>362</v>
      </c>
      <c r="EO59" t="s">
        <v>360</v>
      </c>
      <c r="EP59" t="s">
        <v>362</v>
      </c>
      <c r="EQ59" t="s">
        <v>362</v>
      </c>
      <c r="ER59" t="s">
        <v>362</v>
      </c>
      <c r="ES59" t="s">
        <v>362</v>
      </c>
      <c r="ET59" t="s">
        <v>362</v>
      </c>
      <c r="EU59" t="s">
        <v>362</v>
      </c>
      <c r="EW59" t="s">
        <v>5094</v>
      </c>
      <c r="EX59" t="s">
        <v>360</v>
      </c>
      <c r="EY59" t="s">
        <v>362</v>
      </c>
      <c r="EZ59" t="s">
        <v>362</v>
      </c>
      <c r="FA59" t="s">
        <v>362</v>
      </c>
      <c r="FB59" t="s">
        <v>362</v>
      </c>
      <c r="FC59" t="s">
        <v>362</v>
      </c>
      <c r="FD59" t="s">
        <v>362</v>
      </c>
      <c r="FE59" t="s">
        <v>362</v>
      </c>
      <c r="FF59" t="s">
        <v>362</v>
      </c>
      <c r="FG59" t="s">
        <v>362</v>
      </c>
      <c r="FH59" t="s">
        <v>362</v>
      </c>
      <c r="FJ59" t="s">
        <v>5076</v>
      </c>
      <c r="FK59" t="s">
        <v>5111</v>
      </c>
      <c r="FL59" t="s">
        <v>5113</v>
      </c>
      <c r="FM59" t="s">
        <v>360</v>
      </c>
      <c r="FN59" t="s">
        <v>362</v>
      </c>
      <c r="FO59" t="s">
        <v>362</v>
      </c>
      <c r="FP59" t="s">
        <v>362</v>
      </c>
      <c r="FQ59" t="s">
        <v>362</v>
      </c>
      <c r="FR59" t="s">
        <v>362</v>
      </c>
      <c r="FS59" t="s">
        <v>362</v>
      </c>
      <c r="FT59" t="s">
        <v>362</v>
      </c>
      <c r="FV59" t="s">
        <v>3072</v>
      </c>
      <c r="GG59" t="s">
        <v>4949</v>
      </c>
      <c r="GI59" t="s">
        <v>3072</v>
      </c>
      <c r="GJ59" t="s">
        <v>5137</v>
      </c>
      <c r="GK59" t="s">
        <v>362</v>
      </c>
      <c r="GL59" t="s">
        <v>360</v>
      </c>
      <c r="GM59" t="s">
        <v>362</v>
      </c>
      <c r="GN59" t="s">
        <v>362</v>
      </c>
      <c r="GO59" t="s">
        <v>362</v>
      </c>
      <c r="GP59" t="s">
        <v>362</v>
      </c>
      <c r="GR59" t="s">
        <v>5147</v>
      </c>
      <c r="GS59" t="s">
        <v>362</v>
      </c>
      <c r="GT59" t="s">
        <v>362</v>
      </c>
      <c r="GU59" t="s">
        <v>360</v>
      </c>
      <c r="GV59" t="s">
        <v>362</v>
      </c>
      <c r="GW59" t="s">
        <v>362</v>
      </c>
      <c r="GX59" t="s">
        <v>362</v>
      </c>
      <c r="GY59" t="s">
        <v>362</v>
      </c>
      <c r="GZ59" t="s">
        <v>362</v>
      </c>
      <c r="HB59" t="s">
        <v>3074</v>
      </c>
      <c r="HC59" t="s">
        <v>5166</v>
      </c>
      <c r="HD59" t="s">
        <v>362</v>
      </c>
      <c r="HE59" t="s">
        <v>362</v>
      </c>
      <c r="HF59" t="s">
        <v>362</v>
      </c>
      <c r="HG59" t="s">
        <v>362</v>
      </c>
      <c r="HH59" t="s">
        <v>362</v>
      </c>
      <c r="HI59" t="s">
        <v>360</v>
      </c>
      <c r="HJ59" t="s">
        <v>362</v>
      </c>
      <c r="HK59" t="s">
        <v>362</v>
      </c>
      <c r="HL59" t="s">
        <v>362</v>
      </c>
      <c r="IG59" t="s">
        <v>5187</v>
      </c>
      <c r="IP59" t="s">
        <v>5203</v>
      </c>
      <c r="IQ59" t="s">
        <v>5985</v>
      </c>
      <c r="IR59" t="s">
        <v>362</v>
      </c>
      <c r="IS59" t="s">
        <v>362</v>
      </c>
      <c r="IT59" t="s">
        <v>362</v>
      </c>
      <c r="IU59" t="s">
        <v>360</v>
      </c>
      <c r="IV59" t="s">
        <v>360</v>
      </c>
      <c r="IW59" t="s">
        <v>362</v>
      </c>
      <c r="IX59" t="s">
        <v>362</v>
      </c>
      <c r="IY59" t="s">
        <v>362</v>
      </c>
      <c r="IZ59" t="s">
        <v>362</v>
      </c>
      <c r="JA59" t="s">
        <v>362</v>
      </c>
      <c r="JL59" t="s">
        <v>3074</v>
      </c>
      <c r="JX59" t="s">
        <v>5248</v>
      </c>
      <c r="JY59" t="s">
        <v>360</v>
      </c>
      <c r="JZ59" t="s">
        <v>362</v>
      </c>
      <c r="KA59" t="s">
        <v>362</v>
      </c>
      <c r="KB59" t="s">
        <v>362</v>
      </c>
      <c r="KC59" t="s">
        <v>362</v>
      </c>
      <c r="KD59" t="s">
        <v>362</v>
      </c>
      <c r="KE59" t="s">
        <v>362</v>
      </c>
      <c r="KF59" t="s">
        <v>362</v>
      </c>
      <c r="KG59" t="s">
        <v>362</v>
      </c>
      <c r="KI59" t="s">
        <v>5259</v>
      </c>
      <c r="KJ59" t="s">
        <v>6164</v>
      </c>
      <c r="KK59" t="s">
        <v>360</v>
      </c>
      <c r="KL59" t="s">
        <v>362</v>
      </c>
      <c r="KM59" t="s">
        <v>360</v>
      </c>
      <c r="KN59" t="s">
        <v>362</v>
      </c>
      <c r="KO59" t="s">
        <v>362</v>
      </c>
      <c r="KP59" t="s">
        <v>362</v>
      </c>
      <c r="KQ59" t="s">
        <v>360</v>
      </c>
      <c r="KR59" t="s">
        <v>362</v>
      </c>
      <c r="KS59" t="s">
        <v>362</v>
      </c>
      <c r="KT59" t="s">
        <v>362</v>
      </c>
      <c r="KU59" t="s">
        <v>362</v>
      </c>
      <c r="LJ59" t="s">
        <v>6023</v>
      </c>
      <c r="LK59" t="s">
        <v>360</v>
      </c>
      <c r="LL59" t="s">
        <v>360</v>
      </c>
      <c r="LM59" t="s">
        <v>360</v>
      </c>
      <c r="LN59" t="s">
        <v>360</v>
      </c>
      <c r="LO59" t="s">
        <v>362</v>
      </c>
      <c r="LP59" t="s">
        <v>362</v>
      </c>
      <c r="LQ59" t="s">
        <v>362</v>
      </c>
      <c r="LS59" t="s">
        <v>3074</v>
      </c>
      <c r="LT59" t="s">
        <v>3072</v>
      </c>
      <c r="LU59" t="s">
        <v>5291</v>
      </c>
      <c r="LW59" t="s">
        <v>5296</v>
      </c>
      <c r="NE59" t="s">
        <v>4971</v>
      </c>
      <c r="NF59" t="s">
        <v>362</v>
      </c>
      <c r="NG59" t="s">
        <v>362</v>
      </c>
      <c r="NH59" t="s">
        <v>362</v>
      </c>
      <c r="NI59" t="s">
        <v>362</v>
      </c>
      <c r="NJ59" t="s">
        <v>362</v>
      </c>
      <c r="NK59" t="s">
        <v>362</v>
      </c>
      <c r="NL59" t="s">
        <v>362</v>
      </c>
      <c r="NM59" t="s">
        <v>362</v>
      </c>
      <c r="NN59" t="s">
        <v>362</v>
      </c>
      <c r="NO59" t="s">
        <v>362</v>
      </c>
      <c r="NP59" t="s">
        <v>362</v>
      </c>
      <c r="NQ59" t="s">
        <v>360</v>
      </c>
      <c r="NR59" t="s">
        <v>362</v>
      </c>
      <c r="NS59" t="s">
        <v>362</v>
      </c>
      <c r="NU59" t="s">
        <v>5263</v>
      </c>
      <c r="NV59" t="s">
        <v>360</v>
      </c>
      <c r="NW59" t="s">
        <v>362</v>
      </c>
      <c r="NX59" t="s">
        <v>362</v>
      </c>
      <c r="NY59" t="s">
        <v>362</v>
      </c>
      <c r="NZ59" t="s">
        <v>362</v>
      </c>
      <c r="OA59" t="s">
        <v>362</v>
      </c>
      <c r="OB59" t="s">
        <v>362</v>
      </c>
      <c r="OC59" t="s">
        <v>362</v>
      </c>
      <c r="OD59" t="s">
        <v>362</v>
      </c>
      <c r="OE59" t="s">
        <v>362</v>
      </c>
      <c r="OF59" t="s">
        <v>362</v>
      </c>
      <c r="OG59" t="s">
        <v>362</v>
      </c>
      <c r="OI59" t="s">
        <v>5345</v>
      </c>
      <c r="OJ59" t="s">
        <v>360</v>
      </c>
      <c r="OK59" t="s">
        <v>362</v>
      </c>
      <c r="OL59" t="s">
        <v>362</v>
      </c>
      <c r="OM59" t="s">
        <v>362</v>
      </c>
      <c r="ON59" t="s">
        <v>362</v>
      </c>
      <c r="OO59" t="s">
        <v>362</v>
      </c>
      <c r="OP59" t="s">
        <v>362</v>
      </c>
      <c r="OQ59" t="s">
        <v>362</v>
      </c>
      <c r="OR59" t="s">
        <v>362</v>
      </c>
      <c r="OS59" t="s">
        <v>362</v>
      </c>
      <c r="OU59" t="s">
        <v>5002</v>
      </c>
      <c r="PF59" t="s">
        <v>5379</v>
      </c>
      <c r="PG59" t="s">
        <v>362</v>
      </c>
      <c r="PH59" t="s">
        <v>362</v>
      </c>
      <c r="PI59" t="s">
        <v>362</v>
      </c>
      <c r="PJ59" t="s">
        <v>362</v>
      </c>
      <c r="PK59" t="s">
        <v>362</v>
      </c>
      <c r="PL59" t="s">
        <v>360</v>
      </c>
      <c r="PM59" t="s">
        <v>362</v>
      </c>
      <c r="PN59" t="s">
        <v>362</v>
      </c>
      <c r="PO59" t="s">
        <v>362</v>
      </c>
      <c r="PP59" t="s">
        <v>362</v>
      </c>
      <c r="PQ59" t="s">
        <v>362</v>
      </c>
      <c r="PR59" t="s">
        <v>362</v>
      </c>
      <c r="PS59" t="s">
        <v>362</v>
      </c>
      <c r="PT59" t="s">
        <v>362</v>
      </c>
      <c r="PU59" t="s">
        <v>362</v>
      </c>
      <c r="PV59" t="s">
        <v>362</v>
      </c>
      <c r="PW59" t="s">
        <v>362</v>
      </c>
      <c r="PX59" t="s">
        <v>362</v>
      </c>
      <c r="PZ59" t="s">
        <v>5398</v>
      </c>
      <c r="QA59" t="s">
        <v>362</v>
      </c>
      <c r="QB59" t="s">
        <v>362</v>
      </c>
      <c r="QC59" t="s">
        <v>362</v>
      </c>
      <c r="QD59" t="s">
        <v>362</v>
      </c>
      <c r="QE59" t="s">
        <v>362</v>
      </c>
      <c r="QF59" t="s">
        <v>362</v>
      </c>
      <c r="QG59" t="s">
        <v>362</v>
      </c>
      <c r="QH59" t="s">
        <v>362</v>
      </c>
      <c r="QI59" t="s">
        <v>362</v>
      </c>
      <c r="QJ59" t="s">
        <v>362</v>
      </c>
      <c r="QK59" t="s">
        <v>362</v>
      </c>
      <c r="QL59" t="s">
        <v>362</v>
      </c>
      <c r="QM59" t="s">
        <v>360</v>
      </c>
      <c r="QN59" t="s">
        <v>362</v>
      </c>
      <c r="QO59" t="s">
        <v>362</v>
      </c>
      <c r="QP59" t="s">
        <v>362</v>
      </c>
      <c r="SZ59" t="s">
        <v>3074</v>
      </c>
      <c r="TA59" t="s">
        <v>362</v>
      </c>
      <c r="TB59" t="s">
        <v>362</v>
      </c>
      <c r="TC59" t="s">
        <v>362</v>
      </c>
      <c r="TD59" t="s">
        <v>362</v>
      </c>
      <c r="TE59" t="s">
        <v>362</v>
      </c>
      <c r="TF59" t="s">
        <v>362</v>
      </c>
      <c r="TG59" t="s">
        <v>360</v>
      </c>
      <c r="TH59" t="s">
        <v>362</v>
      </c>
      <c r="TY59" t="s">
        <v>5002</v>
      </c>
      <c r="UN59" t="s">
        <v>3072</v>
      </c>
      <c r="UO59" t="s">
        <v>3072</v>
      </c>
      <c r="UP59" t="s">
        <v>3072</v>
      </c>
      <c r="UQ59" t="s">
        <v>1449</v>
      </c>
      <c r="UR59" t="s">
        <v>304</v>
      </c>
      <c r="US59" t="s">
        <v>321</v>
      </c>
      <c r="UT59" t="s">
        <v>290</v>
      </c>
      <c r="UU59" t="s">
        <v>690</v>
      </c>
      <c r="UV59" t="s">
        <v>532</v>
      </c>
      <c r="UW59" t="s">
        <v>329</v>
      </c>
      <c r="UX59" t="s">
        <v>742</v>
      </c>
      <c r="UY59" t="s">
        <v>406</v>
      </c>
      <c r="UZ59" t="s">
        <v>1099</v>
      </c>
      <c r="VA59" t="s">
        <v>1184</v>
      </c>
      <c r="VB59" t="s">
        <v>380</v>
      </c>
    </row>
    <row r="60" spans="1:574" x14ac:dyDescent="0.25">
      <c r="A60" t="s">
        <v>6300</v>
      </c>
      <c r="B60" s="38">
        <v>45901</v>
      </c>
      <c r="C60" t="s">
        <v>3058</v>
      </c>
      <c r="D60" t="s">
        <v>3059</v>
      </c>
      <c r="E60" t="s">
        <v>3065</v>
      </c>
      <c r="F60">
        <v>2767666</v>
      </c>
      <c r="G60" t="s">
        <v>3072</v>
      </c>
      <c r="H60" s="38">
        <v>45315</v>
      </c>
      <c r="I60">
        <v>31</v>
      </c>
      <c r="J60" t="s">
        <v>1471</v>
      </c>
      <c r="K60" t="s">
        <v>4866</v>
      </c>
      <c r="L60" t="s">
        <v>4890</v>
      </c>
      <c r="N60" t="s">
        <v>4913</v>
      </c>
      <c r="P60" t="s">
        <v>4937</v>
      </c>
      <c r="R60" t="s">
        <v>6301</v>
      </c>
      <c r="S60" t="s">
        <v>360</v>
      </c>
      <c r="T60" t="s">
        <v>362</v>
      </c>
      <c r="U60" t="s">
        <v>362</v>
      </c>
      <c r="V60" t="s">
        <v>360</v>
      </c>
      <c r="W60" t="s">
        <v>362</v>
      </c>
      <c r="X60" t="s">
        <v>362</v>
      </c>
      <c r="Y60" t="s">
        <v>362</v>
      </c>
      <c r="Z60" t="s">
        <v>362</v>
      </c>
      <c r="AB60" t="s">
        <v>4940</v>
      </c>
      <c r="AC60" t="s">
        <v>4940</v>
      </c>
      <c r="AD60" t="s">
        <v>4940</v>
      </c>
      <c r="AE60" t="s">
        <v>4940</v>
      </c>
      <c r="AF60" t="s">
        <v>4940</v>
      </c>
      <c r="AG60" t="s">
        <v>4940</v>
      </c>
      <c r="AH60" t="s">
        <v>6302</v>
      </c>
      <c r="AI60" t="s">
        <v>360</v>
      </c>
      <c r="AJ60" t="s">
        <v>360</v>
      </c>
      <c r="AK60" t="s">
        <v>362</v>
      </c>
      <c r="AL60" t="s">
        <v>362</v>
      </c>
      <c r="AM60" t="s">
        <v>360</v>
      </c>
      <c r="AN60" t="s">
        <v>360</v>
      </c>
      <c r="AO60" t="s">
        <v>362</v>
      </c>
      <c r="AP60" t="s">
        <v>362</v>
      </c>
      <c r="AQ60" t="s">
        <v>362</v>
      </c>
      <c r="AR60" t="s">
        <v>362</v>
      </c>
      <c r="AS60" t="s">
        <v>362</v>
      </c>
      <c r="AT60" t="s">
        <v>362</v>
      </c>
      <c r="AU60" t="s">
        <v>362</v>
      </c>
      <c r="AV60" t="s">
        <v>362</v>
      </c>
      <c r="AX60" t="s">
        <v>4957</v>
      </c>
      <c r="AY60" t="s">
        <v>362</v>
      </c>
      <c r="AZ60" t="s">
        <v>362</v>
      </c>
      <c r="BA60" t="s">
        <v>362</v>
      </c>
      <c r="BB60" t="s">
        <v>362</v>
      </c>
      <c r="BC60" t="s">
        <v>360</v>
      </c>
      <c r="BD60" t="s">
        <v>362</v>
      </c>
      <c r="BE60" t="s">
        <v>362</v>
      </c>
      <c r="BF60" t="s">
        <v>362</v>
      </c>
      <c r="BG60" t="s">
        <v>362</v>
      </c>
      <c r="BH60" t="s">
        <v>362</v>
      </c>
      <c r="BI60" t="s">
        <v>362</v>
      </c>
      <c r="BJ60" t="s">
        <v>362</v>
      </c>
      <c r="BK60" t="s">
        <v>362</v>
      </c>
      <c r="BM60" t="s">
        <v>5471</v>
      </c>
      <c r="BN60" t="s">
        <v>362</v>
      </c>
      <c r="BO60" t="s">
        <v>362</v>
      </c>
      <c r="BP60" t="s">
        <v>360</v>
      </c>
      <c r="BQ60" t="s">
        <v>362</v>
      </c>
      <c r="BR60" t="s">
        <v>362</v>
      </c>
      <c r="BS60" t="s">
        <v>362</v>
      </c>
      <c r="BT60" t="s">
        <v>362</v>
      </c>
      <c r="BU60" t="s">
        <v>362</v>
      </c>
      <c r="BV60" t="s">
        <v>362</v>
      </c>
      <c r="BX60" t="s">
        <v>4975</v>
      </c>
      <c r="CN60" t="s">
        <v>5002</v>
      </c>
      <c r="DD60" t="s">
        <v>4984</v>
      </c>
      <c r="EK60" t="s">
        <v>5070</v>
      </c>
      <c r="EW60" t="s">
        <v>6303</v>
      </c>
      <c r="EX60" t="s">
        <v>362</v>
      </c>
      <c r="EY60" t="s">
        <v>362</v>
      </c>
      <c r="EZ60" t="s">
        <v>362</v>
      </c>
      <c r="FA60" t="s">
        <v>362</v>
      </c>
      <c r="FB60" t="s">
        <v>360</v>
      </c>
      <c r="FC60" t="s">
        <v>362</v>
      </c>
      <c r="FD60" t="s">
        <v>360</v>
      </c>
      <c r="FE60" t="s">
        <v>362</v>
      </c>
      <c r="FF60" t="s">
        <v>362</v>
      </c>
      <c r="FG60" t="s">
        <v>362</v>
      </c>
      <c r="FH60" t="s">
        <v>362</v>
      </c>
      <c r="FJ60" t="s">
        <v>5070</v>
      </c>
      <c r="FK60" t="s">
        <v>3072</v>
      </c>
      <c r="FV60" t="s">
        <v>3072</v>
      </c>
      <c r="GG60" t="s">
        <v>4949</v>
      </c>
      <c r="GI60" t="s">
        <v>3072</v>
      </c>
      <c r="GJ60" t="s">
        <v>5137</v>
      </c>
      <c r="GK60" t="s">
        <v>362</v>
      </c>
      <c r="GL60" t="s">
        <v>360</v>
      </c>
      <c r="GM60" t="s">
        <v>362</v>
      </c>
      <c r="GN60" t="s">
        <v>362</v>
      </c>
      <c r="GO60" t="s">
        <v>362</v>
      </c>
      <c r="GP60" t="s">
        <v>362</v>
      </c>
      <c r="GR60" t="s">
        <v>5147</v>
      </c>
      <c r="GS60" t="s">
        <v>362</v>
      </c>
      <c r="GT60" t="s">
        <v>362</v>
      </c>
      <c r="GU60" t="s">
        <v>360</v>
      </c>
      <c r="GV60" t="s">
        <v>362</v>
      </c>
      <c r="GW60" t="s">
        <v>362</v>
      </c>
      <c r="GX60" t="s">
        <v>362</v>
      </c>
      <c r="GY60" t="s">
        <v>362</v>
      </c>
      <c r="GZ60" t="s">
        <v>362</v>
      </c>
      <c r="HB60" t="s">
        <v>5111</v>
      </c>
      <c r="HC60" t="s">
        <v>5156</v>
      </c>
      <c r="HD60" t="s">
        <v>360</v>
      </c>
      <c r="HE60" t="s">
        <v>362</v>
      </c>
      <c r="HF60" t="s">
        <v>362</v>
      </c>
      <c r="HG60" t="s">
        <v>362</v>
      </c>
      <c r="HH60" t="s">
        <v>362</v>
      </c>
      <c r="HI60" t="s">
        <v>362</v>
      </c>
      <c r="HJ60" t="s">
        <v>362</v>
      </c>
      <c r="HK60" t="s">
        <v>362</v>
      </c>
      <c r="HL60" t="s">
        <v>362</v>
      </c>
      <c r="IG60" t="s">
        <v>5189</v>
      </c>
      <c r="IH60" t="s">
        <v>5198</v>
      </c>
      <c r="II60" t="s">
        <v>362</v>
      </c>
      <c r="IJ60" t="s">
        <v>362</v>
      </c>
      <c r="IK60" t="s">
        <v>360</v>
      </c>
      <c r="IL60" t="s">
        <v>362</v>
      </c>
      <c r="IM60" t="s">
        <v>362</v>
      </c>
      <c r="IN60" t="s">
        <v>362</v>
      </c>
      <c r="IP60" t="s">
        <v>5203</v>
      </c>
      <c r="IQ60" t="s">
        <v>6040</v>
      </c>
      <c r="IR60" t="s">
        <v>362</v>
      </c>
      <c r="IS60" t="s">
        <v>360</v>
      </c>
      <c r="IT60" t="s">
        <v>362</v>
      </c>
      <c r="IU60" t="s">
        <v>360</v>
      </c>
      <c r="IV60" t="s">
        <v>362</v>
      </c>
      <c r="IW60" t="s">
        <v>362</v>
      </c>
      <c r="IX60" t="s">
        <v>362</v>
      </c>
      <c r="IY60" t="s">
        <v>362</v>
      </c>
      <c r="IZ60" t="s">
        <v>362</v>
      </c>
      <c r="JA60" t="s">
        <v>362</v>
      </c>
      <c r="JL60" t="s">
        <v>3074</v>
      </c>
      <c r="JX60" t="s">
        <v>5257</v>
      </c>
      <c r="JY60" t="s">
        <v>362</v>
      </c>
      <c r="JZ60" t="s">
        <v>362</v>
      </c>
      <c r="KA60" t="s">
        <v>362</v>
      </c>
      <c r="KB60" t="s">
        <v>362</v>
      </c>
      <c r="KC60" t="s">
        <v>362</v>
      </c>
      <c r="KD60" t="s">
        <v>360</v>
      </c>
      <c r="KE60" t="s">
        <v>362</v>
      </c>
      <c r="KF60" t="s">
        <v>362</v>
      </c>
      <c r="KG60" t="s">
        <v>362</v>
      </c>
      <c r="KI60" t="s">
        <v>5259</v>
      </c>
      <c r="KJ60" t="s">
        <v>6158</v>
      </c>
      <c r="KK60" t="s">
        <v>360</v>
      </c>
      <c r="KL60" t="s">
        <v>362</v>
      </c>
      <c r="KM60" t="s">
        <v>360</v>
      </c>
      <c r="KN60" t="s">
        <v>362</v>
      </c>
      <c r="KO60" t="s">
        <v>360</v>
      </c>
      <c r="KP60" t="s">
        <v>362</v>
      </c>
      <c r="KQ60" t="s">
        <v>360</v>
      </c>
      <c r="KR60" t="s">
        <v>362</v>
      </c>
      <c r="KS60" t="s">
        <v>362</v>
      </c>
      <c r="KT60" t="s">
        <v>362</v>
      </c>
      <c r="KU60" t="s">
        <v>362</v>
      </c>
      <c r="LJ60" t="s">
        <v>6023</v>
      </c>
      <c r="LK60" t="s">
        <v>360</v>
      </c>
      <c r="LL60" t="s">
        <v>360</v>
      </c>
      <c r="LM60" t="s">
        <v>360</v>
      </c>
      <c r="LN60" t="s">
        <v>360</v>
      </c>
      <c r="LO60" t="s">
        <v>362</v>
      </c>
      <c r="LP60" t="s">
        <v>362</v>
      </c>
      <c r="LQ60" t="s">
        <v>362</v>
      </c>
      <c r="LS60" t="s">
        <v>3072</v>
      </c>
      <c r="LT60" t="s">
        <v>5287</v>
      </c>
      <c r="MR60" t="s">
        <v>5050</v>
      </c>
      <c r="MS60" t="s">
        <v>362</v>
      </c>
      <c r="MT60" t="s">
        <v>362</v>
      </c>
      <c r="MU60" t="s">
        <v>362</v>
      </c>
      <c r="MV60" t="s">
        <v>362</v>
      </c>
      <c r="MW60" t="s">
        <v>362</v>
      </c>
      <c r="MX60" t="s">
        <v>362</v>
      </c>
      <c r="MY60" t="s">
        <v>362</v>
      </c>
      <c r="MZ60" t="s">
        <v>360</v>
      </c>
      <c r="NA60" t="s">
        <v>362</v>
      </c>
      <c r="NB60" t="s">
        <v>362</v>
      </c>
      <c r="NC60" t="s">
        <v>362</v>
      </c>
      <c r="NE60" t="s">
        <v>4971</v>
      </c>
      <c r="NF60" t="s">
        <v>362</v>
      </c>
      <c r="NG60" t="s">
        <v>362</v>
      </c>
      <c r="NH60" t="s">
        <v>362</v>
      </c>
      <c r="NI60" t="s">
        <v>362</v>
      </c>
      <c r="NJ60" t="s">
        <v>362</v>
      </c>
      <c r="NK60" t="s">
        <v>362</v>
      </c>
      <c r="NL60" t="s">
        <v>362</v>
      </c>
      <c r="NM60" t="s">
        <v>362</v>
      </c>
      <c r="NN60" t="s">
        <v>362</v>
      </c>
      <c r="NO60" t="s">
        <v>362</v>
      </c>
      <c r="NP60" t="s">
        <v>362</v>
      </c>
      <c r="NQ60" t="s">
        <v>360</v>
      </c>
      <c r="NR60" t="s">
        <v>362</v>
      </c>
      <c r="NS60" t="s">
        <v>362</v>
      </c>
      <c r="NU60" t="s">
        <v>6304</v>
      </c>
      <c r="NV60" t="s">
        <v>360</v>
      </c>
      <c r="NW60" t="s">
        <v>362</v>
      </c>
      <c r="NX60" t="s">
        <v>360</v>
      </c>
      <c r="NY60" t="s">
        <v>360</v>
      </c>
      <c r="NZ60" t="s">
        <v>360</v>
      </c>
      <c r="OA60" t="s">
        <v>362</v>
      </c>
      <c r="OB60" t="s">
        <v>360</v>
      </c>
      <c r="OC60" t="s">
        <v>360</v>
      </c>
      <c r="OD60" t="s">
        <v>362</v>
      </c>
      <c r="OE60" t="s">
        <v>362</v>
      </c>
      <c r="OF60" t="s">
        <v>362</v>
      </c>
      <c r="OG60" t="s">
        <v>362</v>
      </c>
      <c r="OI60" t="s">
        <v>5345</v>
      </c>
      <c r="OJ60" t="s">
        <v>360</v>
      </c>
      <c r="OK60" t="s">
        <v>362</v>
      </c>
      <c r="OL60" t="s">
        <v>362</v>
      </c>
      <c r="OM60" t="s">
        <v>362</v>
      </c>
      <c r="ON60" t="s">
        <v>362</v>
      </c>
      <c r="OO60" t="s">
        <v>362</v>
      </c>
      <c r="OP60" t="s">
        <v>362</v>
      </c>
      <c r="OQ60" t="s">
        <v>362</v>
      </c>
      <c r="OR60" t="s">
        <v>362</v>
      </c>
      <c r="OS60" t="s">
        <v>362</v>
      </c>
      <c r="OU60" t="s">
        <v>5002</v>
      </c>
      <c r="PF60" t="s">
        <v>6305</v>
      </c>
      <c r="PG60" t="s">
        <v>360</v>
      </c>
      <c r="PH60" t="s">
        <v>362</v>
      </c>
      <c r="PI60" t="s">
        <v>362</v>
      </c>
      <c r="PJ60" t="s">
        <v>362</v>
      </c>
      <c r="PK60" t="s">
        <v>362</v>
      </c>
      <c r="PL60" t="s">
        <v>362</v>
      </c>
      <c r="PM60" t="s">
        <v>360</v>
      </c>
      <c r="PN60" t="s">
        <v>362</v>
      </c>
      <c r="PO60" t="s">
        <v>362</v>
      </c>
      <c r="PP60" t="s">
        <v>360</v>
      </c>
      <c r="PQ60" t="s">
        <v>362</v>
      </c>
      <c r="PR60" t="s">
        <v>362</v>
      </c>
      <c r="PS60" t="s">
        <v>362</v>
      </c>
      <c r="PT60" t="s">
        <v>362</v>
      </c>
      <c r="PU60" t="s">
        <v>362</v>
      </c>
      <c r="PV60" t="s">
        <v>362</v>
      </c>
      <c r="PW60" t="s">
        <v>362</v>
      </c>
      <c r="PX60" t="s">
        <v>362</v>
      </c>
      <c r="PZ60" t="s">
        <v>5412</v>
      </c>
      <c r="QA60" t="s">
        <v>362</v>
      </c>
      <c r="QB60" t="s">
        <v>362</v>
      </c>
      <c r="QC60" t="s">
        <v>362</v>
      </c>
      <c r="QD60" t="s">
        <v>362</v>
      </c>
      <c r="QE60" t="s">
        <v>362</v>
      </c>
      <c r="QF60" t="s">
        <v>362</v>
      </c>
      <c r="QG60" t="s">
        <v>362</v>
      </c>
      <c r="QH60" t="s">
        <v>360</v>
      </c>
      <c r="QI60" t="s">
        <v>362</v>
      </c>
      <c r="QJ60" t="s">
        <v>362</v>
      </c>
      <c r="QK60" t="s">
        <v>362</v>
      </c>
      <c r="QL60" t="s">
        <v>362</v>
      </c>
      <c r="QM60" t="s">
        <v>362</v>
      </c>
      <c r="QN60" t="s">
        <v>362</v>
      </c>
      <c r="QO60" t="s">
        <v>362</v>
      </c>
      <c r="QP60" t="s">
        <v>362</v>
      </c>
      <c r="QR60" t="s">
        <v>6306</v>
      </c>
      <c r="QS60" t="s">
        <v>360</v>
      </c>
      <c r="QT60" t="s">
        <v>360</v>
      </c>
      <c r="QU60" t="s">
        <v>360</v>
      </c>
      <c r="QV60" t="s">
        <v>362</v>
      </c>
      <c r="QW60" t="s">
        <v>362</v>
      </c>
      <c r="QX60" t="s">
        <v>362</v>
      </c>
      <c r="QY60" t="s">
        <v>362</v>
      </c>
      <c r="QZ60" t="s">
        <v>360</v>
      </c>
      <c r="RA60" t="s">
        <v>362</v>
      </c>
      <c r="RB60" t="s">
        <v>362</v>
      </c>
      <c r="RC60" t="s">
        <v>362</v>
      </c>
      <c r="RD60" t="s">
        <v>362</v>
      </c>
      <c r="RF60" t="s">
        <v>5449</v>
      </c>
      <c r="RG60" t="s">
        <v>362</v>
      </c>
      <c r="RH60" t="s">
        <v>362</v>
      </c>
      <c r="RI60" t="s">
        <v>362</v>
      </c>
      <c r="RJ60" t="s">
        <v>362</v>
      </c>
      <c r="RK60" t="s">
        <v>360</v>
      </c>
      <c r="RL60" t="s">
        <v>362</v>
      </c>
      <c r="RM60" t="s">
        <v>362</v>
      </c>
      <c r="RN60" t="s">
        <v>362</v>
      </c>
      <c r="RO60" t="s">
        <v>362</v>
      </c>
      <c r="RP60" t="s">
        <v>362</v>
      </c>
      <c r="RQ60" t="s">
        <v>362</v>
      </c>
      <c r="RR60" t="s">
        <v>362</v>
      </c>
      <c r="RS60" t="s">
        <v>362</v>
      </c>
      <c r="RT60" t="s">
        <v>362</v>
      </c>
      <c r="RU60" t="s">
        <v>362</v>
      </c>
      <c r="RV60" t="s">
        <v>362</v>
      </c>
      <c r="RX60" t="s">
        <v>6213</v>
      </c>
      <c r="RY60" t="s">
        <v>360</v>
      </c>
      <c r="RZ60" t="s">
        <v>360</v>
      </c>
      <c r="SA60" t="s">
        <v>360</v>
      </c>
      <c r="SB60" t="s">
        <v>360</v>
      </c>
      <c r="SC60" t="s">
        <v>360</v>
      </c>
      <c r="SD60" t="s">
        <v>360</v>
      </c>
      <c r="SE60" t="s">
        <v>362</v>
      </c>
      <c r="SF60" t="s">
        <v>362</v>
      </c>
      <c r="SG60" t="s">
        <v>362</v>
      </c>
      <c r="SH60" t="s">
        <v>362</v>
      </c>
      <c r="SI60" t="s">
        <v>362</v>
      </c>
      <c r="SK60" t="s">
        <v>6189</v>
      </c>
      <c r="SL60" t="s">
        <v>362</v>
      </c>
      <c r="SM60" t="s">
        <v>362</v>
      </c>
      <c r="SN60" t="s">
        <v>360</v>
      </c>
      <c r="SO60" t="s">
        <v>360</v>
      </c>
      <c r="SP60" t="s">
        <v>362</v>
      </c>
      <c r="SQ60" t="s">
        <v>362</v>
      </c>
      <c r="SR60" t="s">
        <v>360</v>
      </c>
      <c r="SS60" t="s">
        <v>360</v>
      </c>
      <c r="ST60" t="s">
        <v>362</v>
      </c>
      <c r="SU60" t="s">
        <v>362</v>
      </c>
      <c r="SV60" t="s">
        <v>362</v>
      </c>
      <c r="SW60" t="s">
        <v>362</v>
      </c>
      <c r="SX60" t="s">
        <v>362</v>
      </c>
      <c r="SZ60" t="s">
        <v>3074</v>
      </c>
      <c r="TA60" t="s">
        <v>362</v>
      </c>
      <c r="TB60" t="s">
        <v>362</v>
      </c>
      <c r="TC60" t="s">
        <v>362</v>
      </c>
      <c r="TD60" t="s">
        <v>362</v>
      </c>
      <c r="TE60" t="s">
        <v>362</v>
      </c>
      <c r="TF60" t="s">
        <v>362</v>
      </c>
      <c r="TG60" t="s">
        <v>360</v>
      </c>
      <c r="TH60" t="s">
        <v>362</v>
      </c>
      <c r="TY60" t="s">
        <v>5019</v>
      </c>
      <c r="TZ60" t="s">
        <v>5520</v>
      </c>
      <c r="UA60" t="s">
        <v>362</v>
      </c>
      <c r="UB60" t="s">
        <v>362</v>
      </c>
      <c r="UC60" t="s">
        <v>362</v>
      </c>
      <c r="UD60" t="s">
        <v>360</v>
      </c>
      <c r="UE60" t="s">
        <v>362</v>
      </c>
      <c r="UF60" t="s">
        <v>362</v>
      </c>
      <c r="UG60" t="s">
        <v>362</v>
      </c>
      <c r="UH60" t="s">
        <v>362</v>
      </c>
      <c r="UI60" t="s">
        <v>362</v>
      </c>
      <c r="UJ60" t="s">
        <v>362</v>
      </c>
      <c r="UK60" t="s">
        <v>362</v>
      </c>
      <c r="UN60" t="s">
        <v>3072</v>
      </c>
      <c r="UO60" t="s">
        <v>3074</v>
      </c>
      <c r="UP60" t="s">
        <v>3072</v>
      </c>
      <c r="UQ60" t="s">
        <v>2067</v>
      </c>
      <c r="UR60" t="s">
        <v>304</v>
      </c>
      <c r="US60" t="s">
        <v>314</v>
      </c>
      <c r="UT60" t="s">
        <v>282</v>
      </c>
      <c r="UU60" t="s">
        <v>688</v>
      </c>
      <c r="UV60" t="s">
        <v>525</v>
      </c>
      <c r="UW60" t="s">
        <v>328</v>
      </c>
      <c r="UX60" t="s">
        <v>737</v>
      </c>
      <c r="UY60" t="s">
        <v>406</v>
      </c>
      <c r="UZ60" t="s">
        <v>1099</v>
      </c>
      <c r="VA60" t="s">
        <v>1185</v>
      </c>
      <c r="VB60" t="s">
        <v>392</v>
      </c>
    </row>
    <row r="61" spans="1:574" x14ac:dyDescent="0.25">
      <c r="A61" t="s">
        <v>6307</v>
      </c>
      <c r="B61" s="38">
        <v>45901</v>
      </c>
      <c r="C61" t="s">
        <v>3056</v>
      </c>
      <c r="D61" t="s">
        <v>3059</v>
      </c>
      <c r="E61" t="s">
        <v>3065</v>
      </c>
      <c r="F61">
        <v>2790472</v>
      </c>
      <c r="G61" t="s">
        <v>3072</v>
      </c>
      <c r="H61" s="38">
        <v>44689</v>
      </c>
      <c r="I61">
        <v>30</v>
      </c>
      <c r="J61" t="s">
        <v>1474</v>
      </c>
      <c r="K61" t="s">
        <v>4866</v>
      </c>
      <c r="L61" t="s">
        <v>4875</v>
      </c>
      <c r="N61" t="s">
        <v>4911</v>
      </c>
      <c r="P61" t="s">
        <v>4937</v>
      </c>
      <c r="R61" t="s">
        <v>5527</v>
      </c>
      <c r="S61" t="s">
        <v>360</v>
      </c>
      <c r="T61" t="s">
        <v>362</v>
      </c>
      <c r="U61" t="s">
        <v>362</v>
      </c>
      <c r="V61" t="s">
        <v>362</v>
      </c>
      <c r="W61" t="s">
        <v>362</v>
      </c>
      <c r="X61" t="s">
        <v>362</v>
      </c>
      <c r="Y61" t="s">
        <v>362</v>
      </c>
      <c r="Z61" t="s">
        <v>362</v>
      </c>
      <c r="AB61" t="s">
        <v>4940</v>
      </c>
      <c r="AC61" t="s">
        <v>4940</v>
      </c>
      <c r="AD61" t="s">
        <v>4940</v>
      </c>
      <c r="AE61" t="s">
        <v>4940</v>
      </c>
      <c r="AF61" t="s">
        <v>4940</v>
      </c>
      <c r="AG61" t="s">
        <v>4940</v>
      </c>
      <c r="AH61" t="s">
        <v>4951</v>
      </c>
      <c r="AI61" t="s">
        <v>362</v>
      </c>
      <c r="AJ61" t="s">
        <v>360</v>
      </c>
      <c r="AK61" t="s">
        <v>362</v>
      </c>
      <c r="AL61" t="s">
        <v>362</v>
      </c>
      <c r="AM61" t="s">
        <v>362</v>
      </c>
      <c r="AN61" t="s">
        <v>362</v>
      </c>
      <c r="AO61" t="s">
        <v>362</v>
      </c>
      <c r="AP61" t="s">
        <v>362</v>
      </c>
      <c r="AQ61" t="s">
        <v>362</v>
      </c>
      <c r="AR61" t="s">
        <v>362</v>
      </c>
      <c r="AS61" t="s">
        <v>362</v>
      </c>
      <c r="AT61" t="s">
        <v>362</v>
      </c>
      <c r="AU61" t="s">
        <v>362</v>
      </c>
      <c r="AV61" t="s">
        <v>362</v>
      </c>
      <c r="AX61" t="s">
        <v>6184</v>
      </c>
      <c r="AY61" t="s">
        <v>362</v>
      </c>
      <c r="AZ61" t="s">
        <v>360</v>
      </c>
      <c r="BA61" t="s">
        <v>362</v>
      </c>
      <c r="BB61" t="s">
        <v>362</v>
      </c>
      <c r="BC61" t="s">
        <v>362</v>
      </c>
      <c r="BD61" t="s">
        <v>360</v>
      </c>
      <c r="BE61" t="s">
        <v>362</v>
      </c>
      <c r="BF61" t="s">
        <v>362</v>
      </c>
      <c r="BG61" t="s">
        <v>362</v>
      </c>
      <c r="BH61" t="s">
        <v>362</v>
      </c>
      <c r="BI61" t="s">
        <v>362</v>
      </c>
      <c r="BJ61" t="s">
        <v>362</v>
      </c>
      <c r="BK61" t="s">
        <v>362</v>
      </c>
      <c r="BM61" t="s">
        <v>5471</v>
      </c>
      <c r="BN61" t="s">
        <v>362</v>
      </c>
      <c r="BO61" t="s">
        <v>362</v>
      </c>
      <c r="BP61" t="s">
        <v>360</v>
      </c>
      <c r="BQ61" t="s">
        <v>362</v>
      </c>
      <c r="BR61" t="s">
        <v>362</v>
      </c>
      <c r="BS61" t="s">
        <v>362</v>
      </c>
      <c r="BT61" t="s">
        <v>362</v>
      </c>
      <c r="BU61" t="s">
        <v>362</v>
      </c>
      <c r="BV61" t="s">
        <v>362</v>
      </c>
      <c r="BX61" t="s">
        <v>4975</v>
      </c>
      <c r="CN61" t="s">
        <v>5002</v>
      </c>
      <c r="DD61" t="s">
        <v>4984</v>
      </c>
      <c r="EK61" t="s">
        <v>5074</v>
      </c>
      <c r="EL61" t="s">
        <v>5083</v>
      </c>
      <c r="EM61" t="s">
        <v>362</v>
      </c>
      <c r="EN61" t="s">
        <v>362</v>
      </c>
      <c r="EO61" t="s">
        <v>360</v>
      </c>
      <c r="EP61" t="s">
        <v>362</v>
      </c>
      <c r="EQ61" t="s">
        <v>362</v>
      </c>
      <c r="ER61" t="s">
        <v>362</v>
      </c>
      <c r="ES61" t="s">
        <v>362</v>
      </c>
      <c r="ET61" t="s">
        <v>362</v>
      </c>
      <c r="EU61" t="s">
        <v>362</v>
      </c>
      <c r="EW61" t="s">
        <v>5094</v>
      </c>
      <c r="EX61" t="s">
        <v>360</v>
      </c>
      <c r="EY61" t="s">
        <v>362</v>
      </c>
      <c r="EZ61" t="s">
        <v>362</v>
      </c>
      <c r="FA61" t="s">
        <v>362</v>
      </c>
      <c r="FB61" t="s">
        <v>362</v>
      </c>
      <c r="FC61" t="s">
        <v>362</v>
      </c>
      <c r="FD61" t="s">
        <v>362</v>
      </c>
      <c r="FE61" t="s">
        <v>362</v>
      </c>
      <c r="FF61" t="s">
        <v>362</v>
      </c>
      <c r="FG61" t="s">
        <v>362</v>
      </c>
      <c r="FH61" t="s">
        <v>362</v>
      </c>
      <c r="FJ61" t="s">
        <v>5070</v>
      </c>
      <c r="FK61" t="s">
        <v>3072</v>
      </c>
      <c r="FV61" t="s">
        <v>3072</v>
      </c>
      <c r="GG61" t="s">
        <v>4951</v>
      </c>
      <c r="GI61" t="s">
        <v>3072</v>
      </c>
      <c r="GJ61" t="s">
        <v>5141</v>
      </c>
      <c r="GK61" t="s">
        <v>362</v>
      </c>
      <c r="GL61" t="s">
        <v>362</v>
      </c>
      <c r="GM61" t="s">
        <v>362</v>
      </c>
      <c r="GN61" t="s">
        <v>360</v>
      </c>
      <c r="GO61" t="s">
        <v>362</v>
      </c>
      <c r="GP61" t="s">
        <v>362</v>
      </c>
      <c r="GR61" t="s">
        <v>5147</v>
      </c>
      <c r="GS61" t="s">
        <v>362</v>
      </c>
      <c r="GT61" t="s">
        <v>362</v>
      </c>
      <c r="GU61" t="s">
        <v>360</v>
      </c>
      <c r="GV61" t="s">
        <v>362</v>
      </c>
      <c r="GW61" t="s">
        <v>362</v>
      </c>
      <c r="GX61" t="s">
        <v>362</v>
      </c>
      <c r="GY61" t="s">
        <v>362</v>
      </c>
      <c r="GZ61" t="s">
        <v>362</v>
      </c>
      <c r="HB61" t="s">
        <v>3072</v>
      </c>
      <c r="IG61" t="s">
        <v>5193</v>
      </c>
      <c r="IH61" t="s">
        <v>5196</v>
      </c>
      <c r="II61" t="s">
        <v>362</v>
      </c>
      <c r="IJ61" t="s">
        <v>360</v>
      </c>
      <c r="IK61" t="s">
        <v>362</v>
      </c>
      <c r="IL61" t="s">
        <v>362</v>
      </c>
      <c r="IM61" t="s">
        <v>362</v>
      </c>
      <c r="IN61" t="s">
        <v>362</v>
      </c>
      <c r="IP61" t="s">
        <v>5203</v>
      </c>
      <c r="IQ61" t="s">
        <v>5220</v>
      </c>
      <c r="IR61" t="s">
        <v>362</v>
      </c>
      <c r="IS61" t="s">
        <v>362</v>
      </c>
      <c r="IT61" t="s">
        <v>362</v>
      </c>
      <c r="IU61" t="s">
        <v>362</v>
      </c>
      <c r="IV61" t="s">
        <v>360</v>
      </c>
      <c r="IW61" t="s">
        <v>362</v>
      </c>
      <c r="IX61" t="s">
        <v>362</v>
      </c>
      <c r="IY61" t="s">
        <v>362</v>
      </c>
      <c r="IZ61" t="s">
        <v>362</v>
      </c>
      <c r="JA61" t="s">
        <v>362</v>
      </c>
      <c r="JL61" t="s">
        <v>3074</v>
      </c>
      <c r="JX61" t="s">
        <v>5094</v>
      </c>
      <c r="JY61" t="s">
        <v>362</v>
      </c>
      <c r="JZ61" t="s">
        <v>362</v>
      </c>
      <c r="KA61" t="s">
        <v>360</v>
      </c>
      <c r="KB61" t="s">
        <v>362</v>
      </c>
      <c r="KC61" t="s">
        <v>362</v>
      </c>
      <c r="KD61" t="s">
        <v>362</v>
      </c>
      <c r="KE61" t="s">
        <v>362</v>
      </c>
      <c r="KF61" t="s">
        <v>362</v>
      </c>
      <c r="KG61" t="s">
        <v>362</v>
      </c>
      <c r="KI61" t="s">
        <v>5259</v>
      </c>
      <c r="KJ61" t="s">
        <v>6225</v>
      </c>
      <c r="KK61" t="s">
        <v>360</v>
      </c>
      <c r="KL61" t="s">
        <v>362</v>
      </c>
      <c r="KM61" t="s">
        <v>362</v>
      </c>
      <c r="KN61" t="s">
        <v>362</v>
      </c>
      <c r="KO61" t="s">
        <v>362</v>
      </c>
      <c r="KP61" t="s">
        <v>360</v>
      </c>
      <c r="KQ61" t="s">
        <v>360</v>
      </c>
      <c r="KR61" t="s">
        <v>362</v>
      </c>
      <c r="KS61" t="s">
        <v>362</v>
      </c>
      <c r="KT61" t="s">
        <v>362</v>
      </c>
      <c r="KU61" t="s">
        <v>362</v>
      </c>
      <c r="LJ61" t="s">
        <v>5997</v>
      </c>
      <c r="LK61" t="s">
        <v>360</v>
      </c>
      <c r="LL61" t="s">
        <v>360</v>
      </c>
      <c r="LM61" t="s">
        <v>362</v>
      </c>
      <c r="LN61" t="s">
        <v>362</v>
      </c>
      <c r="LO61" t="s">
        <v>362</v>
      </c>
      <c r="LP61" t="s">
        <v>362</v>
      </c>
      <c r="LQ61" t="s">
        <v>362</v>
      </c>
      <c r="LS61" t="s">
        <v>3072</v>
      </c>
      <c r="LT61" t="s">
        <v>5287</v>
      </c>
      <c r="MR61" t="s">
        <v>5319</v>
      </c>
      <c r="MS61" t="s">
        <v>362</v>
      </c>
      <c r="MT61" t="s">
        <v>362</v>
      </c>
      <c r="MU61" t="s">
        <v>362</v>
      </c>
      <c r="MV61" t="s">
        <v>362</v>
      </c>
      <c r="MW61" t="s">
        <v>360</v>
      </c>
      <c r="MX61" t="s">
        <v>362</v>
      </c>
      <c r="MY61" t="s">
        <v>362</v>
      </c>
      <c r="MZ61" t="s">
        <v>362</v>
      </c>
      <c r="NA61" t="s">
        <v>362</v>
      </c>
      <c r="NB61" t="s">
        <v>362</v>
      </c>
      <c r="NC61" t="s">
        <v>362</v>
      </c>
      <c r="NE61" t="s">
        <v>6194</v>
      </c>
      <c r="NF61" t="s">
        <v>362</v>
      </c>
      <c r="NG61" t="s">
        <v>362</v>
      </c>
      <c r="NH61" t="s">
        <v>362</v>
      </c>
      <c r="NI61" t="s">
        <v>362</v>
      </c>
      <c r="NJ61" t="s">
        <v>362</v>
      </c>
      <c r="NK61" t="s">
        <v>360</v>
      </c>
      <c r="NL61" t="s">
        <v>362</v>
      </c>
      <c r="NM61" t="s">
        <v>360</v>
      </c>
      <c r="NN61" t="s">
        <v>362</v>
      </c>
      <c r="NO61" t="s">
        <v>362</v>
      </c>
      <c r="NP61" t="s">
        <v>362</v>
      </c>
      <c r="NQ61" t="s">
        <v>362</v>
      </c>
      <c r="NR61" t="s">
        <v>362</v>
      </c>
      <c r="NS61" t="s">
        <v>362</v>
      </c>
      <c r="NU61" t="s">
        <v>6205</v>
      </c>
      <c r="NV61" t="s">
        <v>362</v>
      </c>
      <c r="NW61" t="s">
        <v>362</v>
      </c>
      <c r="NX61" t="s">
        <v>362</v>
      </c>
      <c r="NY61" t="s">
        <v>362</v>
      </c>
      <c r="NZ61" t="s">
        <v>362</v>
      </c>
      <c r="OA61" t="s">
        <v>360</v>
      </c>
      <c r="OB61" t="s">
        <v>360</v>
      </c>
      <c r="OC61" t="s">
        <v>362</v>
      </c>
      <c r="OD61" t="s">
        <v>362</v>
      </c>
      <c r="OE61" t="s">
        <v>362</v>
      </c>
      <c r="OF61" t="s">
        <v>362</v>
      </c>
      <c r="OG61" t="s">
        <v>362</v>
      </c>
      <c r="OI61" t="s">
        <v>5345</v>
      </c>
      <c r="OJ61" t="s">
        <v>360</v>
      </c>
      <c r="OK61" t="s">
        <v>362</v>
      </c>
      <c r="OL61" t="s">
        <v>362</v>
      </c>
      <c r="OM61" t="s">
        <v>362</v>
      </c>
      <c r="ON61" t="s">
        <v>362</v>
      </c>
      <c r="OO61" t="s">
        <v>362</v>
      </c>
      <c r="OP61" t="s">
        <v>362</v>
      </c>
      <c r="OQ61" t="s">
        <v>362</v>
      </c>
      <c r="OR61" t="s">
        <v>362</v>
      </c>
      <c r="OS61" t="s">
        <v>362</v>
      </c>
      <c r="OU61" t="s">
        <v>4907</v>
      </c>
      <c r="PF61" t="s">
        <v>6297</v>
      </c>
      <c r="PG61" t="s">
        <v>362</v>
      </c>
      <c r="PH61" t="s">
        <v>362</v>
      </c>
      <c r="PI61" t="s">
        <v>362</v>
      </c>
      <c r="PJ61" t="s">
        <v>362</v>
      </c>
      <c r="PK61" t="s">
        <v>362</v>
      </c>
      <c r="PL61" t="s">
        <v>362</v>
      </c>
      <c r="PM61" t="s">
        <v>362</v>
      </c>
      <c r="PN61" t="s">
        <v>360</v>
      </c>
      <c r="PO61" t="s">
        <v>362</v>
      </c>
      <c r="PP61" t="s">
        <v>360</v>
      </c>
      <c r="PQ61" t="s">
        <v>362</v>
      </c>
      <c r="PR61" t="s">
        <v>362</v>
      </c>
      <c r="PS61" t="s">
        <v>362</v>
      </c>
      <c r="PT61" t="s">
        <v>362</v>
      </c>
      <c r="PU61" t="s">
        <v>362</v>
      </c>
      <c r="PV61" t="s">
        <v>362</v>
      </c>
      <c r="PW61" t="s">
        <v>362</v>
      </c>
      <c r="PX61" t="s">
        <v>362</v>
      </c>
      <c r="PZ61" t="s">
        <v>5398</v>
      </c>
      <c r="QA61" t="s">
        <v>362</v>
      </c>
      <c r="QB61" t="s">
        <v>362</v>
      </c>
      <c r="QC61" t="s">
        <v>362</v>
      </c>
      <c r="QD61" t="s">
        <v>362</v>
      </c>
      <c r="QE61" t="s">
        <v>362</v>
      </c>
      <c r="QF61" t="s">
        <v>362</v>
      </c>
      <c r="QG61" t="s">
        <v>362</v>
      </c>
      <c r="QH61" t="s">
        <v>362</v>
      </c>
      <c r="QI61" t="s">
        <v>362</v>
      </c>
      <c r="QJ61" t="s">
        <v>362</v>
      </c>
      <c r="QK61" t="s">
        <v>362</v>
      </c>
      <c r="QL61" t="s">
        <v>362</v>
      </c>
      <c r="QM61" t="s">
        <v>360</v>
      </c>
      <c r="QN61" t="s">
        <v>362</v>
      </c>
      <c r="QO61" t="s">
        <v>362</v>
      </c>
      <c r="QP61" t="s">
        <v>362</v>
      </c>
      <c r="SZ61" t="s">
        <v>3074</v>
      </c>
      <c r="TA61" t="s">
        <v>362</v>
      </c>
      <c r="TB61" t="s">
        <v>362</v>
      </c>
      <c r="TC61" t="s">
        <v>362</v>
      </c>
      <c r="TD61" t="s">
        <v>362</v>
      </c>
      <c r="TE61" t="s">
        <v>362</v>
      </c>
      <c r="TF61" t="s">
        <v>362</v>
      </c>
      <c r="TG61" t="s">
        <v>360</v>
      </c>
      <c r="TH61" t="s">
        <v>362</v>
      </c>
      <c r="TY61" t="s">
        <v>5002</v>
      </c>
      <c r="UN61" t="s">
        <v>3074</v>
      </c>
      <c r="UO61" t="s">
        <v>3072</v>
      </c>
      <c r="UP61" t="s">
        <v>3072</v>
      </c>
      <c r="UQ61" t="s">
        <v>557</v>
      </c>
      <c r="UR61" t="s">
        <v>304</v>
      </c>
      <c r="US61" t="s">
        <v>321</v>
      </c>
      <c r="UT61" t="s">
        <v>282</v>
      </c>
      <c r="UU61" t="s">
        <v>690</v>
      </c>
      <c r="UV61" t="s">
        <v>532</v>
      </c>
      <c r="UW61" t="s">
        <v>328</v>
      </c>
      <c r="UX61" t="s">
        <v>737</v>
      </c>
      <c r="UY61" t="s">
        <v>406</v>
      </c>
      <c r="UZ61" t="s">
        <v>1099</v>
      </c>
      <c r="VA61" t="s">
        <v>1184</v>
      </c>
      <c r="VB61" t="s">
        <v>392</v>
      </c>
    </row>
    <row r="62" spans="1:574" x14ac:dyDescent="0.25">
      <c r="A62" t="s">
        <v>6308</v>
      </c>
      <c r="B62" s="38">
        <v>45901</v>
      </c>
      <c r="C62" t="s">
        <v>3057</v>
      </c>
      <c r="D62" t="s">
        <v>3059</v>
      </c>
      <c r="E62" t="s">
        <v>3065</v>
      </c>
      <c r="F62">
        <v>2784311</v>
      </c>
      <c r="G62" t="s">
        <v>3072</v>
      </c>
      <c r="H62" s="38">
        <v>45212</v>
      </c>
      <c r="I62">
        <v>39</v>
      </c>
      <c r="J62" t="s">
        <v>1482</v>
      </c>
      <c r="K62" t="s">
        <v>4866</v>
      </c>
      <c r="L62" t="s">
        <v>4875</v>
      </c>
      <c r="N62" t="s">
        <v>4913</v>
      </c>
      <c r="P62" t="s">
        <v>4931</v>
      </c>
      <c r="R62" t="s">
        <v>5527</v>
      </c>
      <c r="S62" t="s">
        <v>360</v>
      </c>
      <c r="T62" t="s">
        <v>362</v>
      </c>
      <c r="U62" t="s">
        <v>362</v>
      </c>
      <c r="V62" t="s">
        <v>362</v>
      </c>
      <c r="W62" t="s">
        <v>362</v>
      </c>
      <c r="X62" t="s">
        <v>362</v>
      </c>
      <c r="Y62" t="s">
        <v>362</v>
      </c>
      <c r="Z62" t="s">
        <v>362</v>
      </c>
      <c r="AB62" t="s">
        <v>4940</v>
      </c>
      <c r="AC62" t="s">
        <v>4940</v>
      </c>
      <c r="AD62" t="s">
        <v>4940</v>
      </c>
      <c r="AE62" t="s">
        <v>4940</v>
      </c>
      <c r="AF62" t="s">
        <v>4940</v>
      </c>
      <c r="AG62" t="s">
        <v>4940</v>
      </c>
      <c r="AH62" t="s">
        <v>6309</v>
      </c>
      <c r="AI62" t="s">
        <v>360</v>
      </c>
      <c r="AJ62" t="s">
        <v>360</v>
      </c>
      <c r="AK62" t="s">
        <v>362</v>
      </c>
      <c r="AL62" t="s">
        <v>360</v>
      </c>
      <c r="AM62" t="s">
        <v>362</v>
      </c>
      <c r="AN62" t="s">
        <v>362</v>
      </c>
      <c r="AO62" t="s">
        <v>360</v>
      </c>
      <c r="AP62" t="s">
        <v>362</v>
      </c>
      <c r="AQ62" t="s">
        <v>360</v>
      </c>
      <c r="AR62" t="s">
        <v>360</v>
      </c>
      <c r="AS62" t="s">
        <v>360</v>
      </c>
      <c r="AT62" t="s">
        <v>362</v>
      </c>
      <c r="AU62" t="s">
        <v>362</v>
      </c>
      <c r="AV62" t="s">
        <v>362</v>
      </c>
      <c r="AX62" t="s">
        <v>6055</v>
      </c>
      <c r="AY62" t="s">
        <v>360</v>
      </c>
      <c r="AZ62" t="s">
        <v>360</v>
      </c>
      <c r="BA62" t="s">
        <v>362</v>
      </c>
      <c r="BB62" t="s">
        <v>362</v>
      </c>
      <c r="BC62" t="s">
        <v>360</v>
      </c>
      <c r="BD62" t="s">
        <v>362</v>
      </c>
      <c r="BE62" t="s">
        <v>362</v>
      </c>
      <c r="BF62" t="s">
        <v>362</v>
      </c>
      <c r="BG62" t="s">
        <v>362</v>
      </c>
      <c r="BH62" t="s">
        <v>362</v>
      </c>
      <c r="BI62" t="s">
        <v>362</v>
      </c>
      <c r="BJ62" t="s">
        <v>362</v>
      </c>
      <c r="BK62" t="s">
        <v>362</v>
      </c>
      <c r="BM62" t="s">
        <v>6008</v>
      </c>
      <c r="BN62" t="s">
        <v>362</v>
      </c>
      <c r="BO62" t="s">
        <v>360</v>
      </c>
      <c r="BP62" t="s">
        <v>360</v>
      </c>
      <c r="BQ62" t="s">
        <v>360</v>
      </c>
      <c r="BR62" t="s">
        <v>362</v>
      </c>
      <c r="BS62" t="s">
        <v>362</v>
      </c>
      <c r="BT62" t="s">
        <v>362</v>
      </c>
      <c r="BU62" t="s">
        <v>362</v>
      </c>
      <c r="BV62" t="s">
        <v>362</v>
      </c>
      <c r="BX62" t="s">
        <v>4975</v>
      </c>
      <c r="CN62" t="s">
        <v>5002</v>
      </c>
      <c r="DD62" t="s">
        <v>4984</v>
      </c>
      <c r="EK62" t="s">
        <v>5070</v>
      </c>
      <c r="EW62" t="s">
        <v>6310</v>
      </c>
      <c r="EX62" t="s">
        <v>360</v>
      </c>
      <c r="EY62" t="s">
        <v>362</v>
      </c>
      <c r="EZ62" t="s">
        <v>362</v>
      </c>
      <c r="FA62" t="s">
        <v>360</v>
      </c>
      <c r="FB62" t="s">
        <v>362</v>
      </c>
      <c r="FC62" t="s">
        <v>362</v>
      </c>
      <c r="FD62" t="s">
        <v>360</v>
      </c>
      <c r="FE62" t="s">
        <v>362</v>
      </c>
      <c r="FF62" t="s">
        <v>362</v>
      </c>
      <c r="FG62" t="s">
        <v>362</v>
      </c>
      <c r="FH62" t="s">
        <v>362</v>
      </c>
      <c r="FJ62" t="s">
        <v>5070</v>
      </c>
      <c r="FK62" t="s">
        <v>3072</v>
      </c>
      <c r="FV62" t="s">
        <v>3072</v>
      </c>
      <c r="GG62" t="s">
        <v>4951</v>
      </c>
      <c r="GI62" t="s">
        <v>3072</v>
      </c>
      <c r="GJ62" t="s">
        <v>5137</v>
      </c>
      <c r="GK62" t="s">
        <v>362</v>
      </c>
      <c r="GL62" t="s">
        <v>360</v>
      </c>
      <c r="GM62" t="s">
        <v>362</v>
      </c>
      <c r="GN62" t="s">
        <v>362</v>
      </c>
      <c r="GO62" t="s">
        <v>362</v>
      </c>
      <c r="GP62" t="s">
        <v>362</v>
      </c>
      <c r="GR62" t="s">
        <v>5147</v>
      </c>
      <c r="GS62" t="s">
        <v>362</v>
      </c>
      <c r="GT62" t="s">
        <v>362</v>
      </c>
      <c r="GU62" t="s">
        <v>360</v>
      </c>
      <c r="GV62" t="s">
        <v>362</v>
      </c>
      <c r="GW62" t="s">
        <v>362</v>
      </c>
      <c r="GX62" t="s">
        <v>362</v>
      </c>
      <c r="GY62" t="s">
        <v>362</v>
      </c>
      <c r="GZ62" t="s">
        <v>362</v>
      </c>
      <c r="HB62" t="s">
        <v>3072</v>
      </c>
      <c r="IG62" t="s">
        <v>5187</v>
      </c>
      <c r="IP62" t="s">
        <v>5203</v>
      </c>
      <c r="IQ62" t="s">
        <v>5985</v>
      </c>
      <c r="IR62" t="s">
        <v>362</v>
      </c>
      <c r="IS62" t="s">
        <v>362</v>
      </c>
      <c r="IT62" t="s">
        <v>362</v>
      </c>
      <c r="IU62" t="s">
        <v>360</v>
      </c>
      <c r="IV62" t="s">
        <v>360</v>
      </c>
      <c r="IW62" t="s">
        <v>362</v>
      </c>
      <c r="IX62" t="s">
        <v>362</v>
      </c>
      <c r="IY62" t="s">
        <v>362</v>
      </c>
      <c r="IZ62" t="s">
        <v>362</v>
      </c>
      <c r="JA62" t="s">
        <v>362</v>
      </c>
      <c r="JL62" t="s">
        <v>3074</v>
      </c>
      <c r="JX62" t="s">
        <v>5248</v>
      </c>
      <c r="JY62" t="s">
        <v>360</v>
      </c>
      <c r="JZ62" t="s">
        <v>362</v>
      </c>
      <c r="KA62" t="s">
        <v>362</v>
      </c>
      <c r="KB62" t="s">
        <v>362</v>
      </c>
      <c r="KC62" t="s">
        <v>362</v>
      </c>
      <c r="KD62" t="s">
        <v>362</v>
      </c>
      <c r="KE62" t="s">
        <v>362</v>
      </c>
      <c r="KF62" t="s">
        <v>362</v>
      </c>
      <c r="KG62" t="s">
        <v>362</v>
      </c>
      <c r="KI62" t="s">
        <v>5259</v>
      </c>
      <c r="KJ62" t="s">
        <v>6164</v>
      </c>
      <c r="KK62" t="s">
        <v>360</v>
      </c>
      <c r="KL62" t="s">
        <v>362</v>
      </c>
      <c r="KM62" t="s">
        <v>360</v>
      </c>
      <c r="KN62" t="s">
        <v>362</v>
      </c>
      <c r="KO62" t="s">
        <v>362</v>
      </c>
      <c r="KP62" t="s">
        <v>362</v>
      </c>
      <c r="KQ62" t="s">
        <v>360</v>
      </c>
      <c r="KR62" t="s">
        <v>362</v>
      </c>
      <c r="KS62" t="s">
        <v>362</v>
      </c>
      <c r="KT62" t="s">
        <v>362</v>
      </c>
      <c r="KU62" t="s">
        <v>362</v>
      </c>
      <c r="LJ62" t="s">
        <v>6023</v>
      </c>
      <c r="LK62" t="s">
        <v>360</v>
      </c>
      <c r="LL62" t="s">
        <v>360</v>
      </c>
      <c r="LM62" t="s">
        <v>360</v>
      </c>
      <c r="LN62" t="s">
        <v>360</v>
      </c>
      <c r="LO62" t="s">
        <v>362</v>
      </c>
      <c r="LP62" t="s">
        <v>362</v>
      </c>
      <c r="LQ62" t="s">
        <v>362</v>
      </c>
      <c r="LS62" t="s">
        <v>3072</v>
      </c>
      <c r="LT62" t="s">
        <v>3072</v>
      </c>
      <c r="LU62" t="s">
        <v>5291</v>
      </c>
      <c r="LW62" t="s">
        <v>5296</v>
      </c>
      <c r="NE62" t="s">
        <v>4971</v>
      </c>
      <c r="NF62" t="s">
        <v>362</v>
      </c>
      <c r="NG62" t="s">
        <v>362</v>
      </c>
      <c r="NH62" t="s">
        <v>362</v>
      </c>
      <c r="NI62" t="s">
        <v>362</v>
      </c>
      <c r="NJ62" t="s">
        <v>362</v>
      </c>
      <c r="NK62" t="s">
        <v>362</v>
      </c>
      <c r="NL62" t="s">
        <v>362</v>
      </c>
      <c r="NM62" t="s">
        <v>362</v>
      </c>
      <c r="NN62" t="s">
        <v>362</v>
      </c>
      <c r="NO62" t="s">
        <v>362</v>
      </c>
      <c r="NP62" t="s">
        <v>362</v>
      </c>
      <c r="NQ62" t="s">
        <v>360</v>
      </c>
      <c r="NR62" t="s">
        <v>362</v>
      </c>
      <c r="NS62" t="s">
        <v>362</v>
      </c>
      <c r="NU62" t="s">
        <v>5996</v>
      </c>
      <c r="NV62" t="s">
        <v>360</v>
      </c>
      <c r="NW62" t="s">
        <v>362</v>
      </c>
      <c r="NX62" t="s">
        <v>362</v>
      </c>
      <c r="NY62" t="s">
        <v>362</v>
      </c>
      <c r="NZ62" t="s">
        <v>360</v>
      </c>
      <c r="OA62" t="s">
        <v>362</v>
      </c>
      <c r="OB62" t="s">
        <v>360</v>
      </c>
      <c r="OC62" t="s">
        <v>362</v>
      </c>
      <c r="OD62" t="s">
        <v>362</v>
      </c>
      <c r="OE62" t="s">
        <v>362</v>
      </c>
      <c r="OF62" t="s">
        <v>362</v>
      </c>
      <c r="OG62" t="s">
        <v>362</v>
      </c>
      <c r="OI62" t="s">
        <v>5345</v>
      </c>
      <c r="OJ62" t="s">
        <v>360</v>
      </c>
      <c r="OK62" t="s">
        <v>362</v>
      </c>
      <c r="OL62" t="s">
        <v>362</v>
      </c>
      <c r="OM62" t="s">
        <v>362</v>
      </c>
      <c r="ON62" t="s">
        <v>362</v>
      </c>
      <c r="OO62" t="s">
        <v>362</v>
      </c>
      <c r="OP62" t="s">
        <v>362</v>
      </c>
      <c r="OQ62" t="s">
        <v>362</v>
      </c>
      <c r="OR62" t="s">
        <v>362</v>
      </c>
      <c r="OS62" t="s">
        <v>362</v>
      </c>
      <c r="OU62" t="s">
        <v>5002</v>
      </c>
      <c r="PF62" t="s">
        <v>5373</v>
      </c>
      <c r="PG62" t="s">
        <v>362</v>
      </c>
      <c r="PH62" t="s">
        <v>362</v>
      </c>
      <c r="PI62" t="s">
        <v>360</v>
      </c>
      <c r="PJ62" t="s">
        <v>362</v>
      </c>
      <c r="PK62" t="s">
        <v>362</v>
      </c>
      <c r="PL62" t="s">
        <v>362</v>
      </c>
      <c r="PM62" t="s">
        <v>362</v>
      </c>
      <c r="PN62" t="s">
        <v>362</v>
      </c>
      <c r="PO62" t="s">
        <v>362</v>
      </c>
      <c r="PP62" t="s">
        <v>362</v>
      </c>
      <c r="PQ62" t="s">
        <v>362</v>
      </c>
      <c r="PR62" t="s">
        <v>362</v>
      </c>
      <c r="PS62" t="s">
        <v>362</v>
      </c>
      <c r="PT62" t="s">
        <v>362</v>
      </c>
      <c r="PU62" t="s">
        <v>362</v>
      </c>
      <c r="PV62" t="s">
        <v>362</v>
      </c>
      <c r="PW62" t="s">
        <v>362</v>
      </c>
      <c r="PX62" t="s">
        <v>362</v>
      </c>
      <c r="PZ62" t="s">
        <v>5398</v>
      </c>
      <c r="QA62" t="s">
        <v>362</v>
      </c>
      <c r="QB62" t="s">
        <v>362</v>
      </c>
      <c r="QC62" t="s">
        <v>362</v>
      </c>
      <c r="QD62" t="s">
        <v>362</v>
      </c>
      <c r="QE62" t="s">
        <v>362</v>
      </c>
      <c r="QF62" t="s">
        <v>362</v>
      </c>
      <c r="QG62" t="s">
        <v>362</v>
      </c>
      <c r="QH62" t="s">
        <v>362</v>
      </c>
      <c r="QI62" t="s">
        <v>362</v>
      </c>
      <c r="QJ62" t="s">
        <v>362</v>
      </c>
      <c r="QK62" t="s">
        <v>362</v>
      </c>
      <c r="QL62" t="s">
        <v>362</v>
      </c>
      <c r="QM62" t="s">
        <v>360</v>
      </c>
      <c r="QN62" t="s">
        <v>362</v>
      </c>
      <c r="QO62" t="s">
        <v>362</v>
      </c>
      <c r="QP62" t="s">
        <v>362</v>
      </c>
      <c r="SZ62" t="s">
        <v>5505</v>
      </c>
      <c r="TA62" t="s">
        <v>360</v>
      </c>
      <c r="TB62" t="s">
        <v>362</v>
      </c>
      <c r="TC62" t="s">
        <v>362</v>
      </c>
      <c r="TD62" t="s">
        <v>362</v>
      </c>
      <c r="TE62" t="s">
        <v>362</v>
      </c>
      <c r="TF62" t="s">
        <v>362</v>
      </c>
      <c r="TG62" t="s">
        <v>362</v>
      </c>
      <c r="TH62" t="s">
        <v>362</v>
      </c>
      <c r="TJ62" t="s">
        <v>6311</v>
      </c>
      <c r="TK62" t="s">
        <v>362</v>
      </c>
      <c r="TL62" t="s">
        <v>362</v>
      </c>
      <c r="TM62" t="s">
        <v>362</v>
      </c>
      <c r="TN62" t="s">
        <v>360</v>
      </c>
      <c r="TO62" t="s">
        <v>362</v>
      </c>
      <c r="TP62" t="s">
        <v>362</v>
      </c>
      <c r="TQ62" t="s">
        <v>360</v>
      </c>
      <c r="TR62" t="s">
        <v>362</v>
      </c>
      <c r="TS62" t="s">
        <v>362</v>
      </c>
      <c r="TT62" t="s">
        <v>362</v>
      </c>
      <c r="TU62" t="s">
        <v>362</v>
      </c>
      <c r="TV62" t="s">
        <v>362</v>
      </c>
      <c r="TW62" t="s">
        <v>362</v>
      </c>
      <c r="TY62" t="s">
        <v>5002</v>
      </c>
      <c r="UN62" t="s">
        <v>3072</v>
      </c>
      <c r="UO62" t="s">
        <v>3072</v>
      </c>
      <c r="UP62" t="s">
        <v>3074</v>
      </c>
      <c r="UQ62" t="s">
        <v>283</v>
      </c>
      <c r="UR62" t="s">
        <v>304</v>
      </c>
      <c r="US62" t="s">
        <v>321</v>
      </c>
      <c r="UT62" t="s">
        <v>290</v>
      </c>
      <c r="UU62" t="s">
        <v>698</v>
      </c>
      <c r="UV62" t="s">
        <v>525</v>
      </c>
      <c r="UW62" t="s">
        <v>329</v>
      </c>
      <c r="UX62" t="s">
        <v>737</v>
      </c>
      <c r="UY62" t="s">
        <v>406</v>
      </c>
      <c r="UZ62" t="s">
        <v>1099</v>
      </c>
      <c r="VA62" t="s">
        <v>1184</v>
      </c>
      <c r="VB62" t="s">
        <v>375</v>
      </c>
    </row>
    <row r="63" spans="1:574" x14ac:dyDescent="0.25">
      <c r="A63" t="s">
        <v>6312</v>
      </c>
      <c r="B63" s="38">
        <v>45901</v>
      </c>
      <c r="C63" t="s">
        <v>3055</v>
      </c>
      <c r="D63" t="s">
        <v>3059</v>
      </c>
      <c r="E63" t="s">
        <v>3065</v>
      </c>
      <c r="F63">
        <v>2775452</v>
      </c>
      <c r="G63" t="s">
        <v>3072</v>
      </c>
      <c r="H63" s="38">
        <v>44718</v>
      </c>
      <c r="I63">
        <v>46</v>
      </c>
      <c r="J63" t="s">
        <v>1471</v>
      </c>
      <c r="K63" t="s">
        <v>4866</v>
      </c>
      <c r="L63" t="s">
        <v>4875</v>
      </c>
      <c r="N63" t="s">
        <v>4911</v>
      </c>
      <c r="P63" t="s">
        <v>4937</v>
      </c>
      <c r="R63" t="s">
        <v>5527</v>
      </c>
      <c r="S63" t="s">
        <v>360</v>
      </c>
      <c r="T63" t="s">
        <v>362</v>
      </c>
      <c r="U63" t="s">
        <v>362</v>
      </c>
      <c r="V63" t="s">
        <v>362</v>
      </c>
      <c r="W63" t="s">
        <v>362</v>
      </c>
      <c r="X63" t="s">
        <v>362</v>
      </c>
      <c r="Y63" t="s">
        <v>362</v>
      </c>
      <c r="Z63" t="s">
        <v>362</v>
      </c>
      <c r="AB63" t="s">
        <v>4942</v>
      </c>
      <c r="AC63" t="s">
        <v>4940</v>
      </c>
      <c r="AD63" t="s">
        <v>4940</v>
      </c>
      <c r="AE63" t="s">
        <v>4940</v>
      </c>
      <c r="AF63" t="s">
        <v>4940</v>
      </c>
      <c r="AG63" t="s">
        <v>4940</v>
      </c>
      <c r="AH63" t="s">
        <v>5984</v>
      </c>
      <c r="AI63" t="s">
        <v>360</v>
      </c>
      <c r="AJ63" t="s">
        <v>360</v>
      </c>
      <c r="AK63" t="s">
        <v>362</v>
      </c>
      <c r="AL63" t="s">
        <v>362</v>
      </c>
      <c r="AM63" t="s">
        <v>362</v>
      </c>
      <c r="AN63" t="s">
        <v>362</v>
      </c>
      <c r="AO63" t="s">
        <v>362</v>
      </c>
      <c r="AP63" t="s">
        <v>362</v>
      </c>
      <c r="AQ63" t="s">
        <v>362</v>
      </c>
      <c r="AR63" t="s">
        <v>362</v>
      </c>
      <c r="AS63" t="s">
        <v>362</v>
      </c>
      <c r="AT63" t="s">
        <v>362</v>
      </c>
      <c r="AU63" t="s">
        <v>362</v>
      </c>
      <c r="AV63" t="s">
        <v>362</v>
      </c>
      <c r="AX63" t="s">
        <v>5984</v>
      </c>
      <c r="AY63" t="s">
        <v>360</v>
      </c>
      <c r="AZ63" t="s">
        <v>360</v>
      </c>
      <c r="BA63" t="s">
        <v>362</v>
      </c>
      <c r="BB63" t="s">
        <v>362</v>
      </c>
      <c r="BC63" t="s">
        <v>362</v>
      </c>
      <c r="BD63" t="s">
        <v>362</v>
      </c>
      <c r="BE63" t="s">
        <v>362</v>
      </c>
      <c r="BF63" t="s">
        <v>362</v>
      </c>
      <c r="BG63" t="s">
        <v>362</v>
      </c>
      <c r="BH63" t="s">
        <v>362</v>
      </c>
      <c r="BI63" t="s">
        <v>362</v>
      </c>
      <c r="BJ63" t="s">
        <v>362</v>
      </c>
      <c r="BK63" t="s">
        <v>362</v>
      </c>
      <c r="BM63" t="s">
        <v>6089</v>
      </c>
      <c r="BN63" t="s">
        <v>362</v>
      </c>
      <c r="BO63" t="s">
        <v>362</v>
      </c>
      <c r="BP63" t="s">
        <v>362</v>
      </c>
      <c r="BQ63" t="s">
        <v>360</v>
      </c>
      <c r="BR63" t="s">
        <v>360</v>
      </c>
      <c r="BS63" t="s">
        <v>362</v>
      </c>
      <c r="BT63" t="s">
        <v>362</v>
      </c>
      <c r="BU63" t="s">
        <v>362</v>
      </c>
      <c r="BV63" t="s">
        <v>362</v>
      </c>
      <c r="BX63" t="s">
        <v>4975</v>
      </c>
      <c r="CN63" t="s">
        <v>5002</v>
      </c>
      <c r="DD63" t="s">
        <v>5023</v>
      </c>
      <c r="EK63" t="s">
        <v>5070</v>
      </c>
      <c r="EW63" t="s">
        <v>5094</v>
      </c>
      <c r="EX63" t="s">
        <v>360</v>
      </c>
      <c r="EY63" t="s">
        <v>362</v>
      </c>
      <c r="EZ63" t="s">
        <v>362</v>
      </c>
      <c r="FA63" t="s">
        <v>362</v>
      </c>
      <c r="FB63" t="s">
        <v>362</v>
      </c>
      <c r="FC63" t="s">
        <v>362</v>
      </c>
      <c r="FD63" t="s">
        <v>362</v>
      </c>
      <c r="FE63" t="s">
        <v>362</v>
      </c>
      <c r="FF63" t="s">
        <v>362</v>
      </c>
      <c r="FG63" t="s">
        <v>362</v>
      </c>
      <c r="FH63" t="s">
        <v>362</v>
      </c>
      <c r="FJ63" t="s">
        <v>5070</v>
      </c>
      <c r="FK63" t="s">
        <v>3072</v>
      </c>
      <c r="FV63" t="s">
        <v>3072</v>
      </c>
      <c r="GG63" t="s">
        <v>4949</v>
      </c>
      <c r="GI63" t="s">
        <v>3074</v>
      </c>
      <c r="HN63" t="s">
        <v>5172</v>
      </c>
      <c r="HO63" t="s">
        <v>362</v>
      </c>
      <c r="HP63" t="s">
        <v>362</v>
      </c>
      <c r="HQ63" t="s">
        <v>360</v>
      </c>
      <c r="HR63" t="s">
        <v>362</v>
      </c>
      <c r="HS63" t="s">
        <v>362</v>
      </c>
      <c r="HT63" t="s">
        <v>362</v>
      </c>
      <c r="HU63" t="s">
        <v>362</v>
      </c>
      <c r="HV63" t="s">
        <v>362</v>
      </c>
      <c r="HW63" t="s">
        <v>362</v>
      </c>
      <c r="HY63" t="s">
        <v>5186</v>
      </c>
      <c r="HZ63" t="s">
        <v>362</v>
      </c>
      <c r="IA63" t="s">
        <v>362</v>
      </c>
      <c r="IB63" t="s">
        <v>362</v>
      </c>
      <c r="IC63" t="s">
        <v>362</v>
      </c>
      <c r="ID63" t="s">
        <v>360</v>
      </c>
      <c r="IE63" t="s">
        <v>362</v>
      </c>
      <c r="IG63" t="s">
        <v>5187</v>
      </c>
      <c r="IP63" t="s">
        <v>5203</v>
      </c>
      <c r="IQ63" t="s">
        <v>6199</v>
      </c>
      <c r="IR63" t="s">
        <v>362</v>
      </c>
      <c r="IS63" t="s">
        <v>360</v>
      </c>
      <c r="IT63" t="s">
        <v>362</v>
      </c>
      <c r="IU63" t="s">
        <v>362</v>
      </c>
      <c r="IV63" t="s">
        <v>360</v>
      </c>
      <c r="IW63" t="s">
        <v>362</v>
      </c>
      <c r="IX63" t="s">
        <v>362</v>
      </c>
      <c r="IY63" t="s">
        <v>362</v>
      </c>
      <c r="IZ63" t="s">
        <v>362</v>
      </c>
      <c r="JA63" t="s">
        <v>362</v>
      </c>
      <c r="JL63" t="s">
        <v>5235</v>
      </c>
      <c r="JX63" t="s">
        <v>5248</v>
      </c>
      <c r="JY63" t="s">
        <v>360</v>
      </c>
      <c r="JZ63" t="s">
        <v>362</v>
      </c>
      <c r="KA63" t="s">
        <v>362</v>
      </c>
      <c r="KB63" t="s">
        <v>362</v>
      </c>
      <c r="KC63" t="s">
        <v>362</v>
      </c>
      <c r="KD63" t="s">
        <v>362</v>
      </c>
      <c r="KE63" t="s">
        <v>362</v>
      </c>
      <c r="KF63" t="s">
        <v>362</v>
      </c>
      <c r="KG63" t="s">
        <v>362</v>
      </c>
      <c r="KI63" t="s">
        <v>5259</v>
      </c>
      <c r="KJ63" t="s">
        <v>5139</v>
      </c>
      <c r="KK63" t="s">
        <v>362</v>
      </c>
      <c r="KL63" t="s">
        <v>362</v>
      </c>
      <c r="KM63" t="s">
        <v>362</v>
      </c>
      <c r="KN63" t="s">
        <v>362</v>
      </c>
      <c r="KO63" t="s">
        <v>360</v>
      </c>
      <c r="KP63" t="s">
        <v>362</v>
      </c>
      <c r="KQ63" t="s">
        <v>362</v>
      </c>
      <c r="KR63" t="s">
        <v>362</v>
      </c>
      <c r="KS63" t="s">
        <v>362</v>
      </c>
      <c r="KT63" t="s">
        <v>362</v>
      </c>
      <c r="KU63" t="s">
        <v>362</v>
      </c>
      <c r="LJ63" t="s">
        <v>5997</v>
      </c>
      <c r="LK63" t="s">
        <v>360</v>
      </c>
      <c r="LL63" t="s">
        <v>360</v>
      </c>
      <c r="LM63" t="s">
        <v>362</v>
      </c>
      <c r="LN63" t="s">
        <v>362</v>
      </c>
      <c r="LO63" t="s">
        <v>362</v>
      </c>
      <c r="LP63" t="s">
        <v>362</v>
      </c>
      <c r="LQ63" t="s">
        <v>362</v>
      </c>
      <c r="LS63" t="s">
        <v>3072</v>
      </c>
      <c r="LT63" t="s">
        <v>5287</v>
      </c>
      <c r="MR63" t="s">
        <v>5050</v>
      </c>
      <c r="MS63" t="s">
        <v>362</v>
      </c>
      <c r="MT63" t="s">
        <v>362</v>
      </c>
      <c r="MU63" t="s">
        <v>362</v>
      </c>
      <c r="MV63" t="s">
        <v>362</v>
      </c>
      <c r="MW63" t="s">
        <v>362</v>
      </c>
      <c r="MX63" t="s">
        <v>362</v>
      </c>
      <c r="MY63" t="s">
        <v>362</v>
      </c>
      <c r="MZ63" t="s">
        <v>360</v>
      </c>
      <c r="NA63" t="s">
        <v>362</v>
      </c>
      <c r="NB63" t="s">
        <v>362</v>
      </c>
      <c r="NC63" t="s">
        <v>362</v>
      </c>
      <c r="NE63" t="s">
        <v>4971</v>
      </c>
      <c r="NF63" t="s">
        <v>362</v>
      </c>
      <c r="NG63" t="s">
        <v>362</v>
      </c>
      <c r="NH63" t="s">
        <v>362</v>
      </c>
      <c r="NI63" t="s">
        <v>362</v>
      </c>
      <c r="NJ63" t="s">
        <v>362</v>
      </c>
      <c r="NK63" t="s">
        <v>362</v>
      </c>
      <c r="NL63" t="s">
        <v>362</v>
      </c>
      <c r="NM63" t="s">
        <v>362</v>
      </c>
      <c r="NN63" t="s">
        <v>362</v>
      </c>
      <c r="NO63" t="s">
        <v>362</v>
      </c>
      <c r="NP63" t="s">
        <v>362</v>
      </c>
      <c r="NQ63" t="s">
        <v>360</v>
      </c>
      <c r="NR63" t="s">
        <v>362</v>
      </c>
      <c r="NS63" t="s">
        <v>362</v>
      </c>
      <c r="NU63" t="s">
        <v>5263</v>
      </c>
      <c r="NV63" t="s">
        <v>360</v>
      </c>
      <c r="NW63" t="s">
        <v>362</v>
      </c>
      <c r="NX63" t="s">
        <v>362</v>
      </c>
      <c r="NY63" t="s">
        <v>362</v>
      </c>
      <c r="NZ63" t="s">
        <v>362</v>
      </c>
      <c r="OA63" t="s">
        <v>362</v>
      </c>
      <c r="OB63" t="s">
        <v>362</v>
      </c>
      <c r="OC63" t="s">
        <v>362</v>
      </c>
      <c r="OD63" t="s">
        <v>362</v>
      </c>
      <c r="OE63" t="s">
        <v>362</v>
      </c>
      <c r="OF63" t="s">
        <v>362</v>
      </c>
      <c r="OG63" t="s">
        <v>362</v>
      </c>
      <c r="OI63" t="s">
        <v>5345</v>
      </c>
      <c r="OJ63" t="s">
        <v>360</v>
      </c>
      <c r="OK63" t="s">
        <v>362</v>
      </c>
      <c r="OL63" t="s">
        <v>362</v>
      </c>
      <c r="OM63" t="s">
        <v>362</v>
      </c>
      <c r="ON63" t="s">
        <v>362</v>
      </c>
      <c r="OO63" t="s">
        <v>362</v>
      </c>
      <c r="OP63" t="s">
        <v>362</v>
      </c>
      <c r="OQ63" t="s">
        <v>362</v>
      </c>
      <c r="OR63" t="s">
        <v>362</v>
      </c>
      <c r="OS63" t="s">
        <v>362</v>
      </c>
      <c r="OU63" t="s">
        <v>5002</v>
      </c>
      <c r="PF63" t="s">
        <v>5383</v>
      </c>
      <c r="PG63" t="s">
        <v>362</v>
      </c>
      <c r="PH63" t="s">
        <v>362</v>
      </c>
      <c r="PI63" t="s">
        <v>362</v>
      </c>
      <c r="PJ63" t="s">
        <v>362</v>
      </c>
      <c r="PK63" t="s">
        <v>362</v>
      </c>
      <c r="PL63" t="s">
        <v>362</v>
      </c>
      <c r="PM63" t="s">
        <v>362</v>
      </c>
      <c r="PN63" t="s">
        <v>360</v>
      </c>
      <c r="PO63" t="s">
        <v>362</v>
      </c>
      <c r="PP63" t="s">
        <v>362</v>
      </c>
      <c r="PQ63" t="s">
        <v>362</v>
      </c>
      <c r="PR63" t="s">
        <v>362</v>
      </c>
      <c r="PS63" t="s">
        <v>362</v>
      </c>
      <c r="PT63" t="s">
        <v>362</v>
      </c>
      <c r="PU63" t="s">
        <v>362</v>
      </c>
      <c r="PV63" t="s">
        <v>362</v>
      </c>
      <c r="PW63" t="s">
        <v>362</v>
      </c>
      <c r="PX63" t="s">
        <v>362</v>
      </c>
      <c r="PZ63" t="s">
        <v>5398</v>
      </c>
      <c r="QA63" t="s">
        <v>362</v>
      </c>
      <c r="QB63" t="s">
        <v>362</v>
      </c>
      <c r="QC63" t="s">
        <v>362</v>
      </c>
      <c r="QD63" t="s">
        <v>362</v>
      </c>
      <c r="QE63" t="s">
        <v>362</v>
      </c>
      <c r="QF63" t="s">
        <v>362</v>
      </c>
      <c r="QG63" t="s">
        <v>362</v>
      </c>
      <c r="QH63" t="s">
        <v>362</v>
      </c>
      <c r="QI63" t="s">
        <v>362</v>
      </c>
      <c r="QJ63" t="s">
        <v>362</v>
      </c>
      <c r="QK63" t="s">
        <v>362</v>
      </c>
      <c r="QL63" t="s">
        <v>362</v>
      </c>
      <c r="QM63" t="s">
        <v>360</v>
      </c>
      <c r="QN63" t="s">
        <v>362</v>
      </c>
      <c r="QO63" t="s">
        <v>362</v>
      </c>
      <c r="QP63" t="s">
        <v>362</v>
      </c>
      <c r="SZ63" t="s">
        <v>5505</v>
      </c>
      <c r="TA63" t="s">
        <v>360</v>
      </c>
      <c r="TB63" t="s">
        <v>362</v>
      </c>
      <c r="TC63" t="s">
        <v>362</v>
      </c>
      <c r="TD63" t="s">
        <v>362</v>
      </c>
      <c r="TE63" t="s">
        <v>362</v>
      </c>
      <c r="TF63" t="s">
        <v>362</v>
      </c>
      <c r="TG63" t="s">
        <v>362</v>
      </c>
      <c r="TH63" t="s">
        <v>362</v>
      </c>
      <c r="TJ63" t="s">
        <v>6037</v>
      </c>
      <c r="TK63" t="s">
        <v>362</v>
      </c>
      <c r="TL63" t="s">
        <v>362</v>
      </c>
      <c r="TM63" t="s">
        <v>362</v>
      </c>
      <c r="TN63" t="s">
        <v>362</v>
      </c>
      <c r="TO63" t="s">
        <v>362</v>
      </c>
      <c r="TP63" t="s">
        <v>360</v>
      </c>
      <c r="TQ63" t="s">
        <v>360</v>
      </c>
      <c r="TR63" t="s">
        <v>362</v>
      </c>
      <c r="TS63" t="s">
        <v>362</v>
      </c>
      <c r="TT63" t="s">
        <v>362</v>
      </c>
      <c r="TU63" t="s">
        <v>362</v>
      </c>
      <c r="TV63" t="s">
        <v>362</v>
      </c>
      <c r="TW63" t="s">
        <v>362</v>
      </c>
      <c r="TY63" t="s">
        <v>5002</v>
      </c>
      <c r="UN63" t="s">
        <v>3072</v>
      </c>
      <c r="UO63" t="s">
        <v>3072</v>
      </c>
      <c r="UP63" t="s">
        <v>3072</v>
      </c>
      <c r="UQ63" t="s">
        <v>749</v>
      </c>
      <c r="UR63" t="s">
        <v>304</v>
      </c>
      <c r="US63" t="s">
        <v>314</v>
      </c>
      <c r="UT63" t="s">
        <v>290</v>
      </c>
      <c r="UU63" t="s">
        <v>690</v>
      </c>
      <c r="UV63" t="s">
        <v>532</v>
      </c>
      <c r="UW63" t="s">
        <v>329</v>
      </c>
      <c r="UX63" t="s">
        <v>737</v>
      </c>
      <c r="UY63" t="s">
        <v>406</v>
      </c>
      <c r="UZ63" t="s">
        <v>1099</v>
      </c>
      <c r="VA63" t="s">
        <v>1184</v>
      </c>
      <c r="VB63" t="s">
        <v>392</v>
      </c>
    </row>
    <row r="64" spans="1:574" x14ac:dyDescent="0.25">
      <c r="A64" t="s">
        <v>6313</v>
      </c>
      <c r="B64" s="38">
        <v>45901</v>
      </c>
      <c r="C64" t="s">
        <v>3058</v>
      </c>
      <c r="D64" t="s">
        <v>3059</v>
      </c>
      <c r="E64" t="s">
        <v>3065</v>
      </c>
      <c r="F64">
        <v>2766526</v>
      </c>
      <c r="G64" t="s">
        <v>3072</v>
      </c>
      <c r="H64" s="38">
        <v>44616</v>
      </c>
      <c r="I64">
        <v>36</v>
      </c>
      <c r="J64" t="s">
        <v>1471</v>
      </c>
      <c r="K64" t="s">
        <v>4866</v>
      </c>
      <c r="L64" t="s">
        <v>4886</v>
      </c>
      <c r="N64" t="s">
        <v>4913</v>
      </c>
      <c r="P64" t="s">
        <v>4937</v>
      </c>
      <c r="R64" t="s">
        <v>6080</v>
      </c>
      <c r="S64" t="s">
        <v>360</v>
      </c>
      <c r="T64" t="s">
        <v>362</v>
      </c>
      <c r="U64" t="s">
        <v>360</v>
      </c>
      <c r="V64" t="s">
        <v>362</v>
      </c>
      <c r="W64" t="s">
        <v>362</v>
      </c>
      <c r="X64" t="s">
        <v>362</v>
      </c>
      <c r="Y64" t="s">
        <v>362</v>
      </c>
      <c r="Z64" t="s">
        <v>362</v>
      </c>
      <c r="AB64" t="s">
        <v>4940</v>
      </c>
      <c r="AC64" t="s">
        <v>4940</v>
      </c>
      <c r="AD64" t="s">
        <v>4940</v>
      </c>
      <c r="AE64" t="s">
        <v>4940</v>
      </c>
      <c r="AF64" t="s">
        <v>4940</v>
      </c>
      <c r="AG64" t="s">
        <v>4940</v>
      </c>
      <c r="AH64" t="s">
        <v>6155</v>
      </c>
      <c r="AI64" t="s">
        <v>360</v>
      </c>
      <c r="AJ64" t="s">
        <v>360</v>
      </c>
      <c r="AK64" t="s">
        <v>362</v>
      </c>
      <c r="AL64" t="s">
        <v>362</v>
      </c>
      <c r="AM64" t="s">
        <v>360</v>
      </c>
      <c r="AN64" t="s">
        <v>360</v>
      </c>
      <c r="AO64" t="s">
        <v>360</v>
      </c>
      <c r="AP64" t="s">
        <v>362</v>
      </c>
      <c r="AQ64" t="s">
        <v>362</v>
      </c>
      <c r="AR64" t="s">
        <v>362</v>
      </c>
      <c r="AS64" t="s">
        <v>362</v>
      </c>
      <c r="AT64" t="s">
        <v>362</v>
      </c>
      <c r="AU64" t="s">
        <v>362</v>
      </c>
      <c r="AV64" t="s">
        <v>362</v>
      </c>
      <c r="AX64" t="s">
        <v>4951</v>
      </c>
      <c r="AY64" t="s">
        <v>362</v>
      </c>
      <c r="AZ64" t="s">
        <v>360</v>
      </c>
      <c r="BA64" t="s">
        <v>362</v>
      </c>
      <c r="BB64" t="s">
        <v>362</v>
      </c>
      <c r="BC64" t="s">
        <v>362</v>
      </c>
      <c r="BD64" t="s">
        <v>362</v>
      </c>
      <c r="BE64" t="s">
        <v>362</v>
      </c>
      <c r="BF64" t="s">
        <v>362</v>
      </c>
      <c r="BG64" t="s">
        <v>362</v>
      </c>
      <c r="BH64" t="s">
        <v>362</v>
      </c>
      <c r="BI64" t="s">
        <v>362</v>
      </c>
      <c r="BJ64" t="s">
        <v>362</v>
      </c>
      <c r="BK64" t="s">
        <v>362</v>
      </c>
      <c r="BM64" t="s">
        <v>5471</v>
      </c>
      <c r="BN64" t="s">
        <v>362</v>
      </c>
      <c r="BO64" t="s">
        <v>362</v>
      </c>
      <c r="BP64" t="s">
        <v>360</v>
      </c>
      <c r="BQ64" t="s">
        <v>362</v>
      </c>
      <c r="BR64" t="s">
        <v>362</v>
      </c>
      <c r="BS64" t="s">
        <v>362</v>
      </c>
      <c r="BT64" t="s">
        <v>362</v>
      </c>
      <c r="BU64" t="s">
        <v>362</v>
      </c>
      <c r="BV64" t="s">
        <v>362</v>
      </c>
      <c r="BX64" t="s">
        <v>4977</v>
      </c>
      <c r="BY64" t="s">
        <v>4951</v>
      </c>
      <c r="BZ64" t="s">
        <v>362</v>
      </c>
      <c r="CA64" t="s">
        <v>360</v>
      </c>
      <c r="CB64" t="s">
        <v>362</v>
      </c>
      <c r="CC64" t="s">
        <v>362</v>
      </c>
      <c r="CD64" t="s">
        <v>362</v>
      </c>
      <c r="CE64" t="s">
        <v>362</v>
      </c>
      <c r="CF64" t="s">
        <v>362</v>
      </c>
      <c r="CG64" t="s">
        <v>362</v>
      </c>
      <c r="CH64" t="s">
        <v>362</v>
      </c>
      <c r="CI64" t="s">
        <v>362</v>
      </c>
      <c r="CJ64" t="s">
        <v>362</v>
      </c>
      <c r="CK64" t="s">
        <v>362</v>
      </c>
      <c r="CL64" t="s">
        <v>362</v>
      </c>
      <c r="CN64" t="s">
        <v>5002</v>
      </c>
      <c r="DD64" t="s">
        <v>5023</v>
      </c>
      <c r="EK64" t="s">
        <v>5070</v>
      </c>
      <c r="EW64" t="s">
        <v>6314</v>
      </c>
      <c r="EX64" t="s">
        <v>362</v>
      </c>
      <c r="EY64" t="s">
        <v>362</v>
      </c>
      <c r="EZ64" t="s">
        <v>362</v>
      </c>
      <c r="FA64" t="s">
        <v>360</v>
      </c>
      <c r="FB64" t="s">
        <v>360</v>
      </c>
      <c r="FC64" t="s">
        <v>362</v>
      </c>
      <c r="FD64" t="s">
        <v>360</v>
      </c>
      <c r="FE64" t="s">
        <v>362</v>
      </c>
      <c r="FF64" t="s">
        <v>362</v>
      </c>
      <c r="FG64" t="s">
        <v>362</v>
      </c>
      <c r="FH64" t="s">
        <v>362</v>
      </c>
      <c r="FJ64" t="s">
        <v>5070</v>
      </c>
      <c r="FK64" t="s">
        <v>3074</v>
      </c>
      <c r="FL64" t="s">
        <v>6169</v>
      </c>
      <c r="FM64" t="s">
        <v>360</v>
      </c>
      <c r="FN64" t="s">
        <v>360</v>
      </c>
      <c r="FO64" t="s">
        <v>362</v>
      </c>
      <c r="FP64" t="s">
        <v>362</v>
      </c>
      <c r="FQ64" t="s">
        <v>360</v>
      </c>
      <c r="FR64" t="s">
        <v>362</v>
      </c>
      <c r="FS64" t="s">
        <v>362</v>
      </c>
      <c r="FT64" t="s">
        <v>362</v>
      </c>
      <c r="FV64" t="s">
        <v>5111</v>
      </c>
      <c r="FW64" t="s">
        <v>6140</v>
      </c>
      <c r="FX64" t="s">
        <v>360</v>
      </c>
      <c r="FY64" t="s">
        <v>360</v>
      </c>
      <c r="FZ64" t="s">
        <v>362</v>
      </c>
      <c r="GA64" t="s">
        <v>362</v>
      </c>
      <c r="GB64" t="s">
        <v>362</v>
      </c>
      <c r="GC64" t="s">
        <v>362</v>
      </c>
      <c r="GD64" t="s">
        <v>362</v>
      </c>
      <c r="GE64" t="s">
        <v>362</v>
      </c>
      <c r="GG64" t="s">
        <v>4949</v>
      </c>
      <c r="GI64" t="s">
        <v>3074</v>
      </c>
      <c r="HN64" t="s">
        <v>5172</v>
      </c>
      <c r="HO64" t="s">
        <v>362</v>
      </c>
      <c r="HP64" t="s">
        <v>362</v>
      </c>
      <c r="HQ64" t="s">
        <v>360</v>
      </c>
      <c r="HR64" t="s">
        <v>362</v>
      </c>
      <c r="HS64" t="s">
        <v>362</v>
      </c>
      <c r="HT64" t="s">
        <v>362</v>
      </c>
      <c r="HU64" t="s">
        <v>362</v>
      </c>
      <c r="HV64" t="s">
        <v>362</v>
      </c>
      <c r="HW64" t="s">
        <v>362</v>
      </c>
      <c r="HY64" t="s">
        <v>5186</v>
      </c>
      <c r="HZ64" t="s">
        <v>362</v>
      </c>
      <c r="IA64" t="s">
        <v>362</v>
      </c>
      <c r="IB64" t="s">
        <v>362</v>
      </c>
      <c r="IC64" t="s">
        <v>362</v>
      </c>
      <c r="ID64" t="s">
        <v>360</v>
      </c>
      <c r="IE64" t="s">
        <v>362</v>
      </c>
      <c r="IG64" t="s">
        <v>5191</v>
      </c>
      <c r="IH64" t="s">
        <v>5196</v>
      </c>
      <c r="II64" t="s">
        <v>362</v>
      </c>
      <c r="IJ64" t="s">
        <v>360</v>
      </c>
      <c r="IK64" t="s">
        <v>362</v>
      </c>
      <c r="IL64" t="s">
        <v>362</v>
      </c>
      <c r="IM64" t="s">
        <v>362</v>
      </c>
      <c r="IN64" t="s">
        <v>362</v>
      </c>
      <c r="IP64" t="s">
        <v>5205</v>
      </c>
      <c r="IQ64" t="s">
        <v>6162</v>
      </c>
      <c r="IR64" t="s">
        <v>362</v>
      </c>
      <c r="IS64" t="s">
        <v>360</v>
      </c>
      <c r="IT64" t="s">
        <v>362</v>
      </c>
      <c r="IU64" t="s">
        <v>360</v>
      </c>
      <c r="IV64" t="s">
        <v>360</v>
      </c>
      <c r="IW64" t="s">
        <v>362</v>
      </c>
      <c r="IX64" t="s">
        <v>362</v>
      </c>
      <c r="IY64" t="s">
        <v>362</v>
      </c>
      <c r="IZ64" t="s">
        <v>362</v>
      </c>
      <c r="JA64" t="s">
        <v>362</v>
      </c>
      <c r="JL64" t="s">
        <v>3074</v>
      </c>
      <c r="JX64" t="s">
        <v>6315</v>
      </c>
      <c r="JY64" t="s">
        <v>362</v>
      </c>
      <c r="JZ64" t="s">
        <v>362</v>
      </c>
      <c r="KA64" t="s">
        <v>362</v>
      </c>
      <c r="KB64" t="s">
        <v>362</v>
      </c>
      <c r="KC64" t="s">
        <v>360</v>
      </c>
      <c r="KD64" t="s">
        <v>360</v>
      </c>
      <c r="KE64" t="s">
        <v>362</v>
      </c>
      <c r="KF64" t="s">
        <v>362</v>
      </c>
      <c r="KG64" t="s">
        <v>362</v>
      </c>
      <c r="KI64" t="s">
        <v>5259</v>
      </c>
      <c r="KJ64" t="s">
        <v>6164</v>
      </c>
      <c r="KK64" t="s">
        <v>360</v>
      </c>
      <c r="KL64" t="s">
        <v>362</v>
      </c>
      <c r="KM64" t="s">
        <v>360</v>
      </c>
      <c r="KN64" t="s">
        <v>362</v>
      </c>
      <c r="KO64" t="s">
        <v>362</v>
      </c>
      <c r="KP64" t="s">
        <v>362</v>
      </c>
      <c r="KQ64" t="s">
        <v>360</v>
      </c>
      <c r="KR64" t="s">
        <v>362</v>
      </c>
      <c r="KS64" t="s">
        <v>362</v>
      </c>
      <c r="KT64" t="s">
        <v>362</v>
      </c>
      <c r="KU64" t="s">
        <v>362</v>
      </c>
      <c r="LJ64" t="s">
        <v>6023</v>
      </c>
      <c r="LK64" t="s">
        <v>360</v>
      </c>
      <c r="LL64" t="s">
        <v>360</v>
      </c>
      <c r="LM64" t="s">
        <v>360</v>
      </c>
      <c r="LN64" t="s">
        <v>360</v>
      </c>
      <c r="LO64" t="s">
        <v>362</v>
      </c>
      <c r="LP64" t="s">
        <v>362</v>
      </c>
      <c r="LQ64" t="s">
        <v>362</v>
      </c>
      <c r="LS64" t="s">
        <v>3072</v>
      </c>
      <c r="LT64" t="s">
        <v>5289</v>
      </c>
      <c r="MF64" t="s">
        <v>5227</v>
      </c>
      <c r="MG64" t="s">
        <v>362</v>
      </c>
      <c r="MH64" t="s">
        <v>362</v>
      </c>
      <c r="MI64" t="s">
        <v>362</v>
      </c>
      <c r="MJ64" t="s">
        <v>362</v>
      </c>
      <c r="MK64" t="s">
        <v>362</v>
      </c>
      <c r="ML64" t="s">
        <v>362</v>
      </c>
      <c r="MM64" t="s">
        <v>360</v>
      </c>
      <c r="MN64" t="s">
        <v>362</v>
      </c>
      <c r="MO64" t="s">
        <v>362</v>
      </c>
      <c r="MP64" t="s">
        <v>362</v>
      </c>
      <c r="NE64" t="s">
        <v>4971</v>
      </c>
      <c r="NF64" t="s">
        <v>362</v>
      </c>
      <c r="NG64" t="s">
        <v>362</v>
      </c>
      <c r="NH64" t="s">
        <v>362</v>
      </c>
      <c r="NI64" t="s">
        <v>362</v>
      </c>
      <c r="NJ64" t="s">
        <v>362</v>
      </c>
      <c r="NK64" t="s">
        <v>362</v>
      </c>
      <c r="NL64" t="s">
        <v>362</v>
      </c>
      <c r="NM64" t="s">
        <v>362</v>
      </c>
      <c r="NN64" t="s">
        <v>362</v>
      </c>
      <c r="NO64" t="s">
        <v>362</v>
      </c>
      <c r="NP64" t="s">
        <v>362</v>
      </c>
      <c r="NQ64" t="s">
        <v>360</v>
      </c>
      <c r="NR64" t="s">
        <v>362</v>
      </c>
      <c r="NS64" t="s">
        <v>362</v>
      </c>
      <c r="NU64" t="s">
        <v>6158</v>
      </c>
      <c r="NV64" t="s">
        <v>360</v>
      </c>
      <c r="NW64" t="s">
        <v>362</v>
      </c>
      <c r="NX64" t="s">
        <v>360</v>
      </c>
      <c r="NY64" t="s">
        <v>362</v>
      </c>
      <c r="NZ64" t="s">
        <v>360</v>
      </c>
      <c r="OA64" t="s">
        <v>362</v>
      </c>
      <c r="OB64" t="s">
        <v>360</v>
      </c>
      <c r="OC64" t="s">
        <v>362</v>
      </c>
      <c r="OD64" t="s">
        <v>362</v>
      </c>
      <c r="OE64" t="s">
        <v>362</v>
      </c>
      <c r="OF64" t="s">
        <v>362</v>
      </c>
      <c r="OG64" t="s">
        <v>362</v>
      </c>
      <c r="OI64" t="s">
        <v>6153</v>
      </c>
      <c r="OJ64" t="s">
        <v>360</v>
      </c>
      <c r="OK64" t="s">
        <v>362</v>
      </c>
      <c r="OL64" t="s">
        <v>362</v>
      </c>
      <c r="OM64" t="s">
        <v>362</v>
      </c>
      <c r="ON64" t="s">
        <v>362</v>
      </c>
      <c r="OO64" t="s">
        <v>360</v>
      </c>
      <c r="OP64" t="s">
        <v>362</v>
      </c>
      <c r="OQ64" t="s">
        <v>362</v>
      </c>
      <c r="OR64" t="s">
        <v>362</v>
      </c>
      <c r="OS64" t="s">
        <v>362</v>
      </c>
      <c r="OU64" t="s">
        <v>5021</v>
      </c>
      <c r="OV64" t="s">
        <v>5359</v>
      </c>
      <c r="OW64" t="s">
        <v>360</v>
      </c>
      <c r="OX64" t="s">
        <v>362</v>
      </c>
      <c r="OY64" t="s">
        <v>362</v>
      </c>
      <c r="OZ64" t="s">
        <v>362</v>
      </c>
      <c r="PA64" t="s">
        <v>362</v>
      </c>
      <c r="PB64" t="s">
        <v>362</v>
      </c>
      <c r="PC64" t="s">
        <v>362</v>
      </c>
      <c r="PD64" t="s">
        <v>362</v>
      </c>
      <c r="PF64" t="s">
        <v>6232</v>
      </c>
      <c r="PG64" t="s">
        <v>362</v>
      </c>
      <c r="PH64" t="s">
        <v>362</v>
      </c>
      <c r="PI64" t="s">
        <v>360</v>
      </c>
      <c r="PJ64" t="s">
        <v>362</v>
      </c>
      <c r="PK64" t="s">
        <v>362</v>
      </c>
      <c r="PL64" t="s">
        <v>362</v>
      </c>
      <c r="PM64" t="s">
        <v>360</v>
      </c>
      <c r="PN64" t="s">
        <v>362</v>
      </c>
      <c r="PO64" t="s">
        <v>362</v>
      </c>
      <c r="PP64" t="s">
        <v>360</v>
      </c>
      <c r="PQ64" t="s">
        <v>362</v>
      </c>
      <c r="PR64" t="s">
        <v>362</v>
      </c>
      <c r="PS64" t="s">
        <v>362</v>
      </c>
      <c r="PT64" t="s">
        <v>362</v>
      </c>
      <c r="PU64" t="s">
        <v>362</v>
      </c>
      <c r="PV64" t="s">
        <v>362</v>
      </c>
      <c r="PW64" t="s">
        <v>362</v>
      </c>
      <c r="PX64" t="s">
        <v>362</v>
      </c>
      <c r="PZ64" t="s">
        <v>5412</v>
      </c>
      <c r="QA64" t="s">
        <v>362</v>
      </c>
      <c r="QB64" t="s">
        <v>362</v>
      </c>
      <c r="QC64" t="s">
        <v>362</v>
      </c>
      <c r="QD64" t="s">
        <v>362</v>
      </c>
      <c r="QE64" t="s">
        <v>362</v>
      </c>
      <c r="QF64" t="s">
        <v>362</v>
      </c>
      <c r="QG64" t="s">
        <v>362</v>
      </c>
      <c r="QH64" t="s">
        <v>360</v>
      </c>
      <c r="QI64" t="s">
        <v>362</v>
      </c>
      <c r="QJ64" t="s">
        <v>362</v>
      </c>
      <c r="QK64" t="s">
        <v>362</v>
      </c>
      <c r="QL64" t="s">
        <v>362</v>
      </c>
      <c r="QM64" t="s">
        <v>362</v>
      </c>
      <c r="QN64" t="s">
        <v>362</v>
      </c>
      <c r="QO64" t="s">
        <v>362</v>
      </c>
      <c r="QP64" t="s">
        <v>362</v>
      </c>
      <c r="QR64" t="s">
        <v>6271</v>
      </c>
      <c r="QS64" t="s">
        <v>362</v>
      </c>
      <c r="QT64" t="s">
        <v>362</v>
      </c>
      <c r="QU64" t="s">
        <v>360</v>
      </c>
      <c r="QV64" t="s">
        <v>362</v>
      </c>
      <c r="QW64" t="s">
        <v>362</v>
      </c>
      <c r="QX64" t="s">
        <v>362</v>
      </c>
      <c r="QY64" t="s">
        <v>362</v>
      </c>
      <c r="QZ64" t="s">
        <v>360</v>
      </c>
      <c r="RA64" t="s">
        <v>362</v>
      </c>
      <c r="RB64" t="s">
        <v>362</v>
      </c>
      <c r="RC64" t="s">
        <v>362</v>
      </c>
      <c r="RD64" t="s">
        <v>362</v>
      </c>
      <c r="RF64" t="s">
        <v>5449</v>
      </c>
      <c r="RG64" t="s">
        <v>362</v>
      </c>
      <c r="RH64" t="s">
        <v>362</v>
      </c>
      <c r="RI64" t="s">
        <v>362</v>
      </c>
      <c r="RJ64" t="s">
        <v>362</v>
      </c>
      <c r="RK64" t="s">
        <v>360</v>
      </c>
      <c r="RL64" t="s">
        <v>362</v>
      </c>
      <c r="RM64" t="s">
        <v>362</v>
      </c>
      <c r="RN64" t="s">
        <v>362</v>
      </c>
      <c r="RO64" t="s">
        <v>362</v>
      </c>
      <c r="RP64" t="s">
        <v>362</v>
      </c>
      <c r="RQ64" t="s">
        <v>362</v>
      </c>
      <c r="RR64" t="s">
        <v>362</v>
      </c>
      <c r="RS64" t="s">
        <v>362</v>
      </c>
      <c r="RT64" t="s">
        <v>362</v>
      </c>
      <c r="RU64" t="s">
        <v>362</v>
      </c>
      <c r="RV64" t="s">
        <v>362</v>
      </c>
      <c r="RX64" t="s">
        <v>6149</v>
      </c>
      <c r="RY64" t="s">
        <v>360</v>
      </c>
      <c r="RZ64" t="s">
        <v>360</v>
      </c>
      <c r="SA64" t="s">
        <v>360</v>
      </c>
      <c r="SB64" t="s">
        <v>360</v>
      </c>
      <c r="SC64" t="s">
        <v>360</v>
      </c>
      <c r="SD64" t="s">
        <v>360</v>
      </c>
      <c r="SE64" t="s">
        <v>362</v>
      </c>
      <c r="SF64" t="s">
        <v>360</v>
      </c>
      <c r="SG64" t="s">
        <v>362</v>
      </c>
      <c r="SH64" t="s">
        <v>362</v>
      </c>
      <c r="SI64" t="s">
        <v>362</v>
      </c>
      <c r="SK64" t="s">
        <v>6160</v>
      </c>
      <c r="SL64" t="s">
        <v>362</v>
      </c>
      <c r="SM64" t="s">
        <v>362</v>
      </c>
      <c r="SN64" t="s">
        <v>362</v>
      </c>
      <c r="SO64" t="s">
        <v>360</v>
      </c>
      <c r="SP64" t="s">
        <v>362</v>
      </c>
      <c r="SQ64" t="s">
        <v>362</v>
      </c>
      <c r="SR64" t="s">
        <v>360</v>
      </c>
      <c r="SS64" t="s">
        <v>360</v>
      </c>
      <c r="ST64" t="s">
        <v>360</v>
      </c>
      <c r="SU64" t="s">
        <v>362</v>
      </c>
      <c r="SV64" t="s">
        <v>362</v>
      </c>
      <c r="SW64" t="s">
        <v>362</v>
      </c>
      <c r="SX64" t="s">
        <v>362</v>
      </c>
      <c r="SZ64" t="s">
        <v>6064</v>
      </c>
      <c r="TA64" t="s">
        <v>360</v>
      </c>
      <c r="TB64" t="s">
        <v>362</v>
      </c>
      <c r="TC64" t="s">
        <v>362</v>
      </c>
      <c r="TD64" t="s">
        <v>362</v>
      </c>
      <c r="TE64" t="s">
        <v>360</v>
      </c>
      <c r="TF64" t="s">
        <v>362</v>
      </c>
      <c r="TG64" t="s">
        <v>362</v>
      </c>
      <c r="TH64" t="s">
        <v>362</v>
      </c>
      <c r="TJ64" t="s">
        <v>6316</v>
      </c>
      <c r="TK64" t="s">
        <v>360</v>
      </c>
      <c r="TL64" t="s">
        <v>360</v>
      </c>
      <c r="TM64" t="s">
        <v>360</v>
      </c>
      <c r="TN64" t="s">
        <v>360</v>
      </c>
      <c r="TO64" t="s">
        <v>362</v>
      </c>
      <c r="TP64" t="s">
        <v>362</v>
      </c>
      <c r="TQ64" t="s">
        <v>360</v>
      </c>
      <c r="TR64" t="s">
        <v>360</v>
      </c>
      <c r="TS64" t="s">
        <v>360</v>
      </c>
      <c r="TT64" t="s">
        <v>362</v>
      </c>
      <c r="TU64" t="s">
        <v>362</v>
      </c>
      <c r="TV64" t="s">
        <v>362</v>
      </c>
      <c r="TW64" t="s">
        <v>362</v>
      </c>
      <c r="TY64" t="s">
        <v>5021</v>
      </c>
      <c r="TZ64" t="s">
        <v>5526</v>
      </c>
      <c r="UA64" t="s">
        <v>362</v>
      </c>
      <c r="UB64" t="s">
        <v>362</v>
      </c>
      <c r="UC64" t="s">
        <v>362</v>
      </c>
      <c r="UD64" t="s">
        <v>362</v>
      </c>
      <c r="UE64" t="s">
        <v>362</v>
      </c>
      <c r="UF64" t="s">
        <v>362</v>
      </c>
      <c r="UG64" t="s">
        <v>362</v>
      </c>
      <c r="UH64" t="s">
        <v>362</v>
      </c>
      <c r="UI64" t="s">
        <v>360</v>
      </c>
      <c r="UJ64" t="s">
        <v>362</v>
      </c>
      <c r="UK64" t="s">
        <v>362</v>
      </c>
      <c r="UN64" t="s">
        <v>3074</v>
      </c>
      <c r="UO64" t="s">
        <v>3074</v>
      </c>
      <c r="UP64" t="s">
        <v>3072</v>
      </c>
      <c r="UQ64" t="s">
        <v>1264</v>
      </c>
      <c r="UR64" t="s">
        <v>304</v>
      </c>
      <c r="US64" t="s">
        <v>314</v>
      </c>
      <c r="UT64" t="s">
        <v>290</v>
      </c>
      <c r="UU64" t="s">
        <v>686</v>
      </c>
      <c r="UV64" t="s">
        <v>532</v>
      </c>
      <c r="UW64" t="s">
        <v>329</v>
      </c>
      <c r="UX64" t="s">
        <v>741</v>
      </c>
      <c r="UY64" t="s">
        <v>406</v>
      </c>
      <c r="UZ64" t="s">
        <v>1099</v>
      </c>
      <c r="VA64" t="s">
        <v>1185</v>
      </c>
      <c r="VB64" t="s">
        <v>392</v>
      </c>
    </row>
    <row r="65" spans="1:574" x14ac:dyDescent="0.25">
      <c r="A65" t="s">
        <v>6317</v>
      </c>
      <c r="B65" s="38">
        <v>45901</v>
      </c>
      <c r="C65" t="s">
        <v>3056</v>
      </c>
      <c r="D65" t="s">
        <v>3059</v>
      </c>
      <c r="E65" t="s">
        <v>3065</v>
      </c>
      <c r="F65">
        <v>2795103</v>
      </c>
      <c r="G65" t="s">
        <v>3072</v>
      </c>
      <c r="H65" s="38">
        <v>44744</v>
      </c>
      <c r="I65">
        <v>42</v>
      </c>
      <c r="J65" t="s">
        <v>1474</v>
      </c>
      <c r="K65" t="s">
        <v>4866</v>
      </c>
      <c r="L65" t="s">
        <v>4875</v>
      </c>
      <c r="N65" t="s">
        <v>4913</v>
      </c>
      <c r="P65" t="s">
        <v>4921</v>
      </c>
      <c r="R65" t="s">
        <v>5994</v>
      </c>
      <c r="S65" t="s">
        <v>360</v>
      </c>
      <c r="T65" t="s">
        <v>360</v>
      </c>
      <c r="U65" t="s">
        <v>362</v>
      </c>
      <c r="V65" t="s">
        <v>362</v>
      </c>
      <c r="W65" t="s">
        <v>362</v>
      </c>
      <c r="X65" t="s">
        <v>362</v>
      </c>
      <c r="Y65" t="s">
        <v>362</v>
      </c>
      <c r="Z65" t="s">
        <v>362</v>
      </c>
      <c r="AB65" t="s">
        <v>4940</v>
      </c>
      <c r="AC65" t="s">
        <v>4940</v>
      </c>
      <c r="AD65" t="s">
        <v>4940</v>
      </c>
      <c r="AE65" t="s">
        <v>4940</v>
      </c>
      <c r="AF65" t="s">
        <v>4940</v>
      </c>
      <c r="AG65" t="s">
        <v>4940</v>
      </c>
      <c r="AH65" t="s">
        <v>4971</v>
      </c>
      <c r="AI65" t="s">
        <v>362</v>
      </c>
      <c r="AJ65" t="s">
        <v>362</v>
      </c>
      <c r="AK65" t="s">
        <v>362</v>
      </c>
      <c r="AL65" t="s">
        <v>362</v>
      </c>
      <c r="AM65" t="s">
        <v>362</v>
      </c>
      <c r="AN65" t="s">
        <v>362</v>
      </c>
      <c r="AO65" t="s">
        <v>362</v>
      </c>
      <c r="AP65" t="s">
        <v>362</v>
      </c>
      <c r="AQ65" t="s">
        <v>362</v>
      </c>
      <c r="AR65" t="s">
        <v>362</v>
      </c>
      <c r="AS65" t="s">
        <v>362</v>
      </c>
      <c r="AT65" t="s">
        <v>362</v>
      </c>
      <c r="AU65" t="s">
        <v>360</v>
      </c>
      <c r="AV65" t="s">
        <v>362</v>
      </c>
      <c r="AX65" t="s">
        <v>4973</v>
      </c>
      <c r="AY65" t="s">
        <v>362</v>
      </c>
      <c r="AZ65" t="s">
        <v>362</v>
      </c>
      <c r="BA65" t="s">
        <v>362</v>
      </c>
      <c r="BB65" t="s">
        <v>362</v>
      </c>
      <c r="BC65" t="s">
        <v>362</v>
      </c>
      <c r="BD65" t="s">
        <v>362</v>
      </c>
      <c r="BE65" t="s">
        <v>362</v>
      </c>
      <c r="BF65" t="s">
        <v>362</v>
      </c>
      <c r="BG65" t="s">
        <v>362</v>
      </c>
      <c r="BH65" t="s">
        <v>362</v>
      </c>
      <c r="BI65" t="s">
        <v>362</v>
      </c>
      <c r="BJ65" t="s">
        <v>360</v>
      </c>
      <c r="BK65" t="s">
        <v>362</v>
      </c>
      <c r="DE65" t="s">
        <v>5030</v>
      </c>
      <c r="DN65" t="s">
        <v>5041</v>
      </c>
      <c r="DO65" t="s">
        <v>362</v>
      </c>
      <c r="DP65" t="s">
        <v>360</v>
      </c>
      <c r="DQ65" t="s">
        <v>362</v>
      </c>
      <c r="DR65" t="s">
        <v>362</v>
      </c>
      <c r="DS65" t="s">
        <v>362</v>
      </c>
      <c r="DT65" t="s">
        <v>362</v>
      </c>
      <c r="DU65" t="s">
        <v>362</v>
      </c>
      <c r="DV65" t="s">
        <v>362</v>
      </c>
      <c r="DW65" t="s">
        <v>362</v>
      </c>
      <c r="FJ65" t="s">
        <v>5076</v>
      </c>
      <c r="FK65" t="s">
        <v>4907</v>
      </c>
      <c r="FV65" t="s">
        <v>5111</v>
      </c>
      <c r="FW65" t="s">
        <v>4907</v>
      </c>
      <c r="FX65" t="s">
        <v>362</v>
      </c>
      <c r="FY65" t="s">
        <v>362</v>
      </c>
      <c r="FZ65" t="s">
        <v>362</v>
      </c>
      <c r="GA65" t="s">
        <v>362</v>
      </c>
      <c r="GB65" t="s">
        <v>362</v>
      </c>
      <c r="GC65" t="s">
        <v>362</v>
      </c>
      <c r="GD65" t="s">
        <v>360</v>
      </c>
      <c r="GE65" t="s">
        <v>362</v>
      </c>
      <c r="GG65" t="s">
        <v>4949</v>
      </c>
      <c r="GI65" t="s">
        <v>4907</v>
      </c>
      <c r="IG65" t="s">
        <v>5021</v>
      </c>
      <c r="IH65" t="s">
        <v>5196</v>
      </c>
      <c r="II65" t="s">
        <v>362</v>
      </c>
      <c r="IJ65" t="s">
        <v>360</v>
      </c>
      <c r="IK65" t="s">
        <v>362</v>
      </c>
      <c r="IL65" t="s">
        <v>362</v>
      </c>
      <c r="IM65" t="s">
        <v>362</v>
      </c>
      <c r="IN65" t="s">
        <v>362</v>
      </c>
      <c r="IP65" t="s">
        <v>5207</v>
      </c>
      <c r="IQ65" t="s">
        <v>5224</v>
      </c>
      <c r="IR65" t="s">
        <v>362</v>
      </c>
      <c r="IS65" t="s">
        <v>362</v>
      </c>
      <c r="IT65" t="s">
        <v>362</v>
      </c>
      <c r="IU65" t="s">
        <v>362</v>
      </c>
      <c r="IV65" t="s">
        <v>362</v>
      </c>
      <c r="IW65" t="s">
        <v>362</v>
      </c>
      <c r="IX65" t="s">
        <v>360</v>
      </c>
      <c r="IY65" t="s">
        <v>362</v>
      </c>
      <c r="IZ65" t="s">
        <v>362</v>
      </c>
      <c r="JA65" t="s">
        <v>362</v>
      </c>
      <c r="JC65" t="s">
        <v>5050</v>
      </c>
      <c r="JD65" t="s">
        <v>360</v>
      </c>
      <c r="JE65" t="s">
        <v>362</v>
      </c>
      <c r="JF65" t="s">
        <v>362</v>
      </c>
      <c r="JG65" t="s">
        <v>362</v>
      </c>
      <c r="JH65" t="s">
        <v>362</v>
      </c>
      <c r="JI65" t="s">
        <v>362</v>
      </c>
      <c r="JJ65" t="s">
        <v>362</v>
      </c>
      <c r="JL65" t="s">
        <v>5237</v>
      </c>
      <c r="KI65" t="s">
        <v>5259</v>
      </c>
      <c r="KJ65" t="s">
        <v>5273</v>
      </c>
      <c r="KK65" t="s">
        <v>362</v>
      </c>
      <c r="KL65" t="s">
        <v>362</v>
      </c>
      <c r="KM65" t="s">
        <v>362</v>
      </c>
      <c r="KN65" t="s">
        <v>362</v>
      </c>
      <c r="KO65" t="s">
        <v>362</v>
      </c>
      <c r="KP65" t="s">
        <v>362</v>
      </c>
      <c r="KQ65" t="s">
        <v>360</v>
      </c>
      <c r="KR65" t="s">
        <v>362</v>
      </c>
      <c r="KS65" t="s">
        <v>362</v>
      </c>
      <c r="KT65" t="s">
        <v>362</v>
      </c>
      <c r="KU65" t="s">
        <v>362</v>
      </c>
      <c r="LJ65" t="s">
        <v>5279</v>
      </c>
      <c r="LK65" t="s">
        <v>360</v>
      </c>
      <c r="LL65" t="s">
        <v>362</v>
      </c>
      <c r="LM65" t="s">
        <v>362</v>
      </c>
      <c r="LN65" t="s">
        <v>362</v>
      </c>
      <c r="LO65" t="s">
        <v>362</v>
      </c>
      <c r="LP65" t="s">
        <v>362</v>
      </c>
      <c r="LQ65" t="s">
        <v>362</v>
      </c>
      <c r="LS65" t="s">
        <v>3072</v>
      </c>
      <c r="LT65" t="s">
        <v>5154</v>
      </c>
      <c r="NE65" t="s">
        <v>4971</v>
      </c>
      <c r="NF65" t="s">
        <v>362</v>
      </c>
      <c r="NG65" t="s">
        <v>362</v>
      </c>
      <c r="NH65" t="s">
        <v>362</v>
      </c>
      <c r="NI65" t="s">
        <v>362</v>
      </c>
      <c r="NJ65" t="s">
        <v>362</v>
      </c>
      <c r="NK65" t="s">
        <v>362</v>
      </c>
      <c r="NL65" t="s">
        <v>362</v>
      </c>
      <c r="NM65" t="s">
        <v>362</v>
      </c>
      <c r="NN65" t="s">
        <v>362</v>
      </c>
      <c r="NO65" t="s">
        <v>362</v>
      </c>
      <c r="NP65" t="s">
        <v>362</v>
      </c>
      <c r="NQ65" t="s">
        <v>360</v>
      </c>
      <c r="NR65" t="s">
        <v>362</v>
      </c>
      <c r="NS65" t="s">
        <v>362</v>
      </c>
      <c r="NU65" t="s">
        <v>6205</v>
      </c>
      <c r="NV65" t="s">
        <v>362</v>
      </c>
      <c r="NW65" t="s">
        <v>362</v>
      </c>
      <c r="NX65" t="s">
        <v>362</v>
      </c>
      <c r="NY65" t="s">
        <v>362</v>
      </c>
      <c r="NZ65" t="s">
        <v>362</v>
      </c>
      <c r="OA65" t="s">
        <v>360</v>
      </c>
      <c r="OB65" t="s">
        <v>360</v>
      </c>
      <c r="OC65" t="s">
        <v>362</v>
      </c>
      <c r="OD65" t="s">
        <v>362</v>
      </c>
      <c r="OE65" t="s">
        <v>362</v>
      </c>
      <c r="OF65" t="s">
        <v>362</v>
      </c>
      <c r="OG65" t="s">
        <v>362</v>
      </c>
      <c r="OI65" t="s">
        <v>5345</v>
      </c>
      <c r="OJ65" t="s">
        <v>360</v>
      </c>
      <c r="OK65" t="s">
        <v>362</v>
      </c>
      <c r="OL65" t="s">
        <v>362</v>
      </c>
      <c r="OM65" t="s">
        <v>362</v>
      </c>
      <c r="ON65" t="s">
        <v>362</v>
      </c>
      <c r="OO65" t="s">
        <v>362</v>
      </c>
      <c r="OP65" t="s">
        <v>362</v>
      </c>
      <c r="OQ65" t="s">
        <v>362</v>
      </c>
      <c r="OR65" t="s">
        <v>362</v>
      </c>
      <c r="OS65" t="s">
        <v>362</v>
      </c>
      <c r="OU65" t="s">
        <v>5002</v>
      </c>
      <c r="PF65" t="s">
        <v>6297</v>
      </c>
      <c r="PG65" t="s">
        <v>362</v>
      </c>
      <c r="PH65" t="s">
        <v>362</v>
      </c>
      <c r="PI65" t="s">
        <v>362</v>
      </c>
      <c r="PJ65" t="s">
        <v>362</v>
      </c>
      <c r="PK65" t="s">
        <v>362</v>
      </c>
      <c r="PL65" t="s">
        <v>362</v>
      </c>
      <c r="PM65" t="s">
        <v>362</v>
      </c>
      <c r="PN65" t="s">
        <v>360</v>
      </c>
      <c r="PO65" t="s">
        <v>362</v>
      </c>
      <c r="PP65" t="s">
        <v>360</v>
      </c>
      <c r="PQ65" t="s">
        <v>362</v>
      </c>
      <c r="PR65" t="s">
        <v>362</v>
      </c>
      <c r="PS65" t="s">
        <v>362</v>
      </c>
      <c r="PT65" t="s">
        <v>362</v>
      </c>
      <c r="PU65" t="s">
        <v>362</v>
      </c>
      <c r="PV65" t="s">
        <v>362</v>
      </c>
      <c r="PW65" t="s">
        <v>362</v>
      </c>
      <c r="PX65" t="s">
        <v>362</v>
      </c>
      <c r="PZ65" t="s">
        <v>5398</v>
      </c>
      <c r="QA65" t="s">
        <v>362</v>
      </c>
      <c r="QB65" t="s">
        <v>362</v>
      </c>
      <c r="QC65" t="s">
        <v>362</v>
      </c>
      <c r="QD65" t="s">
        <v>362</v>
      </c>
      <c r="QE65" t="s">
        <v>362</v>
      </c>
      <c r="QF65" t="s">
        <v>362</v>
      </c>
      <c r="QG65" t="s">
        <v>362</v>
      </c>
      <c r="QH65" t="s">
        <v>362</v>
      </c>
      <c r="QI65" t="s">
        <v>362</v>
      </c>
      <c r="QJ65" t="s">
        <v>362</v>
      </c>
      <c r="QK65" t="s">
        <v>362</v>
      </c>
      <c r="QL65" t="s">
        <v>362</v>
      </c>
      <c r="QM65" t="s">
        <v>360</v>
      </c>
      <c r="QN65" t="s">
        <v>362</v>
      </c>
      <c r="QO65" t="s">
        <v>362</v>
      </c>
      <c r="QP65" t="s">
        <v>362</v>
      </c>
      <c r="SZ65" t="s">
        <v>3074</v>
      </c>
      <c r="TA65" t="s">
        <v>362</v>
      </c>
      <c r="TB65" t="s">
        <v>362</v>
      </c>
      <c r="TC65" t="s">
        <v>362</v>
      </c>
      <c r="TD65" t="s">
        <v>362</v>
      </c>
      <c r="TE65" t="s">
        <v>362</v>
      </c>
      <c r="TF65" t="s">
        <v>362</v>
      </c>
      <c r="TG65" t="s">
        <v>360</v>
      </c>
      <c r="TH65" t="s">
        <v>362</v>
      </c>
      <c r="UN65" t="s">
        <v>3074</v>
      </c>
      <c r="UO65" t="s">
        <v>3074</v>
      </c>
      <c r="UP65" t="s">
        <v>3074</v>
      </c>
      <c r="UQ65" t="s">
        <v>1422</v>
      </c>
      <c r="UR65" t="s">
        <v>304</v>
      </c>
      <c r="US65" t="s">
        <v>321</v>
      </c>
      <c r="UT65" t="s">
        <v>290</v>
      </c>
      <c r="UU65" t="s">
        <v>694</v>
      </c>
      <c r="UV65" t="s">
        <v>532</v>
      </c>
      <c r="UW65" t="s">
        <v>329</v>
      </c>
      <c r="UX65" t="s">
        <v>737</v>
      </c>
      <c r="UY65" t="s">
        <v>406</v>
      </c>
      <c r="UZ65" t="s">
        <v>1098</v>
      </c>
      <c r="VA65" t="s">
        <v>1184</v>
      </c>
      <c r="VB65" t="s">
        <v>380</v>
      </c>
    </row>
    <row r="66" spans="1:574" x14ac:dyDescent="0.25">
      <c r="A66" t="s">
        <v>6318</v>
      </c>
      <c r="B66" s="38">
        <v>45901</v>
      </c>
      <c r="C66" t="s">
        <v>3057</v>
      </c>
      <c r="D66" t="s">
        <v>3059</v>
      </c>
      <c r="E66" t="s">
        <v>3065</v>
      </c>
      <c r="F66">
        <v>2784948</v>
      </c>
      <c r="G66" t="s">
        <v>3072</v>
      </c>
      <c r="H66" s="38">
        <v>45769</v>
      </c>
      <c r="I66">
        <v>46</v>
      </c>
      <c r="J66" t="s">
        <v>1466</v>
      </c>
      <c r="K66" t="s">
        <v>4866</v>
      </c>
      <c r="L66" t="s">
        <v>4875</v>
      </c>
      <c r="N66" t="s">
        <v>4911</v>
      </c>
      <c r="P66" t="s">
        <v>4937</v>
      </c>
      <c r="R66" t="s">
        <v>5527</v>
      </c>
      <c r="S66" t="s">
        <v>360</v>
      </c>
      <c r="T66" t="s">
        <v>362</v>
      </c>
      <c r="U66" t="s">
        <v>362</v>
      </c>
      <c r="V66" t="s">
        <v>362</v>
      </c>
      <c r="W66" t="s">
        <v>362</v>
      </c>
      <c r="X66" t="s">
        <v>362</v>
      </c>
      <c r="Y66" t="s">
        <v>362</v>
      </c>
      <c r="Z66" t="s">
        <v>362</v>
      </c>
      <c r="AB66" t="s">
        <v>4940</v>
      </c>
      <c r="AC66" t="s">
        <v>4940</v>
      </c>
      <c r="AD66" t="s">
        <v>4942</v>
      </c>
      <c r="AE66" t="s">
        <v>4940</v>
      </c>
      <c r="AF66" t="s">
        <v>4940</v>
      </c>
      <c r="AG66" t="s">
        <v>4940</v>
      </c>
      <c r="AH66" t="s">
        <v>6319</v>
      </c>
      <c r="AI66" t="s">
        <v>360</v>
      </c>
      <c r="AJ66" t="s">
        <v>360</v>
      </c>
      <c r="AK66" t="s">
        <v>362</v>
      </c>
      <c r="AL66" t="s">
        <v>362</v>
      </c>
      <c r="AM66" t="s">
        <v>360</v>
      </c>
      <c r="AN66" t="s">
        <v>362</v>
      </c>
      <c r="AO66" t="s">
        <v>362</v>
      </c>
      <c r="AP66" t="s">
        <v>362</v>
      </c>
      <c r="AQ66" t="s">
        <v>360</v>
      </c>
      <c r="AR66" t="s">
        <v>362</v>
      </c>
      <c r="AS66" t="s">
        <v>360</v>
      </c>
      <c r="AT66" t="s">
        <v>362</v>
      </c>
      <c r="AU66" t="s">
        <v>362</v>
      </c>
      <c r="AV66" t="s">
        <v>362</v>
      </c>
      <c r="AX66" t="s">
        <v>4951</v>
      </c>
      <c r="AY66" t="s">
        <v>362</v>
      </c>
      <c r="AZ66" t="s">
        <v>360</v>
      </c>
      <c r="BA66" t="s">
        <v>362</v>
      </c>
      <c r="BB66" t="s">
        <v>362</v>
      </c>
      <c r="BC66" t="s">
        <v>362</v>
      </c>
      <c r="BD66" t="s">
        <v>362</v>
      </c>
      <c r="BE66" t="s">
        <v>362</v>
      </c>
      <c r="BF66" t="s">
        <v>362</v>
      </c>
      <c r="BG66" t="s">
        <v>362</v>
      </c>
      <c r="BH66" t="s">
        <v>362</v>
      </c>
      <c r="BI66" t="s">
        <v>362</v>
      </c>
      <c r="BJ66" t="s">
        <v>362</v>
      </c>
      <c r="BK66" t="s">
        <v>362</v>
      </c>
      <c r="BM66" t="s">
        <v>5471</v>
      </c>
      <c r="BN66" t="s">
        <v>362</v>
      </c>
      <c r="BO66" t="s">
        <v>362</v>
      </c>
      <c r="BP66" t="s">
        <v>360</v>
      </c>
      <c r="BQ66" t="s">
        <v>362</v>
      </c>
      <c r="BR66" t="s">
        <v>362</v>
      </c>
      <c r="BS66" t="s">
        <v>362</v>
      </c>
      <c r="BT66" t="s">
        <v>362</v>
      </c>
      <c r="BU66" t="s">
        <v>362</v>
      </c>
      <c r="BV66" t="s">
        <v>362</v>
      </c>
      <c r="BX66" t="s">
        <v>4975</v>
      </c>
      <c r="CN66" t="s">
        <v>5002</v>
      </c>
      <c r="DD66" t="s">
        <v>5023</v>
      </c>
      <c r="EK66" t="s">
        <v>5070</v>
      </c>
      <c r="EW66" t="s">
        <v>6320</v>
      </c>
      <c r="EX66" t="s">
        <v>362</v>
      </c>
      <c r="EY66" t="s">
        <v>362</v>
      </c>
      <c r="EZ66" t="s">
        <v>362</v>
      </c>
      <c r="FA66" t="s">
        <v>360</v>
      </c>
      <c r="FB66" t="s">
        <v>362</v>
      </c>
      <c r="FC66" t="s">
        <v>362</v>
      </c>
      <c r="FD66" t="s">
        <v>360</v>
      </c>
      <c r="FE66" t="s">
        <v>362</v>
      </c>
      <c r="FF66" t="s">
        <v>362</v>
      </c>
      <c r="FG66" t="s">
        <v>362</v>
      </c>
      <c r="FH66" t="s">
        <v>362</v>
      </c>
      <c r="FJ66" t="s">
        <v>5070</v>
      </c>
      <c r="FK66" t="s">
        <v>3074</v>
      </c>
      <c r="FL66" t="s">
        <v>5113</v>
      </c>
      <c r="FM66" t="s">
        <v>360</v>
      </c>
      <c r="FN66" t="s">
        <v>362</v>
      </c>
      <c r="FO66" t="s">
        <v>362</v>
      </c>
      <c r="FP66" t="s">
        <v>362</v>
      </c>
      <c r="FQ66" t="s">
        <v>362</v>
      </c>
      <c r="FR66" t="s">
        <v>362</v>
      </c>
      <c r="FS66" t="s">
        <v>362</v>
      </c>
      <c r="FT66" t="s">
        <v>362</v>
      </c>
      <c r="FV66" t="s">
        <v>3072</v>
      </c>
      <c r="GG66" t="s">
        <v>4949</v>
      </c>
      <c r="GI66" t="s">
        <v>3074</v>
      </c>
      <c r="HN66" t="s">
        <v>4907</v>
      </c>
      <c r="HO66" t="s">
        <v>362</v>
      </c>
      <c r="HP66" t="s">
        <v>362</v>
      </c>
      <c r="HQ66" t="s">
        <v>362</v>
      </c>
      <c r="HR66" t="s">
        <v>362</v>
      </c>
      <c r="HS66" t="s">
        <v>362</v>
      </c>
      <c r="HT66" t="s">
        <v>362</v>
      </c>
      <c r="HU66" t="s">
        <v>362</v>
      </c>
      <c r="HV66" t="s">
        <v>360</v>
      </c>
      <c r="HW66" t="s">
        <v>362</v>
      </c>
      <c r="HY66" t="s">
        <v>5186</v>
      </c>
      <c r="HZ66" t="s">
        <v>362</v>
      </c>
      <c r="IA66" t="s">
        <v>362</v>
      </c>
      <c r="IB66" t="s">
        <v>362</v>
      </c>
      <c r="IC66" t="s">
        <v>362</v>
      </c>
      <c r="ID66" t="s">
        <v>360</v>
      </c>
      <c r="IE66" t="s">
        <v>362</v>
      </c>
      <c r="IG66" t="s">
        <v>5187</v>
      </c>
      <c r="IP66" t="s">
        <v>5203</v>
      </c>
      <c r="IQ66" t="s">
        <v>5218</v>
      </c>
      <c r="IR66" t="s">
        <v>362</v>
      </c>
      <c r="IS66" t="s">
        <v>362</v>
      </c>
      <c r="IT66" t="s">
        <v>362</v>
      </c>
      <c r="IU66" t="s">
        <v>360</v>
      </c>
      <c r="IV66" t="s">
        <v>362</v>
      </c>
      <c r="IW66" t="s">
        <v>362</v>
      </c>
      <c r="IX66" t="s">
        <v>362</v>
      </c>
      <c r="IY66" t="s">
        <v>362</v>
      </c>
      <c r="IZ66" t="s">
        <v>362</v>
      </c>
      <c r="JA66" t="s">
        <v>362</v>
      </c>
      <c r="JL66" t="s">
        <v>3074</v>
      </c>
      <c r="JX66" t="s">
        <v>6163</v>
      </c>
      <c r="JY66" t="s">
        <v>360</v>
      </c>
      <c r="JZ66" t="s">
        <v>362</v>
      </c>
      <c r="KA66" t="s">
        <v>362</v>
      </c>
      <c r="KB66" t="s">
        <v>362</v>
      </c>
      <c r="KC66" t="s">
        <v>362</v>
      </c>
      <c r="KD66" t="s">
        <v>360</v>
      </c>
      <c r="KE66" t="s">
        <v>362</v>
      </c>
      <c r="KF66" t="s">
        <v>362</v>
      </c>
      <c r="KG66" t="s">
        <v>362</v>
      </c>
      <c r="KI66" t="s">
        <v>3074</v>
      </c>
      <c r="LS66" t="s">
        <v>3074</v>
      </c>
      <c r="NE66" t="s">
        <v>4971</v>
      </c>
      <c r="NF66" t="s">
        <v>362</v>
      </c>
      <c r="NG66" t="s">
        <v>362</v>
      </c>
      <c r="NH66" t="s">
        <v>362</v>
      </c>
      <c r="NI66" t="s">
        <v>362</v>
      </c>
      <c r="NJ66" t="s">
        <v>362</v>
      </c>
      <c r="NK66" t="s">
        <v>362</v>
      </c>
      <c r="NL66" t="s">
        <v>362</v>
      </c>
      <c r="NM66" t="s">
        <v>362</v>
      </c>
      <c r="NN66" t="s">
        <v>362</v>
      </c>
      <c r="NO66" t="s">
        <v>362</v>
      </c>
      <c r="NP66" t="s">
        <v>362</v>
      </c>
      <c r="NQ66" t="s">
        <v>360</v>
      </c>
      <c r="NR66" t="s">
        <v>362</v>
      </c>
      <c r="NS66" t="s">
        <v>362</v>
      </c>
      <c r="NU66" t="s">
        <v>6013</v>
      </c>
      <c r="NV66" t="s">
        <v>362</v>
      </c>
      <c r="NW66" t="s">
        <v>362</v>
      </c>
      <c r="NX66" t="s">
        <v>362</v>
      </c>
      <c r="NY66" t="s">
        <v>362</v>
      </c>
      <c r="NZ66" t="s">
        <v>360</v>
      </c>
      <c r="OA66" t="s">
        <v>362</v>
      </c>
      <c r="OB66" t="s">
        <v>360</v>
      </c>
      <c r="OC66" t="s">
        <v>362</v>
      </c>
      <c r="OD66" t="s">
        <v>362</v>
      </c>
      <c r="OE66" t="s">
        <v>362</v>
      </c>
      <c r="OF66" t="s">
        <v>362</v>
      </c>
      <c r="OG66" t="s">
        <v>362</v>
      </c>
      <c r="OI66" t="s">
        <v>6041</v>
      </c>
      <c r="OJ66" t="s">
        <v>360</v>
      </c>
      <c r="OK66" t="s">
        <v>360</v>
      </c>
      <c r="OL66" t="s">
        <v>362</v>
      </c>
      <c r="OM66" t="s">
        <v>362</v>
      </c>
      <c r="ON66" t="s">
        <v>362</v>
      </c>
      <c r="OO66" t="s">
        <v>362</v>
      </c>
      <c r="OP66" t="s">
        <v>362</v>
      </c>
      <c r="OQ66" t="s">
        <v>362</v>
      </c>
      <c r="OR66" t="s">
        <v>362</v>
      </c>
      <c r="OS66" t="s">
        <v>362</v>
      </c>
      <c r="OU66" t="s">
        <v>5002</v>
      </c>
      <c r="PF66" t="s">
        <v>5373</v>
      </c>
      <c r="PG66" t="s">
        <v>362</v>
      </c>
      <c r="PH66" t="s">
        <v>362</v>
      </c>
      <c r="PI66" t="s">
        <v>360</v>
      </c>
      <c r="PJ66" t="s">
        <v>362</v>
      </c>
      <c r="PK66" t="s">
        <v>362</v>
      </c>
      <c r="PL66" t="s">
        <v>362</v>
      </c>
      <c r="PM66" t="s">
        <v>362</v>
      </c>
      <c r="PN66" t="s">
        <v>362</v>
      </c>
      <c r="PO66" t="s">
        <v>362</v>
      </c>
      <c r="PP66" t="s">
        <v>362</v>
      </c>
      <c r="PQ66" t="s">
        <v>362</v>
      </c>
      <c r="PR66" t="s">
        <v>362</v>
      </c>
      <c r="PS66" t="s">
        <v>362</v>
      </c>
      <c r="PT66" t="s">
        <v>362</v>
      </c>
      <c r="PU66" t="s">
        <v>362</v>
      </c>
      <c r="PV66" t="s">
        <v>362</v>
      </c>
      <c r="PW66" t="s">
        <v>362</v>
      </c>
      <c r="PX66" t="s">
        <v>362</v>
      </c>
      <c r="PZ66" t="s">
        <v>5398</v>
      </c>
      <c r="QA66" t="s">
        <v>362</v>
      </c>
      <c r="QB66" t="s">
        <v>362</v>
      </c>
      <c r="QC66" t="s">
        <v>362</v>
      </c>
      <c r="QD66" t="s">
        <v>362</v>
      </c>
      <c r="QE66" t="s">
        <v>362</v>
      </c>
      <c r="QF66" t="s">
        <v>362</v>
      </c>
      <c r="QG66" t="s">
        <v>362</v>
      </c>
      <c r="QH66" t="s">
        <v>362</v>
      </c>
      <c r="QI66" t="s">
        <v>362</v>
      </c>
      <c r="QJ66" t="s">
        <v>362</v>
      </c>
      <c r="QK66" t="s">
        <v>362</v>
      </c>
      <c r="QL66" t="s">
        <v>362</v>
      </c>
      <c r="QM66" t="s">
        <v>360</v>
      </c>
      <c r="QN66" t="s">
        <v>362</v>
      </c>
      <c r="QO66" t="s">
        <v>362</v>
      </c>
      <c r="QP66" t="s">
        <v>362</v>
      </c>
      <c r="SZ66" t="s">
        <v>5505</v>
      </c>
      <c r="TA66" t="s">
        <v>360</v>
      </c>
      <c r="TB66" t="s">
        <v>362</v>
      </c>
      <c r="TC66" t="s">
        <v>362</v>
      </c>
      <c r="TD66" t="s">
        <v>362</v>
      </c>
      <c r="TE66" t="s">
        <v>362</v>
      </c>
      <c r="TF66" t="s">
        <v>362</v>
      </c>
      <c r="TG66" t="s">
        <v>362</v>
      </c>
      <c r="TH66" t="s">
        <v>362</v>
      </c>
      <c r="TJ66" t="s">
        <v>5495</v>
      </c>
      <c r="TK66" t="s">
        <v>362</v>
      </c>
      <c r="TL66" t="s">
        <v>362</v>
      </c>
      <c r="TM66" t="s">
        <v>362</v>
      </c>
      <c r="TN66" t="s">
        <v>362</v>
      </c>
      <c r="TO66" t="s">
        <v>362</v>
      </c>
      <c r="TP66" t="s">
        <v>362</v>
      </c>
      <c r="TQ66" t="s">
        <v>360</v>
      </c>
      <c r="TR66" t="s">
        <v>362</v>
      </c>
      <c r="TS66" t="s">
        <v>362</v>
      </c>
      <c r="TT66" t="s">
        <v>362</v>
      </c>
      <c r="TU66" t="s">
        <v>362</v>
      </c>
      <c r="TV66" t="s">
        <v>362</v>
      </c>
      <c r="TW66" t="s">
        <v>362</v>
      </c>
      <c r="TY66" t="s">
        <v>4984</v>
      </c>
      <c r="TZ66" t="s">
        <v>5526</v>
      </c>
      <c r="UA66" t="s">
        <v>362</v>
      </c>
      <c r="UB66" t="s">
        <v>362</v>
      </c>
      <c r="UC66" t="s">
        <v>362</v>
      </c>
      <c r="UD66" t="s">
        <v>362</v>
      </c>
      <c r="UE66" t="s">
        <v>362</v>
      </c>
      <c r="UF66" t="s">
        <v>362</v>
      </c>
      <c r="UG66" t="s">
        <v>362</v>
      </c>
      <c r="UH66" t="s">
        <v>362</v>
      </c>
      <c r="UI66" t="s">
        <v>360</v>
      </c>
      <c r="UJ66" t="s">
        <v>362</v>
      </c>
      <c r="UK66" t="s">
        <v>362</v>
      </c>
      <c r="UN66" t="s">
        <v>3074</v>
      </c>
      <c r="UO66" t="s">
        <v>3072</v>
      </c>
      <c r="UP66" t="s">
        <v>3074</v>
      </c>
      <c r="UQ66" t="s">
        <v>1179</v>
      </c>
      <c r="UR66" t="s">
        <v>304</v>
      </c>
      <c r="US66" t="s">
        <v>321</v>
      </c>
      <c r="UT66" t="s">
        <v>290</v>
      </c>
      <c r="UU66" t="s">
        <v>693</v>
      </c>
      <c r="UV66" t="s">
        <v>529</v>
      </c>
      <c r="UW66" t="s">
        <v>329</v>
      </c>
      <c r="UX66" t="s">
        <v>737</v>
      </c>
      <c r="UY66" t="s">
        <v>406</v>
      </c>
      <c r="UZ66" t="s">
        <v>1099</v>
      </c>
      <c r="VA66" t="s">
        <v>1184</v>
      </c>
      <c r="VB66" t="s">
        <v>392</v>
      </c>
    </row>
    <row r="67" spans="1:574" x14ac:dyDescent="0.25">
      <c r="A67" t="s">
        <v>6321</v>
      </c>
      <c r="B67" s="38">
        <v>45901</v>
      </c>
      <c r="C67" t="s">
        <v>3055</v>
      </c>
      <c r="D67" t="s">
        <v>3059</v>
      </c>
      <c r="E67" t="s">
        <v>3065</v>
      </c>
      <c r="F67">
        <v>2773154</v>
      </c>
      <c r="G67" t="s">
        <v>3072</v>
      </c>
      <c r="H67" s="38">
        <v>44623</v>
      </c>
      <c r="I67">
        <v>70</v>
      </c>
      <c r="J67" t="s">
        <v>1471</v>
      </c>
      <c r="K67" t="s">
        <v>4868</v>
      </c>
      <c r="L67" t="s">
        <v>4875</v>
      </c>
      <c r="N67" t="s">
        <v>4913</v>
      </c>
      <c r="P67" t="s">
        <v>4933</v>
      </c>
      <c r="R67" t="s">
        <v>3074</v>
      </c>
      <c r="S67" t="s">
        <v>362</v>
      </c>
      <c r="T67" t="s">
        <v>362</v>
      </c>
      <c r="U67" t="s">
        <v>362</v>
      </c>
      <c r="V67" t="s">
        <v>362</v>
      </c>
      <c r="W67" t="s">
        <v>362</v>
      </c>
      <c r="X67" t="s">
        <v>360</v>
      </c>
      <c r="Y67" t="s">
        <v>362</v>
      </c>
      <c r="Z67" t="s">
        <v>362</v>
      </c>
      <c r="AB67" t="s">
        <v>4940</v>
      </c>
      <c r="AC67" t="s">
        <v>4940</v>
      </c>
      <c r="AD67" t="s">
        <v>4940</v>
      </c>
      <c r="AE67" t="s">
        <v>4942</v>
      </c>
      <c r="AF67" t="s">
        <v>4940</v>
      </c>
      <c r="AG67" t="s">
        <v>4940</v>
      </c>
      <c r="AH67" t="s">
        <v>6322</v>
      </c>
      <c r="AI67" t="s">
        <v>360</v>
      </c>
      <c r="AJ67" t="s">
        <v>362</v>
      </c>
      <c r="AK67" t="s">
        <v>362</v>
      </c>
      <c r="AL67" t="s">
        <v>360</v>
      </c>
      <c r="AM67" t="s">
        <v>360</v>
      </c>
      <c r="AN67" t="s">
        <v>360</v>
      </c>
      <c r="AO67" t="s">
        <v>360</v>
      </c>
      <c r="AP67" t="s">
        <v>360</v>
      </c>
      <c r="AQ67" t="s">
        <v>362</v>
      </c>
      <c r="AR67" t="s">
        <v>362</v>
      </c>
      <c r="AS67" t="s">
        <v>360</v>
      </c>
      <c r="AT67" t="s">
        <v>362</v>
      </c>
      <c r="AU67" t="s">
        <v>362</v>
      </c>
      <c r="AV67" t="s">
        <v>362</v>
      </c>
      <c r="AX67" t="s">
        <v>6323</v>
      </c>
      <c r="AY67" t="s">
        <v>360</v>
      </c>
      <c r="AZ67" t="s">
        <v>362</v>
      </c>
      <c r="BA67" t="s">
        <v>362</v>
      </c>
      <c r="BB67" t="s">
        <v>362</v>
      </c>
      <c r="BC67" t="s">
        <v>362</v>
      </c>
      <c r="BD67" t="s">
        <v>362</v>
      </c>
      <c r="BE67" t="s">
        <v>360</v>
      </c>
      <c r="BF67" t="s">
        <v>362</v>
      </c>
      <c r="BG67" t="s">
        <v>362</v>
      </c>
      <c r="BH67" t="s">
        <v>362</v>
      </c>
      <c r="BI67" t="s">
        <v>362</v>
      </c>
      <c r="BJ67" t="s">
        <v>362</v>
      </c>
      <c r="BK67" t="s">
        <v>362</v>
      </c>
      <c r="BM67" t="s">
        <v>6044</v>
      </c>
      <c r="BN67" t="s">
        <v>362</v>
      </c>
      <c r="BO67" t="s">
        <v>362</v>
      </c>
      <c r="BP67" t="s">
        <v>360</v>
      </c>
      <c r="BQ67" t="s">
        <v>360</v>
      </c>
      <c r="BR67" t="s">
        <v>362</v>
      </c>
      <c r="BS67" t="s">
        <v>362</v>
      </c>
      <c r="BT67" t="s">
        <v>362</v>
      </c>
      <c r="BU67" t="s">
        <v>362</v>
      </c>
      <c r="BV67" t="s">
        <v>362</v>
      </c>
      <c r="BX67" t="s">
        <v>4975</v>
      </c>
      <c r="CN67" t="s">
        <v>5002</v>
      </c>
      <c r="DD67" t="s">
        <v>5023</v>
      </c>
      <c r="EK67" t="s">
        <v>5070</v>
      </c>
      <c r="EW67" t="s">
        <v>5094</v>
      </c>
      <c r="EX67" t="s">
        <v>360</v>
      </c>
      <c r="EY67" t="s">
        <v>362</v>
      </c>
      <c r="EZ67" t="s">
        <v>362</v>
      </c>
      <c r="FA67" t="s">
        <v>362</v>
      </c>
      <c r="FB67" t="s">
        <v>362</v>
      </c>
      <c r="FC67" t="s">
        <v>362</v>
      </c>
      <c r="FD67" t="s">
        <v>362</v>
      </c>
      <c r="FE67" t="s">
        <v>362</v>
      </c>
      <c r="FF67" t="s">
        <v>362</v>
      </c>
      <c r="FG67" t="s">
        <v>362</v>
      </c>
      <c r="FH67" t="s">
        <v>362</v>
      </c>
      <c r="FJ67" t="s">
        <v>5070</v>
      </c>
      <c r="FK67" t="s">
        <v>3072</v>
      </c>
      <c r="FV67" t="s">
        <v>3072</v>
      </c>
      <c r="GG67" t="s">
        <v>4953</v>
      </c>
      <c r="GI67" t="s">
        <v>3072</v>
      </c>
      <c r="GJ67" t="s">
        <v>5137</v>
      </c>
      <c r="GK67" t="s">
        <v>362</v>
      </c>
      <c r="GL67" t="s">
        <v>360</v>
      </c>
      <c r="GM67" t="s">
        <v>362</v>
      </c>
      <c r="GN67" t="s">
        <v>362</v>
      </c>
      <c r="GO67" t="s">
        <v>362</v>
      </c>
      <c r="GP67" t="s">
        <v>362</v>
      </c>
      <c r="GR67" t="s">
        <v>4907</v>
      </c>
      <c r="GS67" t="s">
        <v>362</v>
      </c>
      <c r="GT67" t="s">
        <v>362</v>
      </c>
      <c r="GU67" t="s">
        <v>362</v>
      </c>
      <c r="GV67" t="s">
        <v>362</v>
      </c>
      <c r="GW67" t="s">
        <v>362</v>
      </c>
      <c r="GX67" t="s">
        <v>362</v>
      </c>
      <c r="GY67" t="s">
        <v>360</v>
      </c>
      <c r="GZ67" t="s">
        <v>362</v>
      </c>
      <c r="HB67" t="s">
        <v>5154</v>
      </c>
      <c r="IG67" t="s">
        <v>5187</v>
      </c>
      <c r="IP67" t="s">
        <v>5203</v>
      </c>
      <c r="IQ67" t="s">
        <v>5220</v>
      </c>
      <c r="IR67" t="s">
        <v>362</v>
      </c>
      <c r="IS67" t="s">
        <v>362</v>
      </c>
      <c r="IT67" t="s">
        <v>362</v>
      </c>
      <c r="IU67" t="s">
        <v>362</v>
      </c>
      <c r="IV67" t="s">
        <v>360</v>
      </c>
      <c r="IW67" t="s">
        <v>362</v>
      </c>
      <c r="IX67" t="s">
        <v>362</v>
      </c>
      <c r="IY67" t="s">
        <v>362</v>
      </c>
      <c r="IZ67" t="s">
        <v>362</v>
      </c>
      <c r="JA67" t="s">
        <v>362</v>
      </c>
      <c r="JL67" t="s">
        <v>3074</v>
      </c>
      <c r="JX67" t="s">
        <v>5248</v>
      </c>
      <c r="JY67" t="s">
        <v>360</v>
      </c>
      <c r="JZ67" t="s">
        <v>362</v>
      </c>
      <c r="KA67" t="s">
        <v>362</v>
      </c>
      <c r="KB67" t="s">
        <v>362</v>
      </c>
      <c r="KC67" t="s">
        <v>362</v>
      </c>
      <c r="KD67" t="s">
        <v>362</v>
      </c>
      <c r="KE67" t="s">
        <v>362</v>
      </c>
      <c r="KF67" t="s">
        <v>362</v>
      </c>
      <c r="KG67" t="s">
        <v>362</v>
      </c>
      <c r="KI67" t="s">
        <v>5259</v>
      </c>
      <c r="KJ67" t="s">
        <v>5263</v>
      </c>
      <c r="KK67" t="s">
        <v>360</v>
      </c>
      <c r="KL67" t="s">
        <v>362</v>
      </c>
      <c r="KM67" t="s">
        <v>362</v>
      </c>
      <c r="KN67" t="s">
        <v>362</v>
      </c>
      <c r="KO67" t="s">
        <v>362</v>
      </c>
      <c r="KP67" t="s">
        <v>362</v>
      </c>
      <c r="KQ67" t="s">
        <v>362</v>
      </c>
      <c r="KR67" t="s">
        <v>362</v>
      </c>
      <c r="KS67" t="s">
        <v>362</v>
      </c>
      <c r="KT67" t="s">
        <v>362</v>
      </c>
      <c r="KU67" t="s">
        <v>362</v>
      </c>
      <c r="LJ67" t="s">
        <v>5997</v>
      </c>
      <c r="LK67" t="s">
        <v>360</v>
      </c>
      <c r="LL67" t="s">
        <v>360</v>
      </c>
      <c r="LM67" t="s">
        <v>362</v>
      </c>
      <c r="LN67" t="s">
        <v>362</v>
      </c>
      <c r="LO67" t="s">
        <v>362</v>
      </c>
      <c r="LP67" t="s">
        <v>362</v>
      </c>
      <c r="LQ67" t="s">
        <v>362</v>
      </c>
      <c r="LS67" t="s">
        <v>3072</v>
      </c>
      <c r="LT67" t="s">
        <v>5287</v>
      </c>
      <c r="MR67" t="s">
        <v>5050</v>
      </c>
      <c r="MS67" t="s">
        <v>362</v>
      </c>
      <c r="MT67" t="s">
        <v>362</v>
      </c>
      <c r="MU67" t="s">
        <v>362</v>
      </c>
      <c r="MV67" t="s">
        <v>362</v>
      </c>
      <c r="MW67" t="s">
        <v>362</v>
      </c>
      <c r="MX67" t="s">
        <v>362</v>
      </c>
      <c r="MY67" t="s">
        <v>362</v>
      </c>
      <c r="MZ67" t="s">
        <v>360</v>
      </c>
      <c r="NA67" t="s">
        <v>362</v>
      </c>
      <c r="NB67" t="s">
        <v>362</v>
      </c>
      <c r="NC67" t="s">
        <v>362</v>
      </c>
      <c r="NE67" t="s">
        <v>4971</v>
      </c>
      <c r="NF67" t="s">
        <v>362</v>
      </c>
      <c r="NG67" t="s">
        <v>362</v>
      </c>
      <c r="NH67" t="s">
        <v>362</v>
      </c>
      <c r="NI67" t="s">
        <v>362</v>
      </c>
      <c r="NJ67" t="s">
        <v>362</v>
      </c>
      <c r="NK67" t="s">
        <v>362</v>
      </c>
      <c r="NL67" t="s">
        <v>362</v>
      </c>
      <c r="NM67" t="s">
        <v>362</v>
      </c>
      <c r="NN67" t="s">
        <v>362</v>
      </c>
      <c r="NO67" t="s">
        <v>362</v>
      </c>
      <c r="NP67" t="s">
        <v>362</v>
      </c>
      <c r="NQ67" t="s">
        <v>360</v>
      </c>
      <c r="NR67" t="s">
        <v>362</v>
      </c>
      <c r="NS67" t="s">
        <v>362</v>
      </c>
      <c r="NU67" t="s">
        <v>5263</v>
      </c>
      <c r="NV67" t="s">
        <v>360</v>
      </c>
      <c r="NW67" t="s">
        <v>362</v>
      </c>
      <c r="NX67" t="s">
        <v>362</v>
      </c>
      <c r="NY67" t="s">
        <v>362</v>
      </c>
      <c r="NZ67" t="s">
        <v>362</v>
      </c>
      <c r="OA67" t="s">
        <v>362</v>
      </c>
      <c r="OB67" t="s">
        <v>362</v>
      </c>
      <c r="OC67" t="s">
        <v>362</v>
      </c>
      <c r="OD67" t="s">
        <v>362</v>
      </c>
      <c r="OE67" t="s">
        <v>362</v>
      </c>
      <c r="OF67" t="s">
        <v>362</v>
      </c>
      <c r="OG67" t="s">
        <v>362</v>
      </c>
      <c r="OI67" t="s">
        <v>5345</v>
      </c>
      <c r="OJ67" t="s">
        <v>360</v>
      </c>
      <c r="OK67" t="s">
        <v>362</v>
      </c>
      <c r="OL67" t="s">
        <v>362</v>
      </c>
      <c r="OM67" t="s">
        <v>362</v>
      </c>
      <c r="ON67" t="s">
        <v>362</v>
      </c>
      <c r="OO67" t="s">
        <v>362</v>
      </c>
      <c r="OP67" t="s">
        <v>362</v>
      </c>
      <c r="OQ67" t="s">
        <v>362</v>
      </c>
      <c r="OR67" t="s">
        <v>362</v>
      </c>
      <c r="OS67" t="s">
        <v>362</v>
      </c>
      <c r="OU67" t="s">
        <v>5002</v>
      </c>
      <c r="PF67" t="s">
        <v>5375</v>
      </c>
      <c r="PG67" t="s">
        <v>362</v>
      </c>
      <c r="PH67" t="s">
        <v>362</v>
      </c>
      <c r="PI67" t="s">
        <v>362</v>
      </c>
      <c r="PJ67" t="s">
        <v>360</v>
      </c>
      <c r="PK67" t="s">
        <v>362</v>
      </c>
      <c r="PL67" t="s">
        <v>362</v>
      </c>
      <c r="PM67" t="s">
        <v>362</v>
      </c>
      <c r="PN67" t="s">
        <v>362</v>
      </c>
      <c r="PO67" t="s">
        <v>362</v>
      </c>
      <c r="PP67" t="s">
        <v>362</v>
      </c>
      <c r="PQ67" t="s">
        <v>362</v>
      </c>
      <c r="PR67" t="s">
        <v>362</v>
      </c>
      <c r="PS67" t="s">
        <v>362</v>
      </c>
      <c r="PT67" t="s">
        <v>362</v>
      </c>
      <c r="PU67" t="s">
        <v>362</v>
      </c>
      <c r="PV67" t="s">
        <v>362</v>
      </c>
      <c r="PW67" t="s">
        <v>362</v>
      </c>
      <c r="PX67" t="s">
        <v>362</v>
      </c>
      <c r="PZ67" t="s">
        <v>5398</v>
      </c>
      <c r="QA67" t="s">
        <v>362</v>
      </c>
      <c r="QB67" t="s">
        <v>362</v>
      </c>
      <c r="QC67" t="s">
        <v>362</v>
      </c>
      <c r="QD67" t="s">
        <v>362</v>
      </c>
      <c r="QE67" t="s">
        <v>362</v>
      </c>
      <c r="QF67" t="s">
        <v>362</v>
      </c>
      <c r="QG67" t="s">
        <v>362</v>
      </c>
      <c r="QH67" t="s">
        <v>362</v>
      </c>
      <c r="QI67" t="s">
        <v>362</v>
      </c>
      <c r="QJ67" t="s">
        <v>362</v>
      </c>
      <c r="QK67" t="s">
        <v>362</v>
      </c>
      <c r="QL67" t="s">
        <v>362</v>
      </c>
      <c r="QM67" t="s">
        <v>360</v>
      </c>
      <c r="QN67" t="s">
        <v>362</v>
      </c>
      <c r="QO67" t="s">
        <v>362</v>
      </c>
      <c r="QP67" t="s">
        <v>362</v>
      </c>
      <c r="SZ67" t="s">
        <v>3074</v>
      </c>
      <c r="TA67" t="s">
        <v>362</v>
      </c>
      <c r="TB67" t="s">
        <v>362</v>
      </c>
      <c r="TC67" t="s">
        <v>362</v>
      </c>
      <c r="TD67" t="s">
        <v>362</v>
      </c>
      <c r="TE67" t="s">
        <v>362</v>
      </c>
      <c r="TF67" t="s">
        <v>362</v>
      </c>
      <c r="TG67" t="s">
        <v>360</v>
      </c>
      <c r="TH67" t="s">
        <v>362</v>
      </c>
      <c r="TY67" t="s">
        <v>5019</v>
      </c>
      <c r="TZ67" t="s">
        <v>5451</v>
      </c>
      <c r="UA67" t="s">
        <v>362</v>
      </c>
      <c r="UB67" t="s">
        <v>360</v>
      </c>
      <c r="UC67" t="s">
        <v>362</v>
      </c>
      <c r="UD67" t="s">
        <v>362</v>
      </c>
      <c r="UE67" t="s">
        <v>362</v>
      </c>
      <c r="UF67" t="s">
        <v>362</v>
      </c>
      <c r="UG67" t="s">
        <v>362</v>
      </c>
      <c r="UH67" t="s">
        <v>362</v>
      </c>
      <c r="UI67" t="s">
        <v>362</v>
      </c>
      <c r="UJ67" t="s">
        <v>362</v>
      </c>
      <c r="UK67" t="s">
        <v>362</v>
      </c>
      <c r="UN67" t="s">
        <v>3074</v>
      </c>
      <c r="UO67" t="s">
        <v>3074</v>
      </c>
      <c r="UP67" t="s">
        <v>3074</v>
      </c>
      <c r="UQ67" t="s">
        <v>848</v>
      </c>
      <c r="UR67" t="s">
        <v>304</v>
      </c>
      <c r="US67" t="s">
        <v>314</v>
      </c>
      <c r="UT67" t="s">
        <v>298</v>
      </c>
      <c r="UU67" t="s">
        <v>686</v>
      </c>
      <c r="UV67" t="s">
        <v>532</v>
      </c>
      <c r="UW67" t="s">
        <v>333</v>
      </c>
      <c r="UX67" t="s">
        <v>742</v>
      </c>
      <c r="UY67" t="s">
        <v>406</v>
      </c>
      <c r="UZ67" t="s">
        <v>1099</v>
      </c>
      <c r="VA67" t="s">
        <v>1184</v>
      </c>
      <c r="VB67" t="s">
        <v>386</v>
      </c>
    </row>
    <row r="68" spans="1:574" x14ac:dyDescent="0.25">
      <c r="A68" t="s">
        <v>6324</v>
      </c>
      <c r="B68" s="38">
        <v>45901</v>
      </c>
      <c r="C68" t="s">
        <v>3058</v>
      </c>
      <c r="D68" t="s">
        <v>3059</v>
      </c>
      <c r="E68" t="s">
        <v>3065</v>
      </c>
      <c r="F68">
        <v>2770008</v>
      </c>
      <c r="G68" t="s">
        <v>3072</v>
      </c>
      <c r="H68" s="38">
        <v>45317</v>
      </c>
      <c r="I68">
        <v>46</v>
      </c>
      <c r="J68" t="s">
        <v>1476</v>
      </c>
      <c r="K68" t="s">
        <v>4866</v>
      </c>
      <c r="L68" t="s">
        <v>4875</v>
      </c>
      <c r="N68" t="s">
        <v>4911</v>
      </c>
      <c r="P68" t="s">
        <v>4937</v>
      </c>
      <c r="R68" t="s">
        <v>5527</v>
      </c>
      <c r="S68" t="s">
        <v>360</v>
      </c>
      <c r="T68" t="s">
        <v>362</v>
      </c>
      <c r="U68" t="s">
        <v>362</v>
      </c>
      <c r="V68" t="s">
        <v>362</v>
      </c>
      <c r="W68" t="s">
        <v>362</v>
      </c>
      <c r="X68" t="s">
        <v>362</v>
      </c>
      <c r="Y68" t="s">
        <v>362</v>
      </c>
      <c r="Z68" t="s">
        <v>362</v>
      </c>
      <c r="AB68" t="s">
        <v>4942</v>
      </c>
      <c r="AC68" t="s">
        <v>4940</v>
      </c>
      <c r="AD68" t="s">
        <v>4940</v>
      </c>
      <c r="AE68" t="s">
        <v>4940</v>
      </c>
      <c r="AF68" t="s">
        <v>4940</v>
      </c>
      <c r="AG68" t="s">
        <v>4940</v>
      </c>
      <c r="AH68" t="s">
        <v>6155</v>
      </c>
      <c r="AI68" t="s">
        <v>360</v>
      </c>
      <c r="AJ68" t="s">
        <v>360</v>
      </c>
      <c r="AK68" t="s">
        <v>362</v>
      </c>
      <c r="AL68" t="s">
        <v>362</v>
      </c>
      <c r="AM68" t="s">
        <v>360</v>
      </c>
      <c r="AN68" t="s">
        <v>360</v>
      </c>
      <c r="AO68" t="s">
        <v>360</v>
      </c>
      <c r="AP68" t="s">
        <v>362</v>
      </c>
      <c r="AQ68" t="s">
        <v>362</v>
      </c>
      <c r="AR68" t="s">
        <v>362</v>
      </c>
      <c r="AS68" t="s">
        <v>362</v>
      </c>
      <c r="AT68" t="s">
        <v>362</v>
      </c>
      <c r="AU68" t="s">
        <v>362</v>
      </c>
      <c r="AV68" t="s">
        <v>362</v>
      </c>
      <c r="AX68" t="s">
        <v>6287</v>
      </c>
      <c r="AY68" t="s">
        <v>360</v>
      </c>
      <c r="AZ68" t="s">
        <v>362</v>
      </c>
      <c r="BA68" t="s">
        <v>362</v>
      </c>
      <c r="BB68" t="s">
        <v>362</v>
      </c>
      <c r="BC68" t="s">
        <v>362</v>
      </c>
      <c r="BD68" t="s">
        <v>360</v>
      </c>
      <c r="BE68" t="s">
        <v>362</v>
      </c>
      <c r="BF68" t="s">
        <v>362</v>
      </c>
      <c r="BG68" t="s">
        <v>362</v>
      </c>
      <c r="BH68" t="s">
        <v>362</v>
      </c>
      <c r="BI68" t="s">
        <v>362</v>
      </c>
      <c r="BJ68" t="s">
        <v>362</v>
      </c>
      <c r="BK68" t="s">
        <v>362</v>
      </c>
      <c r="BM68" t="s">
        <v>5471</v>
      </c>
      <c r="BN68" t="s">
        <v>362</v>
      </c>
      <c r="BO68" t="s">
        <v>362</v>
      </c>
      <c r="BP68" t="s">
        <v>360</v>
      </c>
      <c r="BQ68" t="s">
        <v>362</v>
      </c>
      <c r="BR68" t="s">
        <v>362</v>
      </c>
      <c r="BS68" t="s">
        <v>362</v>
      </c>
      <c r="BT68" t="s">
        <v>362</v>
      </c>
      <c r="BU68" t="s">
        <v>362</v>
      </c>
      <c r="BV68" t="s">
        <v>362</v>
      </c>
      <c r="BX68" t="s">
        <v>4979</v>
      </c>
      <c r="BY68" t="s">
        <v>6287</v>
      </c>
      <c r="BZ68" t="s">
        <v>360</v>
      </c>
      <c r="CA68" t="s">
        <v>362</v>
      </c>
      <c r="CB68" t="s">
        <v>362</v>
      </c>
      <c r="CC68" t="s">
        <v>362</v>
      </c>
      <c r="CD68" t="s">
        <v>362</v>
      </c>
      <c r="CE68" t="s">
        <v>360</v>
      </c>
      <c r="CF68" t="s">
        <v>362</v>
      </c>
      <c r="CG68" t="s">
        <v>362</v>
      </c>
      <c r="CH68" t="s">
        <v>362</v>
      </c>
      <c r="CI68" t="s">
        <v>362</v>
      </c>
      <c r="CJ68" t="s">
        <v>362</v>
      </c>
      <c r="CK68" t="s">
        <v>362</v>
      </c>
      <c r="CL68" t="s">
        <v>362</v>
      </c>
      <c r="CN68" t="s">
        <v>5002</v>
      </c>
      <c r="DD68" t="s">
        <v>4984</v>
      </c>
      <c r="EK68" t="s">
        <v>5070</v>
      </c>
      <c r="EW68" t="s">
        <v>6325</v>
      </c>
      <c r="EX68" t="s">
        <v>360</v>
      </c>
      <c r="EY68" t="s">
        <v>362</v>
      </c>
      <c r="EZ68" t="s">
        <v>362</v>
      </c>
      <c r="FA68" t="s">
        <v>362</v>
      </c>
      <c r="FB68" t="s">
        <v>360</v>
      </c>
      <c r="FC68" t="s">
        <v>360</v>
      </c>
      <c r="FD68" t="s">
        <v>360</v>
      </c>
      <c r="FE68" t="s">
        <v>362</v>
      </c>
      <c r="FF68" t="s">
        <v>362</v>
      </c>
      <c r="FG68" t="s">
        <v>362</v>
      </c>
      <c r="FH68" t="s">
        <v>362</v>
      </c>
      <c r="FJ68" t="s">
        <v>5078</v>
      </c>
      <c r="FK68" t="s">
        <v>3074</v>
      </c>
      <c r="FL68" t="s">
        <v>6047</v>
      </c>
      <c r="FM68" t="s">
        <v>360</v>
      </c>
      <c r="FN68" t="s">
        <v>360</v>
      </c>
      <c r="FO68" t="s">
        <v>362</v>
      </c>
      <c r="FP68" t="s">
        <v>362</v>
      </c>
      <c r="FQ68" t="s">
        <v>362</v>
      </c>
      <c r="FR68" t="s">
        <v>362</v>
      </c>
      <c r="FS68" t="s">
        <v>362</v>
      </c>
      <c r="FT68" t="s">
        <v>362</v>
      </c>
      <c r="FV68" t="s">
        <v>3074</v>
      </c>
      <c r="FW68" t="s">
        <v>6296</v>
      </c>
      <c r="FX68" t="s">
        <v>360</v>
      </c>
      <c r="FY68" t="s">
        <v>360</v>
      </c>
      <c r="FZ68" t="s">
        <v>362</v>
      </c>
      <c r="GA68" t="s">
        <v>362</v>
      </c>
      <c r="GB68" t="s">
        <v>360</v>
      </c>
      <c r="GC68" t="s">
        <v>362</v>
      </c>
      <c r="GD68" t="s">
        <v>362</v>
      </c>
      <c r="GE68" t="s">
        <v>362</v>
      </c>
      <c r="GG68" t="s">
        <v>4949</v>
      </c>
      <c r="GI68" t="s">
        <v>3072</v>
      </c>
      <c r="GJ68" t="s">
        <v>6326</v>
      </c>
      <c r="GK68" t="s">
        <v>360</v>
      </c>
      <c r="GL68" t="s">
        <v>360</v>
      </c>
      <c r="GM68" t="s">
        <v>362</v>
      </c>
      <c r="GN68" t="s">
        <v>360</v>
      </c>
      <c r="GO68" t="s">
        <v>362</v>
      </c>
      <c r="GP68" t="s">
        <v>362</v>
      </c>
      <c r="GR68" t="s">
        <v>4907</v>
      </c>
      <c r="GS68" t="s">
        <v>362</v>
      </c>
      <c r="GT68" t="s">
        <v>362</v>
      </c>
      <c r="GU68" t="s">
        <v>362</v>
      </c>
      <c r="GV68" t="s">
        <v>362</v>
      </c>
      <c r="GW68" t="s">
        <v>362</v>
      </c>
      <c r="GX68" t="s">
        <v>362</v>
      </c>
      <c r="GY68" t="s">
        <v>360</v>
      </c>
      <c r="GZ68" t="s">
        <v>362</v>
      </c>
      <c r="HB68" t="s">
        <v>5111</v>
      </c>
      <c r="HC68" t="s">
        <v>5158</v>
      </c>
      <c r="HD68" t="s">
        <v>362</v>
      </c>
      <c r="HE68" t="s">
        <v>360</v>
      </c>
      <c r="HF68" t="s">
        <v>362</v>
      </c>
      <c r="HG68" t="s">
        <v>362</v>
      </c>
      <c r="HH68" t="s">
        <v>362</v>
      </c>
      <c r="HI68" t="s">
        <v>362</v>
      </c>
      <c r="HJ68" t="s">
        <v>362</v>
      </c>
      <c r="HK68" t="s">
        <v>362</v>
      </c>
      <c r="HL68" t="s">
        <v>362</v>
      </c>
      <c r="IG68" t="s">
        <v>5193</v>
      </c>
      <c r="IH68" t="s">
        <v>6120</v>
      </c>
      <c r="II68" t="s">
        <v>362</v>
      </c>
      <c r="IJ68" t="s">
        <v>360</v>
      </c>
      <c r="IK68" t="s">
        <v>360</v>
      </c>
      <c r="IL68" t="s">
        <v>362</v>
      </c>
      <c r="IM68" t="s">
        <v>362</v>
      </c>
      <c r="IN68" t="s">
        <v>362</v>
      </c>
      <c r="IP68" t="s">
        <v>4907</v>
      </c>
      <c r="IQ68" t="s">
        <v>5224</v>
      </c>
      <c r="IR68" t="s">
        <v>362</v>
      </c>
      <c r="IS68" t="s">
        <v>362</v>
      </c>
      <c r="IT68" t="s">
        <v>362</v>
      </c>
      <c r="IU68" t="s">
        <v>362</v>
      </c>
      <c r="IV68" t="s">
        <v>362</v>
      </c>
      <c r="IW68" t="s">
        <v>362</v>
      </c>
      <c r="IX68" t="s">
        <v>360</v>
      </c>
      <c r="IY68" t="s">
        <v>362</v>
      </c>
      <c r="IZ68" t="s">
        <v>362</v>
      </c>
      <c r="JA68" t="s">
        <v>362</v>
      </c>
      <c r="JC68" t="s">
        <v>5233</v>
      </c>
      <c r="JD68" t="s">
        <v>362</v>
      </c>
      <c r="JE68" t="s">
        <v>362</v>
      </c>
      <c r="JF68" t="s">
        <v>362</v>
      </c>
      <c r="JG68" t="s">
        <v>362</v>
      </c>
      <c r="JH68" t="s">
        <v>360</v>
      </c>
      <c r="JI68" t="s">
        <v>362</v>
      </c>
      <c r="JJ68" t="s">
        <v>362</v>
      </c>
      <c r="JL68" t="s">
        <v>3074</v>
      </c>
      <c r="KI68" t="s">
        <v>5259</v>
      </c>
      <c r="KJ68" t="s">
        <v>6327</v>
      </c>
      <c r="KK68" t="s">
        <v>360</v>
      </c>
      <c r="KL68" t="s">
        <v>362</v>
      </c>
      <c r="KM68" t="s">
        <v>360</v>
      </c>
      <c r="KN68" t="s">
        <v>362</v>
      </c>
      <c r="KO68" t="s">
        <v>362</v>
      </c>
      <c r="KP68" t="s">
        <v>362</v>
      </c>
      <c r="KQ68" t="s">
        <v>362</v>
      </c>
      <c r="KR68" t="s">
        <v>362</v>
      </c>
      <c r="KS68" t="s">
        <v>360</v>
      </c>
      <c r="KT68" t="s">
        <v>362</v>
      </c>
      <c r="KU68" t="s">
        <v>362</v>
      </c>
      <c r="LJ68" t="s">
        <v>6276</v>
      </c>
      <c r="LK68" t="s">
        <v>362</v>
      </c>
      <c r="LL68" t="s">
        <v>360</v>
      </c>
      <c r="LM68" t="s">
        <v>362</v>
      </c>
      <c r="LN68" t="s">
        <v>360</v>
      </c>
      <c r="LO68" t="s">
        <v>362</v>
      </c>
      <c r="LP68" t="s">
        <v>362</v>
      </c>
      <c r="LQ68" t="s">
        <v>362</v>
      </c>
      <c r="LS68" t="s">
        <v>3072</v>
      </c>
      <c r="LT68" t="s">
        <v>3072</v>
      </c>
      <c r="LU68" t="s">
        <v>5293</v>
      </c>
      <c r="LW68" t="s">
        <v>5300</v>
      </c>
      <c r="LX68" t="s">
        <v>6328</v>
      </c>
      <c r="LY68" t="s">
        <v>362</v>
      </c>
      <c r="LZ68" t="s">
        <v>362</v>
      </c>
      <c r="MA68" t="s">
        <v>360</v>
      </c>
      <c r="MB68" t="s">
        <v>360</v>
      </c>
      <c r="MC68" t="s">
        <v>362</v>
      </c>
      <c r="MD68" t="s">
        <v>362</v>
      </c>
      <c r="NE68" t="s">
        <v>4971</v>
      </c>
      <c r="NF68" t="s">
        <v>362</v>
      </c>
      <c r="NG68" t="s">
        <v>362</v>
      </c>
      <c r="NH68" t="s">
        <v>362</v>
      </c>
      <c r="NI68" t="s">
        <v>362</v>
      </c>
      <c r="NJ68" t="s">
        <v>362</v>
      </c>
      <c r="NK68" t="s">
        <v>362</v>
      </c>
      <c r="NL68" t="s">
        <v>362</v>
      </c>
      <c r="NM68" t="s">
        <v>362</v>
      </c>
      <c r="NN68" t="s">
        <v>362</v>
      </c>
      <c r="NO68" t="s">
        <v>362</v>
      </c>
      <c r="NP68" t="s">
        <v>362</v>
      </c>
      <c r="NQ68" t="s">
        <v>360</v>
      </c>
      <c r="NR68" t="s">
        <v>362</v>
      </c>
      <c r="NS68" t="s">
        <v>362</v>
      </c>
      <c r="NU68" t="s">
        <v>4861</v>
      </c>
      <c r="NV68" t="s">
        <v>362</v>
      </c>
      <c r="NW68" t="s">
        <v>362</v>
      </c>
      <c r="NX68" t="s">
        <v>362</v>
      </c>
      <c r="NY68" t="s">
        <v>362</v>
      </c>
      <c r="NZ68" t="s">
        <v>362</v>
      </c>
      <c r="OA68" t="s">
        <v>362</v>
      </c>
      <c r="OB68" t="s">
        <v>362</v>
      </c>
      <c r="OC68" t="s">
        <v>362</v>
      </c>
      <c r="OD68" t="s">
        <v>362</v>
      </c>
      <c r="OE68" t="s">
        <v>360</v>
      </c>
      <c r="OF68" t="s">
        <v>362</v>
      </c>
      <c r="OG68" t="s">
        <v>362</v>
      </c>
      <c r="OH68" t="s">
        <v>6329</v>
      </c>
      <c r="OI68" t="s">
        <v>6330</v>
      </c>
      <c r="OJ68" t="s">
        <v>360</v>
      </c>
      <c r="OK68" t="s">
        <v>362</v>
      </c>
      <c r="OL68" t="s">
        <v>362</v>
      </c>
      <c r="OM68" t="s">
        <v>360</v>
      </c>
      <c r="ON68" t="s">
        <v>362</v>
      </c>
      <c r="OO68" t="s">
        <v>360</v>
      </c>
      <c r="OP68" t="s">
        <v>362</v>
      </c>
      <c r="OQ68" t="s">
        <v>362</v>
      </c>
      <c r="OR68" t="s">
        <v>362</v>
      </c>
      <c r="OS68" t="s">
        <v>362</v>
      </c>
      <c r="OU68" t="s">
        <v>5023</v>
      </c>
      <c r="OV68" t="s">
        <v>6331</v>
      </c>
      <c r="OW68" t="s">
        <v>360</v>
      </c>
      <c r="OX68" t="s">
        <v>360</v>
      </c>
      <c r="OY68" t="s">
        <v>362</v>
      </c>
      <c r="OZ68" t="s">
        <v>360</v>
      </c>
      <c r="PA68" t="s">
        <v>362</v>
      </c>
      <c r="PB68" t="s">
        <v>362</v>
      </c>
      <c r="PC68" t="s">
        <v>362</v>
      </c>
      <c r="PD68" t="s">
        <v>362</v>
      </c>
      <c r="PF68" t="s">
        <v>6147</v>
      </c>
      <c r="PG68" t="s">
        <v>360</v>
      </c>
      <c r="PH68" t="s">
        <v>362</v>
      </c>
      <c r="PI68" t="s">
        <v>360</v>
      </c>
      <c r="PJ68" t="s">
        <v>362</v>
      </c>
      <c r="PK68" t="s">
        <v>362</v>
      </c>
      <c r="PL68" t="s">
        <v>362</v>
      </c>
      <c r="PM68" t="s">
        <v>362</v>
      </c>
      <c r="PN68" t="s">
        <v>362</v>
      </c>
      <c r="PO68" t="s">
        <v>362</v>
      </c>
      <c r="PP68" t="s">
        <v>360</v>
      </c>
      <c r="PQ68" t="s">
        <v>362</v>
      </c>
      <c r="PR68" t="s">
        <v>362</v>
      </c>
      <c r="PS68" t="s">
        <v>362</v>
      </c>
      <c r="PT68" t="s">
        <v>362</v>
      </c>
      <c r="PU68" t="s">
        <v>362</v>
      </c>
      <c r="PV68" t="s">
        <v>362</v>
      </c>
      <c r="PW68" t="s">
        <v>362</v>
      </c>
      <c r="PX68" t="s">
        <v>362</v>
      </c>
      <c r="PZ68" t="s">
        <v>6332</v>
      </c>
      <c r="QA68" t="s">
        <v>360</v>
      </c>
      <c r="QB68" t="s">
        <v>362</v>
      </c>
      <c r="QC68" t="s">
        <v>360</v>
      </c>
      <c r="QD68" t="s">
        <v>362</v>
      </c>
      <c r="QE68" t="s">
        <v>360</v>
      </c>
      <c r="QF68" t="s">
        <v>362</v>
      </c>
      <c r="QG68" t="s">
        <v>360</v>
      </c>
      <c r="QH68" t="s">
        <v>360</v>
      </c>
      <c r="QI68" t="s">
        <v>362</v>
      </c>
      <c r="QJ68" t="s">
        <v>362</v>
      </c>
      <c r="QK68" t="s">
        <v>362</v>
      </c>
      <c r="QL68" t="s">
        <v>362</v>
      </c>
      <c r="QM68" t="s">
        <v>362</v>
      </c>
      <c r="QN68" t="s">
        <v>362</v>
      </c>
      <c r="QO68" t="s">
        <v>362</v>
      </c>
      <c r="QP68" t="s">
        <v>362</v>
      </c>
      <c r="QR68" t="s">
        <v>5437</v>
      </c>
      <c r="QS68" t="s">
        <v>362</v>
      </c>
      <c r="QT68" t="s">
        <v>362</v>
      </c>
      <c r="QU68" t="s">
        <v>362</v>
      </c>
      <c r="QV68" t="s">
        <v>362</v>
      </c>
      <c r="QW68" t="s">
        <v>362</v>
      </c>
      <c r="QX68" t="s">
        <v>362</v>
      </c>
      <c r="QY68" t="s">
        <v>362</v>
      </c>
      <c r="QZ68" t="s">
        <v>360</v>
      </c>
      <c r="RA68" t="s">
        <v>362</v>
      </c>
      <c r="RB68" t="s">
        <v>362</v>
      </c>
      <c r="RC68" t="s">
        <v>362</v>
      </c>
      <c r="RD68" t="s">
        <v>362</v>
      </c>
      <c r="RF68" t="s">
        <v>6333</v>
      </c>
      <c r="RG68" t="s">
        <v>360</v>
      </c>
      <c r="RH68" t="s">
        <v>362</v>
      </c>
      <c r="RI68" t="s">
        <v>362</v>
      </c>
      <c r="RJ68" t="s">
        <v>362</v>
      </c>
      <c r="RK68" t="s">
        <v>360</v>
      </c>
      <c r="RL68" t="s">
        <v>362</v>
      </c>
      <c r="RM68" t="s">
        <v>360</v>
      </c>
      <c r="RN68" t="s">
        <v>362</v>
      </c>
      <c r="RO68" t="s">
        <v>362</v>
      </c>
      <c r="RP68" t="s">
        <v>362</v>
      </c>
      <c r="RQ68" t="s">
        <v>362</v>
      </c>
      <c r="RR68" t="s">
        <v>362</v>
      </c>
      <c r="RS68" t="s">
        <v>362</v>
      </c>
      <c r="RT68" t="s">
        <v>362</v>
      </c>
      <c r="RU68" t="s">
        <v>362</v>
      </c>
      <c r="RV68" t="s">
        <v>362</v>
      </c>
      <c r="RX68" t="s">
        <v>6149</v>
      </c>
      <c r="RY68" t="s">
        <v>360</v>
      </c>
      <c r="RZ68" t="s">
        <v>360</v>
      </c>
      <c r="SA68" t="s">
        <v>360</v>
      </c>
      <c r="SB68" t="s">
        <v>360</v>
      </c>
      <c r="SC68" t="s">
        <v>360</v>
      </c>
      <c r="SD68" t="s">
        <v>360</v>
      </c>
      <c r="SE68" t="s">
        <v>362</v>
      </c>
      <c r="SF68" t="s">
        <v>360</v>
      </c>
      <c r="SG68" t="s">
        <v>362</v>
      </c>
      <c r="SH68" t="s">
        <v>362</v>
      </c>
      <c r="SI68" t="s">
        <v>362</v>
      </c>
      <c r="SK68" t="s">
        <v>6334</v>
      </c>
      <c r="SL68" t="s">
        <v>362</v>
      </c>
      <c r="SM68" t="s">
        <v>360</v>
      </c>
      <c r="SN68" t="s">
        <v>360</v>
      </c>
      <c r="SO68" t="s">
        <v>360</v>
      </c>
      <c r="SP68" t="s">
        <v>362</v>
      </c>
      <c r="SQ68" t="s">
        <v>362</v>
      </c>
      <c r="SR68" t="s">
        <v>362</v>
      </c>
      <c r="SS68" t="s">
        <v>360</v>
      </c>
      <c r="ST68" t="s">
        <v>362</v>
      </c>
      <c r="SU68" t="s">
        <v>362</v>
      </c>
      <c r="SV68" t="s">
        <v>362</v>
      </c>
      <c r="SW68" t="s">
        <v>362</v>
      </c>
      <c r="SX68" t="s">
        <v>362</v>
      </c>
      <c r="SZ68" t="s">
        <v>6234</v>
      </c>
      <c r="TA68" t="s">
        <v>360</v>
      </c>
      <c r="TB68" t="s">
        <v>360</v>
      </c>
      <c r="TC68" t="s">
        <v>362</v>
      </c>
      <c r="TD68" t="s">
        <v>362</v>
      </c>
      <c r="TE68" t="s">
        <v>360</v>
      </c>
      <c r="TF68" t="s">
        <v>362</v>
      </c>
      <c r="TG68" t="s">
        <v>362</v>
      </c>
      <c r="TH68" t="s">
        <v>362</v>
      </c>
      <c r="TJ68" t="s">
        <v>6273</v>
      </c>
      <c r="TK68" t="s">
        <v>362</v>
      </c>
      <c r="TL68" t="s">
        <v>362</v>
      </c>
      <c r="TM68" t="s">
        <v>360</v>
      </c>
      <c r="TN68" t="s">
        <v>360</v>
      </c>
      <c r="TO68" t="s">
        <v>362</v>
      </c>
      <c r="TP68" t="s">
        <v>362</v>
      </c>
      <c r="TQ68" t="s">
        <v>362</v>
      </c>
      <c r="TR68" t="s">
        <v>362</v>
      </c>
      <c r="TS68" t="s">
        <v>362</v>
      </c>
      <c r="TT68" t="s">
        <v>362</v>
      </c>
      <c r="TU68" t="s">
        <v>362</v>
      </c>
      <c r="TV68" t="s">
        <v>362</v>
      </c>
      <c r="TW68" t="s">
        <v>362</v>
      </c>
      <c r="TY68" t="s">
        <v>5023</v>
      </c>
      <c r="TZ68" t="s">
        <v>6335</v>
      </c>
      <c r="UA68" t="s">
        <v>362</v>
      </c>
      <c r="UB68" t="s">
        <v>362</v>
      </c>
      <c r="UC68" t="s">
        <v>360</v>
      </c>
      <c r="UD68" t="s">
        <v>362</v>
      </c>
      <c r="UE68" t="s">
        <v>362</v>
      </c>
      <c r="UF68" t="s">
        <v>360</v>
      </c>
      <c r="UG68" t="s">
        <v>362</v>
      </c>
      <c r="UH68" t="s">
        <v>362</v>
      </c>
      <c r="UI68" t="s">
        <v>362</v>
      </c>
      <c r="UJ68" t="s">
        <v>362</v>
      </c>
      <c r="UK68" t="s">
        <v>362</v>
      </c>
      <c r="UN68" t="s">
        <v>3074</v>
      </c>
      <c r="UO68" t="s">
        <v>3074</v>
      </c>
      <c r="UP68" t="s">
        <v>3074</v>
      </c>
      <c r="UQ68" t="s">
        <v>528</v>
      </c>
      <c r="UR68" t="s">
        <v>304</v>
      </c>
      <c r="US68" t="s">
        <v>321</v>
      </c>
      <c r="UT68" t="s">
        <v>290</v>
      </c>
      <c r="UU68" t="s">
        <v>688</v>
      </c>
      <c r="UV68" t="s">
        <v>525</v>
      </c>
      <c r="UW68" t="s">
        <v>329</v>
      </c>
      <c r="UX68" t="s">
        <v>737</v>
      </c>
      <c r="UY68" t="s">
        <v>406</v>
      </c>
      <c r="UZ68" t="s">
        <v>1099</v>
      </c>
      <c r="VA68" t="s">
        <v>1185</v>
      </c>
      <c r="VB68" t="s">
        <v>392</v>
      </c>
    </row>
    <row r="69" spans="1:574" x14ac:dyDescent="0.25">
      <c r="A69" t="s">
        <v>6336</v>
      </c>
      <c r="B69" s="38">
        <v>45901</v>
      </c>
      <c r="C69" t="s">
        <v>3057</v>
      </c>
      <c r="D69" t="s">
        <v>3059</v>
      </c>
      <c r="E69" t="s">
        <v>3065</v>
      </c>
      <c r="F69">
        <v>2786644</v>
      </c>
      <c r="G69" t="s">
        <v>3072</v>
      </c>
      <c r="H69" s="38">
        <v>44974</v>
      </c>
      <c r="I69">
        <v>61</v>
      </c>
      <c r="J69" t="s">
        <v>1466</v>
      </c>
      <c r="K69" t="s">
        <v>4868</v>
      </c>
      <c r="L69" t="s">
        <v>4875</v>
      </c>
      <c r="N69" t="s">
        <v>4911</v>
      </c>
      <c r="P69" t="s">
        <v>4937</v>
      </c>
      <c r="R69" t="s">
        <v>3074</v>
      </c>
      <c r="S69" t="s">
        <v>362</v>
      </c>
      <c r="T69" t="s">
        <v>362</v>
      </c>
      <c r="U69" t="s">
        <v>362</v>
      </c>
      <c r="V69" t="s">
        <v>362</v>
      </c>
      <c r="W69" t="s">
        <v>362</v>
      </c>
      <c r="X69" t="s">
        <v>360</v>
      </c>
      <c r="Y69" t="s">
        <v>362</v>
      </c>
      <c r="Z69" t="s">
        <v>362</v>
      </c>
      <c r="AB69" t="s">
        <v>4940</v>
      </c>
      <c r="AC69" t="s">
        <v>4940</v>
      </c>
      <c r="AD69" t="s">
        <v>4940</v>
      </c>
      <c r="AE69" t="s">
        <v>4940</v>
      </c>
      <c r="AF69" t="s">
        <v>4940</v>
      </c>
      <c r="AG69" t="s">
        <v>4940</v>
      </c>
      <c r="AH69" t="s">
        <v>6337</v>
      </c>
      <c r="AI69" t="s">
        <v>360</v>
      </c>
      <c r="AJ69" t="s">
        <v>360</v>
      </c>
      <c r="AK69" t="s">
        <v>360</v>
      </c>
      <c r="AL69" t="s">
        <v>360</v>
      </c>
      <c r="AM69" t="s">
        <v>360</v>
      </c>
      <c r="AN69" t="s">
        <v>360</v>
      </c>
      <c r="AO69" t="s">
        <v>360</v>
      </c>
      <c r="AP69" t="s">
        <v>360</v>
      </c>
      <c r="AQ69" t="s">
        <v>360</v>
      </c>
      <c r="AR69" t="s">
        <v>360</v>
      </c>
      <c r="AS69" t="s">
        <v>360</v>
      </c>
      <c r="AT69" t="s">
        <v>362</v>
      </c>
      <c r="AU69" t="s">
        <v>362</v>
      </c>
      <c r="AV69" t="s">
        <v>362</v>
      </c>
      <c r="AX69" t="s">
        <v>4949</v>
      </c>
      <c r="AY69" t="s">
        <v>360</v>
      </c>
      <c r="AZ69" t="s">
        <v>362</v>
      </c>
      <c r="BA69" t="s">
        <v>362</v>
      </c>
      <c r="BB69" t="s">
        <v>362</v>
      </c>
      <c r="BC69" t="s">
        <v>362</v>
      </c>
      <c r="BD69" t="s">
        <v>362</v>
      </c>
      <c r="BE69" t="s">
        <v>362</v>
      </c>
      <c r="BF69" t="s">
        <v>362</v>
      </c>
      <c r="BG69" t="s">
        <v>362</v>
      </c>
      <c r="BH69" t="s">
        <v>362</v>
      </c>
      <c r="BI69" t="s">
        <v>362</v>
      </c>
      <c r="BJ69" t="s">
        <v>362</v>
      </c>
      <c r="BK69" t="s">
        <v>362</v>
      </c>
      <c r="BM69" t="s">
        <v>5473</v>
      </c>
      <c r="BN69" t="s">
        <v>362</v>
      </c>
      <c r="BO69" t="s">
        <v>362</v>
      </c>
      <c r="BP69" t="s">
        <v>362</v>
      </c>
      <c r="BQ69" t="s">
        <v>360</v>
      </c>
      <c r="BR69" t="s">
        <v>362</v>
      </c>
      <c r="BS69" t="s">
        <v>362</v>
      </c>
      <c r="BT69" t="s">
        <v>362</v>
      </c>
      <c r="BU69" t="s">
        <v>362</v>
      </c>
      <c r="BV69" t="s">
        <v>362</v>
      </c>
      <c r="BX69" t="s">
        <v>4975</v>
      </c>
      <c r="CN69" t="s">
        <v>5002</v>
      </c>
      <c r="DD69" t="s">
        <v>4984</v>
      </c>
      <c r="EK69" t="s">
        <v>5070</v>
      </c>
      <c r="EW69" t="s">
        <v>4861</v>
      </c>
      <c r="EX69" t="s">
        <v>362</v>
      </c>
      <c r="EY69" t="s">
        <v>362</v>
      </c>
      <c r="EZ69" t="s">
        <v>362</v>
      </c>
      <c r="FA69" t="s">
        <v>362</v>
      </c>
      <c r="FB69" t="s">
        <v>362</v>
      </c>
      <c r="FC69" t="s">
        <v>362</v>
      </c>
      <c r="FD69" t="s">
        <v>362</v>
      </c>
      <c r="FE69" t="s">
        <v>362</v>
      </c>
      <c r="FF69" t="s">
        <v>360</v>
      </c>
      <c r="FG69" t="s">
        <v>362</v>
      </c>
      <c r="FH69" t="s">
        <v>362</v>
      </c>
      <c r="FI69" t="s">
        <v>6338</v>
      </c>
      <c r="FJ69" t="s">
        <v>5070</v>
      </c>
      <c r="FK69" t="s">
        <v>3074</v>
      </c>
      <c r="FL69" t="s">
        <v>5113</v>
      </c>
      <c r="FM69" t="s">
        <v>360</v>
      </c>
      <c r="FN69" t="s">
        <v>362</v>
      </c>
      <c r="FO69" t="s">
        <v>362</v>
      </c>
      <c r="FP69" t="s">
        <v>362</v>
      </c>
      <c r="FQ69" t="s">
        <v>362</v>
      </c>
      <c r="FR69" t="s">
        <v>362</v>
      </c>
      <c r="FS69" t="s">
        <v>362</v>
      </c>
      <c r="FT69" t="s">
        <v>362</v>
      </c>
      <c r="FV69" t="s">
        <v>3072</v>
      </c>
      <c r="GG69" t="s">
        <v>4949</v>
      </c>
      <c r="GI69" t="s">
        <v>3074</v>
      </c>
      <c r="HN69" t="s">
        <v>4907</v>
      </c>
      <c r="HO69" t="s">
        <v>362</v>
      </c>
      <c r="HP69" t="s">
        <v>362</v>
      </c>
      <c r="HQ69" t="s">
        <v>362</v>
      </c>
      <c r="HR69" t="s">
        <v>362</v>
      </c>
      <c r="HS69" t="s">
        <v>362</v>
      </c>
      <c r="HT69" t="s">
        <v>362</v>
      </c>
      <c r="HU69" t="s">
        <v>362</v>
      </c>
      <c r="HV69" t="s">
        <v>360</v>
      </c>
      <c r="HW69" t="s">
        <v>362</v>
      </c>
      <c r="HY69" t="s">
        <v>5186</v>
      </c>
      <c r="HZ69" t="s">
        <v>362</v>
      </c>
      <c r="IA69" t="s">
        <v>362</v>
      </c>
      <c r="IB69" t="s">
        <v>362</v>
      </c>
      <c r="IC69" t="s">
        <v>362</v>
      </c>
      <c r="ID69" t="s">
        <v>360</v>
      </c>
      <c r="IE69" t="s">
        <v>362</v>
      </c>
      <c r="IG69" t="s">
        <v>5187</v>
      </c>
      <c r="IP69" t="s">
        <v>5203</v>
      </c>
      <c r="IQ69" t="s">
        <v>5218</v>
      </c>
      <c r="IR69" t="s">
        <v>362</v>
      </c>
      <c r="IS69" t="s">
        <v>362</v>
      </c>
      <c r="IT69" t="s">
        <v>362</v>
      </c>
      <c r="IU69" t="s">
        <v>360</v>
      </c>
      <c r="IV69" t="s">
        <v>362</v>
      </c>
      <c r="IW69" t="s">
        <v>362</v>
      </c>
      <c r="IX69" t="s">
        <v>362</v>
      </c>
      <c r="IY69" t="s">
        <v>362</v>
      </c>
      <c r="IZ69" t="s">
        <v>362</v>
      </c>
      <c r="JA69" t="s">
        <v>362</v>
      </c>
      <c r="JL69" t="s">
        <v>3074</v>
      </c>
      <c r="JX69" t="s">
        <v>5253</v>
      </c>
      <c r="JY69" t="s">
        <v>362</v>
      </c>
      <c r="JZ69" t="s">
        <v>362</v>
      </c>
      <c r="KA69" t="s">
        <v>362</v>
      </c>
      <c r="KB69" t="s">
        <v>360</v>
      </c>
      <c r="KC69" t="s">
        <v>362</v>
      </c>
      <c r="KD69" t="s">
        <v>362</v>
      </c>
      <c r="KE69" t="s">
        <v>362</v>
      </c>
      <c r="KF69" t="s">
        <v>362</v>
      </c>
      <c r="KG69" t="s">
        <v>362</v>
      </c>
      <c r="KI69" t="s">
        <v>5259</v>
      </c>
      <c r="KJ69" t="s">
        <v>5998</v>
      </c>
      <c r="KK69" t="s">
        <v>360</v>
      </c>
      <c r="KL69" t="s">
        <v>362</v>
      </c>
      <c r="KM69" t="s">
        <v>362</v>
      </c>
      <c r="KN69" t="s">
        <v>362</v>
      </c>
      <c r="KO69" t="s">
        <v>362</v>
      </c>
      <c r="KP69" t="s">
        <v>362</v>
      </c>
      <c r="KQ69" t="s">
        <v>360</v>
      </c>
      <c r="KR69" t="s">
        <v>362</v>
      </c>
      <c r="KS69" t="s">
        <v>362</v>
      </c>
      <c r="KT69" t="s">
        <v>362</v>
      </c>
      <c r="KU69" t="s">
        <v>362</v>
      </c>
      <c r="LJ69" t="s">
        <v>6023</v>
      </c>
      <c r="LK69" t="s">
        <v>360</v>
      </c>
      <c r="LL69" t="s">
        <v>360</v>
      </c>
      <c r="LM69" t="s">
        <v>360</v>
      </c>
      <c r="LN69" t="s">
        <v>360</v>
      </c>
      <c r="LO69" t="s">
        <v>362</v>
      </c>
      <c r="LP69" t="s">
        <v>362</v>
      </c>
      <c r="LQ69" t="s">
        <v>362</v>
      </c>
      <c r="LS69" t="s">
        <v>3074</v>
      </c>
      <c r="LT69" t="s">
        <v>3072</v>
      </c>
      <c r="LU69" t="s">
        <v>5291</v>
      </c>
      <c r="LW69" t="s">
        <v>5296</v>
      </c>
      <c r="NE69" t="s">
        <v>4971</v>
      </c>
      <c r="NF69" t="s">
        <v>362</v>
      </c>
      <c r="NG69" t="s">
        <v>362</v>
      </c>
      <c r="NH69" t="s">
        <v>362</v>
      </c>
      <c r="NI69" t="s">
        <v>362</v>
      </c>
      <c r="NJ69" t="s">
        <v>362</v>
      </c>
      <c r="NK69" t="s">
        <v>362</v>
      </c>
      <c r="NL69" t="s">
        <v>362</v>
      </c>
      <c r="NM69" t="s">
        <v>362</v>
      </c>
      <c r="NN69" t="s">
        <v>362</v>
      </c>
      <c r="NO69" t="s">
        <v>362</v>
      </c>
      <c r="NP69" t="s">
        <v>362</v>
      </c>
      <c r="NQ69" t="s">
        <v>360</v>
      </c>
      <c r="NR69" t="s">
        <v>362</v>
      </c>
      <c r="NS69" t="s">
        <v>362</v>
      </c>
      <c r="NU69" t="s">
        <v>5263</v>
      </c>
      <c r="NV69" t="s">
        <v>360</v>
      </c>
      <c r="NW69" t="s">
        <v>362</v>
      </c>
      <c r="NX69" t="s">
        <v>362</v>
      </c>
      <c r="NY69" t="s">
        <v>362</v>
      </c>
      <c r="NZ69" t="s">
        <v>362</v>
      </c>
      <c r="OA69" t="s">
        <v>362</v>
      </c>
      <c r="OB69" t="s">
        <v>362</v>
      </c>
      <c r="OC69" t="s">
        <v>362</v>
      </c>
      <c r="OD69" t="s">
        <v>362</v>
      </c>
      <c r="OE69" t="s">
        <v>362</v>
      </c>
      <c r="OF69" t="s">
        <v>362</v>
      </c>
      <c r="OG69" t="s">
        <v>362</v>
      </c>
      <c r="OI69" t="s">
        <v>5351</v>
      </c>
      <c r="OJ69" t="s">
        <v>362</v>
      </c>
      <c r="OK69" t="s">
        <v>362</v>
      </c>
      <c r="OL69" t="s">
        <v>362</v>
      </c>
      <c r="OM69" t="s">
        <v>360</v>
      </c>
      <c r="ON69" t="s">
        <v>362</v>
      </c>
      <c r="OO69" t="s">
        <v>362</v>
      </c>
      <c r="OP69" t="s">
        <v>362</v>
      </c>
      <c r="OQ69" t="s">
        <v>362</v>
      </c>
      <c r="OR69" t="s">
        <v>362</v>
      </c>
      <c r="OS69" t="s">
        <v>362</v>
      </c>
      <c r="OU69" t="s">
        <v>5002</v>
      </c>
      <c r="PF69" t="s">
        <v>5373</v>
      </c>
      <c r="PG69" t="s">
        <v>362</v>
      </c>
      <c r="PH69" t="s">
        <v>362</v>
      </c>
      <c r="PI69" t="s">
        <v>360</v>
      </c>
      <c r="PJ69" t="s">
        <v>362</v>
      </c>
      <c r="PK69" t="s">
        <v>362</v>
      </c>
      <c r="PL69" t="s">
        <v>362</v>
      </c>
      <c r="PM69" t="s">
        <v>362</v>
      </c>
      <c r="PN69" t="s">
        <v>362</v>
      </c>
      <c r="PO69" t="s">
        <v>362</v>
      </c>
      <c r="PP69" t="s">
        <v>362</v>
      </c>
      <c r="PQ69" t="s">
        <v>362</v>
      </c>
      <c r="PR69" t="s">
        <v>362</v>
      </c>
      <c r="PS69" t="s">
        <v>362</v>
      </c>
      <c r="PT69" t="s">
        <v>362</v>
      </c>
      <c r="PU69" t="s">
        <v>362</v>
      </c>
      <c r="PV69" t="s">
        <v>362</v>
      </c>
      <c r="PW69" t="s">
        <v>362</v>
      </c>
      <c r="PX69" t="s">
        <v>362</v>
      </c>
      <c r="PZ69" t="s">
        <v>5398</v>
      </c>
      <c r="QA69" t="s">
        <v>362</v>
      </c>
      <c r="QB69" t="s">
        <v>362</v>
      </c>
      <c r="QC69" t="s">
        <v>362</v>
      </c>
      <c r="QD69" t="s">
        <v>362</v>
      </c>
      <c r="QE69" t="s">
        <v>362</v>
      </c>
      <c r="QF69" t="s">
        <v>362</v>
      </c>
      <c r="QG69" t="s">
        <v>362</v>
      </c>
      <c r="QH69" t="s">
        <v>362</v>
      </c>
      <c r="QI69" t="s">
        <v>362</v>
      </c>
      <c r="QJ69" t="s">
        <v>362</v>
      </c>
      <c r="QK69" t="s">
        <v>362</v>
      </c>
      <c r="QL69" t="s">
        <v>362</v>
      </c>
      <c r="QM69" t="s">
        <v>360</v>
      </c>
      <c r="QN69" t="s">
        <v>362</v>
      </c>
      <c r="QO69" t="s">
        <v>362</v>
      </c>
      <c r="QP69" t="s">
        <v>362</v>
      </c>
      <c r="SZ69" t="s">
        <v>5505</v>
      </c>
      <c r="TA69" t="s">
        <v>360</v>
      </c>
      <c r="TB69" t="s">
        <v>362</v>
      </c>
      <c r="TC69" t="s">
        <v>362</v>
      </c>
      <c r="TD69" t="s">
        <v>362</v>
      </c>
      <c r="TE69" t="s">
        <v>362</v>
      </c>
      <c r="TF69" t="s">
        <v>362</v>
      </c>
      <c r="TG69" t="s">
        <v>362</v>
      </c>
      <c r="TH69" t="s">
        <v>362</v>
      </c>
      <c r="TJ69" t="s">
        <v>5495</v>
      </c>
      <c r="TK69" t="s">
        <v>362</v>
      </c>
      <c r="TL69" t="s">
        <v>362</v>
      </c>
      <c r="TM69" t="s">
        <v>362</v>
      </c>
      <c r="TN69" t="s">
        <v>362</v>
      </c>
      <c r="TO69" t="s">
        <v>362</v>
      </c>
      <c r="TP69" t="s">
        <v>362</v>
      </c>
      <c r="TQ69" t="s">
        <v>360</v>
      </c>
      <c r="TR69" t="s">
        <v>362</v>
      </c>
      <c r="TS69" t="s">
        <v>362</v>
      </c>
      <c r="TT69" t="s">
        <v>362</v>
      </c>
      <c r="TU69" t="s">
        <v>362</v>
      </c>
      <c r="TV69" t="s">
        <v>362</v>
      </c>
      <c r="TW69" t="s">
        <v>362</v>
      </c>
      <c r="TY69" t="s">
        <v>5002</v>
      </c>
      <c r="UN69" t="s">
        <v>3072</v>
      </c>
      <c r="UO69" t="s">
        <v>3072</v>
      </c>
      <c r="UP69" t="s">
        <v>3074</v>
      </c>
      <c r="UQ69" t="s">
        <v>754</v>
      </c>
      <c r="UR69" t="s">
        <v>304</v>
      </c>
      <c r="US69" t="s">
        <v>321</v>
      </c>
      <c r="UT69" t="s">
        <v>298</v>
      </c>
      <c r="UU69" t="s">
        <v>687</v>
      </c>
      <c r="UV69" t="s">
        <v>527</v>
      </c>
      <c r="UW69" t="s">
        <v>333</v>
      </c>
      <c r="UX69" t="s">
        <v>742</v>
      </c>
      <c r="UY69" t="s">
        <v>406</v>
      </c>
      <c r="UZ69" t="s">
        <v>1099</v>
      </c>
      <c r="VA69" t="s">
        <v>1184</v>
      </c>
      <c r="VB69" t="s">
        <v>392</v>
      </c>
    </row>
    <row r="70" spans="1:574" x14ac:dyDescent="0.25">
      <c r="A70" t="s">
        <v>6339</v>
      </c>
      <c r="B70" s="38">
        <v>45901</v>
      </c>
      <c r="C70" t="s">
        <v>3056</v>
      </c>
      <c r="D70" t="s">
        <v>3059</v>
      </c>
      <c r="E70" t="s">
        <v>3065</v>
      </c>
      <c r="F70">
        <v>2795315</v>
      </c>
      <c r="G70" t="s">
        <v>3072</v>
      </c>
      <c r="H70" s="38">
        <v>44744</v>
      </c>
      <c r="I70">
        <v>44</v>
      </c>
      <c r="J70" t="s">
        <v>1474</v>
      </c>
      <c r="K70" t="s">
        <v>4866</v>
      </c>
      <c r="L70" t="s">
        <v>4875</v>
      </c>
      <c r="N70" t="s">
        <v>4913</v>
      </c>
      <c r="P70" t="s">
        <v>4921</v>
      </c>
      <c r="R70" t="s">
        <v>3074</v>
      </c>
      <c r="S70" t="s">
        <v>362</v>
      </c>
      <c r="T70" t="s">
        <v>362</v>
      </c>
      <c r="U70" t="s">
        <v>362</v>
      </c>
      <c r="V70" t="s">
        <v>362</v>
      </c>
      <c r="W70" t="s">
        <v>362</v>
      </c>
      <c r="X70" t="s">
        <v>360</v>
      </c>
      <c r="Y70" t="s">
        <v>362</v>
      </c>
      <c r="Z70" t="s">
        <v>362</v>
      </c>
      <c r="AB70" t="s">
        <v>4940</v>
      </c>
      <c r="AC70" t="s">
        <v>4940</v>
      </c>
      <c r="AD70" t="s">
        <v>4940</v>
      </c>
      <c r="AE70" t="s">
        <v>4940</v>
      </c>
      <c r="AF70" t="s">
        <v>4940</v>
      </c>
      <c r="AG70" t="s">
        <v>4940</v>
      </c>
      <c r="AH70" t="s">
        <v>4971</v>
      </c>
      <c r="AI70" t="s">
        <v>362</v>
      </c>
      <c r="AJ70" t="s">
        <v>362</v>
      </c>
      <c r="AK70" t="s">
        <v>362</v>
      </c>
      <c r="AL70" t="s">
        <v>362</v>
      </c>
      <c r="AM70" t="s">
        <v>362</v>
      </c>
      <c r="AN70" t="s">
        <v>362</v>
      </c>
      <c r="AO70" t="s">
        <v>362</v>
      </c>
      <c r="AP70" t="s">
        <v>362</v>
      </c>
      <c r="AQ70" t="s">
        <v>362</v>
      </c>
      <c r="AR70" t="s">
        <v>362</v>
      </c>
      <c r="AS70" t="s">
        <v>362</v>
      </c>
      <c r="AT70" t="s">
        <v>362</v>
      </c>
      <c r="AU70" t="s">
        <v>360</v>
      </c>
      <c r="AV70" t="s">
        <v>362</v>
      </c>
      <c r="AX70" t="s">
        <v>4973</v>
      </c>
      <c r="AY70" t="s">
        <v>362</v>
      </c>
      <c r="AZ70" t="s">
        <v>362</v>
      </c>
      <c r="BA70" t="s">
        <v>362</v>
      </c>
      <c r="BB70" t="s">
        <v>362</v>
      </c>
      <c r="BC70" t="s">
        <v>362</v>
      </c>
      <c r="BD70" t="s">
        <v>362</v>
      </c>
      <c r="BE70" t="s">
        <v>362</v>
      </c>
      <c r="BF70" t="s">
        <v>362</v>
      </c>
      <c r="BG70" t="s">
        <v>362</v>
      </c>
      <c r="BH70" t="s">
        <v>362</v>
      </c>
      <c r="BI70" t="s">
        <v>362</v>
      </c>
      <c r="BJ70" t="s">
        <v>360</v>
      </c>
      <c r="BK70" t="s">
        <v>362</v>
      </c>
      <c r="DE70" t="s">
        <v>5026</v>
      </c>
      <c r="DF70" t="s">
        <v>5036</v>
      </c>
      <c r="DG70" t="s">
        <v>362</v>
      </c>
      <c r="DH70" t="s">
        <v>362</v>
      </c>
      <c r="DI70" t="s">
        <v>360</v>
      </c>
      <c r="DJ70" t="s">
        <v>362</v>
      </c>
      <c r="DK70" t="s">
        <v>362</v>
      </c>
      <c r="DL70" t="s">
        <v>362</v>
      </c>
      <c r="FJ70" t="s">
        <v>5074</v>
      </c>
      <c r="FK70" t="s">
        <v>4907</v>
      </c>
      <c r="FV70" t="s">
        <v>3072</v>
      </c>
      <c r="GG70" t="s">
        <v>4949</v>
      </c>
      <c r="GI70" t="s">
        <v>3074</v>
      </c>
      <c r="HN70" t="s">
        <v>4907</v>
      </c>
      <c r="HO70" t="s">
        <v>362</v>
      </c>
      <c r="HP70" t="s">
        <v>362</v>
      </c>
      <c r="HQ70" t="s">
        <v>362</v>
      </c>
      <c r="HR70" t="s">
        <v>362</v>
      </c>
      <c r="HS70" t="s">
        <v>362</v>
      </c>
      <c r="HT70" t="s">
        <v>362</v>
      </c>
      <c r="HU70" t="s">
        <v>362</v>
      </c>
      <c r="HV70" t="s">
        <v>360</v>
      </c>
      <c r="HW70" t="s">
        <v>362</v>
      </c>
      <c r="HY70" t="s">
        <v>5186</v>
      </c>
      <c r="HZ70" t="s">
        <v>362</v>
      </c>
      <c r="IA70" t="s">
        <v>362</v>
      </c>
      <c r="IB70" t="s">
        <v>362</v>
      </c>
      <c r="IC70" t="s">
        <v>362</v>
      </c>
      <c r="ID70" t="s">
        <v>360</v>
      </c>
      <c r="IE70" t="s">
        <v>362</v>
      </c>
      <c r="IG70" t="s">
        <v>5189</v>
      </c>
      <c r="IH70" t="s">
        <v>5198</v>
      </c>
      <c r="II70" t="s">
        <v>362</v>
      </c>
      <c r="IJ70" t="s">
        <v>362</v>
      </c>
      <c r="IK70" t="s">
        <v>360</v>
      </c>
      <c r="IL70" t="s">
        <v>362</v>
      </c>
      <c r="IM70" t="s">
        <v>362</v>
      </c>
      <c r="IN70" t="s">
        <v>362</v>
      </c>
      <c r="IP70" t="s">
        <v>5203</v>
      </c>
      <c r="IQ70" t="s">
        <v>5212</v>
      </c>
      <c r="IR70" t="s">
        <v>360</v>
      </c>
      <c r="IS70" t="s">
        <v>362</v>
      </c>
      <c r="IT70" t="s">
        <v>362</v>
      </c>
      <c r="IU70" t="s">
        <v>362</v>
      </c>
      <c r="IV70" t="s">
        <v>362</v>
      </c>
      <c r="IW70" t="s">
        <v>362</v>
      </c>
      <c r="IX70" t="s">
        <v>362</v>
      </c>
      <c r="IY70" t="s">
        <v>362</v>
      </c>
      <c r="IZ70" t="s">
        <v>362</v>
      </c>
      <c r="JA70" t="s">
        <v>362</v>
      </c>
      <c r="JL70" t="s">
        <v>3074</v>
      </c>
      <c r="JX70" t="s">
        <v>5248</v>
      </c>
      <c r="JY70" t="s">
        <v>360</v>
      </c>
      <c r="JZ70" t="s">
        <v>362</v>
      </c>
      <c r="KA70" t="s">
        <v>362</v>
      </c>
      <c r="KB70" t="s">
        <v>362</v>
      </c>
      <c r="KC70" t="s">
        <v>362</v>
      </c>
      <c r="KD70" t="s">
        <v>362</v>
      </c>
      <c r="KE70" t="s">
        <v>362</v>
      </c>
      <c r="KF70" t="s">
        <v>362</v>
      </c>
      <c r="KG70" t="s">
        <v>362</v>
      </c>
      <c r="KI70" t="s">
        <v>5259</v>
      </c>
      <c r="KJ70" t="s">
        <v>6340</v>
      </c>
      <c r="KK70" t="s">
        <v>362</v>
      </c>
      <c r="KL70" t="s">
        <v>362</v>
      </c>
      <c r="KM70" t="s">
        <v>362</v>
      </c>
      <c r="KN70" t="s">
        <v>362</v>
      </c>
      <c r="KO70" t="s">
        <v>360</v>
      </c>
      <c r="KP70" t="s">
        <v>362</v>
      </c>
      <c r="KQ70" t="s">
        <v>362</v>
      </c>
      <c r="KR70" t="s">
        <v>360</v>
      </c>
      <c r="KS70" t="s">
        <v>362</v>
      </c>
      <c r="KT70" t="s">
        <v>362</v>
      </c>
      <c r="KU70" t="s">
        <v>362</v>
      </c>
      <c r="LJ70" t="s">
        <v>6193</v>
      </c>
      <c r="LK70" t="s">
        <v>360</v>
      </c>
      <c r="LL70" t="s">
        <v>362</v>
      </c>
      <c r="LM70" t="s">
        <v>360</v>
      </c>
      <c r="LN70" t="s">
        <v>362</v>
      </c>
      <c r="LO70" t="s">
        <v>362</v>
      </c>
      <c r="LP70" t="s">
        <v>362</v>
      </c>
      <c r="LQ70" t="s">
        <v>362</v>
      </c>
      <c r="LS70" t="s">
        <v>3072</v>
      </c>
      <c r="LT70" t="s">
        <v>5287</v>
      </c>
      <c r="MR70" t="s">
        <v>5050</v>
      </c>
      <c r="MS70" t="s">
        <v>362</v>
      </c>
      <c r="MT70" t="s">
        <v>362</v>
      </c>
      <c r="MU70" t="s">
        <v>362</v>
      </c>
      <c r="MV70" t="s">
        <v>362</v>
      </c>
      <c r="MW70" t="s">
        <v>362</v>
      </c>
      <c r="MX70" t="s">
        <v>362</v>
      </c>
      <c r="MY70" t="s">
        <v>362</v>
      </c>
      <c r="MZ70" t="s">
        <v>360</v>
      </c>
      <c r="NA70" t="s">
        <v>362</v>
      </c>
      <c r="NB70" t="s">
        <v>362</v>
      </c>
      <c r="NC70" t="s">
        <v>362</v>
      </c>
      <c r="NE70" t="s">
        <v>4971</v>
      </c>
      <c r="NF70" t="s">
        <v>362</v>
      </c>
      <c r="NG70" t="s">
        <v>362</v>
      </c>
      <c r="NH70" t="s">
        <v>362</v>
      </c>
      <c r="NI70" t="s">
        <v>362</v>
      </c>
      <c r="NJ70" t="s">
        <v>362</v>
      </c>
      <c r="NK70" t="s">
        <v>362</v>
      </c>
      <c r="NL70" t="s">
        <v>362</v>
      </c>
      <c r="NM70" t="s">
        <v>362</v>
      </c>
      <c r="NN70" t="s">
        <v>362</v>
      </c>
      <c r="NO70" t="s">
        <v>362</v>
      </c>
      <c r="NP70" t="s">
        <v>362</v>
      </c>
      <c r="NQ70" t="s">
        <v>360</v>
      </c>
      <c r="NR70" t="s">
        <v>362</v>
      </c>
      <c r="NS70" t="s">
        <v>362</v>
      </c>
      <c r="NU70" t="s">
        <v>5272</v>
      </c>
      <c r="NV70" t="s">
        <v>362</v>
      </c>
      <c r="NW70" t="s">
        <v>362</v>
      </c>
      <c r="NX70" t="s">
        <v>362</v>
      </c>
      <c r="NY70" t="s">
        <v>362</v>
      </c>
      <c r="NZ70" t="s">
        <v>362</v>
      </c>
      <c r="OA70" t="s">
        <v>360</v>
      </c>
      <c r="OB70" t="s">
        <v>362</v>
      </c>
      <c r="OC70" t="s">
        <v>362</v>
      </c>
      <c r="OD70" t="s">
        <v>362</v>
      </c>
      <c r="OE70" t="s">
        <v>362</v>
      </c>
      <c r="OF70" t="s">
        <v>362</v>
      </c>
      <c r="OG70" t="s">
        <v>362</v>
      </c>
      <c r="OI70" t="s">
        <v>4907</v>
      </c>
      <c r="OJ70" t="s">
        <v>362</v>
      </c>
      <c r="OK70" t="s">
        <v>362</v>
      </c>
      <c r="OL70" t="s">
        <v>362</v>
      </c>
      <c r="OM70" t="s">
        <v>362</v>
      </c>
      <c r="ON70" t="s">
        <v>362</v>
      </c>
      <c r="OO70" t="s">
        <v>362</v>
      </c>
      <c r="OP70" t="s">
        <v>362</v>
      </c>
      <c r="OQ70" t="s">
        <v>362</v>
      </c>
      <c r="OR70" t="s">
        <v>360</v>
      </c>
      <c r="OS70" t="s">
        <v>362</v>
      </c>
      <c r="OU70" t="s">
        <v>5002</v>
      </c>
      <c r="PF70" t="s">
        <v>5387</v>
      </c>
      <c r="PG70" t="s">
        <v>362</v>
      </c>
      <c r="PH70" t="s">
        <v>362</v>
      </c>
      <c r="PI70" t="s">
        <v>362</v>
      </c>
      <c r="PJ70" t="s">
        <v>362</v>
      </c>
      <c r="PK70" t="s">
        <v>362</v>
      </c>
      <c r="PL70" t="s">
        <v>362</v>
      </c>
      <c r="PM70" t="s">
        <v>362</v>
      </c>
      <c r="PN70" t="s">
        <v>362</v>
      </c>
      <c r="PO70" t="s">
        <v>362</v>
      </c>
      <c r="PP70" t="s">
        <v>360</v>
      </c>
      <c r="PQ70" t="s">
        <v>362</v>
      </c>
      <c r="PR70" t="s">
        <v>362</v>
      </c>
      <c r="PS70" t="s">
        <v>362</v>
      </c>
      <c r="PT70" t="s">
        <v>362</v>
      </c>
      <c r="PU70" t="s">
        <v>362</v>
      </c>
      <c r="PV70" t="s">
        <v>362</v>
      </c>
      <c r="PW70" t="s">
        <v>362</v>
      </c>
      <c r="PX70" t="s">
        <v>362</v>
      </c>
      <c r="PZ70" t="s">
        <v>5398</v>
      </c>
      <c r="QA70" t="s">
        <v>362</v>
      </c>
      <c r="QB70" t="s">
        <v>362</v>
      </c>
      <c r="QC70" t="s">
        <v>362</v>
      </c>
      <c r="QD70" t="s">
        <v>362</v>
      </c>
      <c r="QE70" t="s">
        <v>362</v>
      </c>
      <c r="QF70" t="s">
        <v>362</v>
      </c>
      <c r="QG70" t="s">
        <v>362</v>
      </c>
      <c r="QH70" t="s">
        <v>362</v>
      </c>
      <c r="QI70" t="s">
        <v>362</v>
      </c>
      <c r="QJ70" t="s">
        <v>362</v>
      </c>
      <c r="QK70" t="s">
        <v>362</v>
      </c>
      <c r="QL70" t="s">
        <v>362</v>
      </c>
      <c r="QM70" t="s">
        <v>360</v>
      </c>
      <c r="QN70" t="s">
        <v>362</v>
      </c>
      <c r="QO70" t="s">
        <v>362</v>
      </c>
      <c r="QP70" t="s">
        <v>362</v>
      </c>
      <c r="SZ70" t="s">
        <v>3074</v>
      </c>
      <c r="TA70" t="s">
        <v>362</v>
      </c>
      <c r="TB70" t="s">
        <v>362</v>
      </c>
      <c r="TC70" t="s">
        <v>362</v>
      </c>
      <c r="TD70" t="s">
        <v>362</v>
      </c>
      <c r="TE70" t="s">
        <v>362</v>
      </c>
      <c r="TF70" t="s">
        <v>362</v>
      </c>
      <c r="TG70" t="s">
        <v>360</v>
      </c>
      <c r="TH70" t="s">
        <v>362</v>
      </c>
      <c r="UN70" t="s">
        <v>3074</v>
      </c>
      <c r="UO70" t="s">
        <v>3074</v>
      </c>
      <c r="UP70" t="s">
        <v>3074</v>
      </c>
      <c r="UQ70" t="s">
        <v>582</v>
      </c>
      <c r="UR70" t="s">
        <v>304</v>
      </c>
      <c r="US70" t="s">
        <v>321</v>
      </c>
      <c r="UT70" t="s">
        <v>290</v>
      </c>
      <c r="UU70" t="s">
        <v>694</v>
      </c>
      <c r="UV70" t="s">
        <v>532</v>
      </c>
      <c r="UW70" t="s">
        <v>329</v>
      </c>
      <c r="UX70" t="s">
        <v>742</v>
      </c>
      <c r="UY70" t="s">
        <v>406</v>
      </c>
      <c r="UZ70" t="s">
        <v>1098</v>
      </c>
      <c r="VA70" t="s">
        <v>1184</v>
      </c>
      <c r="VB70" t="s">
        <v>380</v>
      </c>
    </row>
    <row r="71" spans="1:574" x14ac:dyDescent="0.25">
      <c r="A71" t="s">
        <v>6341</v>
      </c>
      <c r="B71" s="38">
        <v>45901</v>
      </c>
      <c r="C71" t="s">
        <v>3058</v>
      </c>
      <c r="D71" t="s">
        <v>3059</v>
      </c>
      <c r="E71" t="s">
        <v>3065</v>
      </c>
      <c r="F71">
        <v>2771722</v>
      </c>
      <c r="G71" t="s">
        <v>3072</v>
      </c>
      <c r="H71" s="38">
        <v>44628</v>
      </c>
      <c r="I71">
        <v>43</v>
      </c>
      <c r="J71" t="s">
        <v>1471</v>
      </c>
      <c r="K71" t="s">
        <v>4866</v>
      </c>
      <c r="L71" t="s">
        <v>4875</v>
      </c>
      <c r="N71" t="s">
        <v>4911</v>
      </c>
      <c r="P71" t="s">
        <v>4937</v>
      </c>
      <c r="R71" t="s">
        <v>5527</v>
      </c>
      <c r="S71" t="s">
        <v>360</v>
      </c>
      <c r="T71" t="s">
        <v>362</v>
      </c>
      <c r="U71" t="s">
        <v>362</v>
      </c>
      <c r="V71" t="s">
        <v>362</v>
      </c>
      <c r="W71" t="s">
        <v>362</v>
      </c>
      <c r="X71" t="s">
        <v>362</v>
      </c>
      <c r="Y71" t="s">
        <v>362</v>
      </c>
      <c r="Z71" t="s">
        <v>362</v>
      </c>
      <c r="AB71" t="s">
        <v>4940</v>
      </c>
      <c r="AC71" t="s">
        <v>4940</v>
      </c>
      <c r="AD71" t="s">
        <v>4940</v>
      </c>
      <c r="AE71" t="s">
        <v>4940</v>
      </c>
      <c r="AF71" t="s">
        <v>4940</v>
      </c>
      <c r="AG71" t="s">
        <v>4940</v>
      </c>
      <c r="AH71" t="s">
        <v>6155</v>
      </c>
      <c r="AI71" t="s">
        <v>360</v>
      </c>
      <c r="AJ71" t="s">
        <v>360</v>
      </c>
      <c r="AK71" t="s">
        <v>362</v>
      </c>
      <c r="AL71" t="s">
        <v>362</v>
      </c>
      <c r="AM71" t="s">
        <v>360</v>
      </c>
      <c r="AN71" t="s">
        <v>360</v>
      </c>
      <c r="AO71" t="s">
        <v>360</v>
      </c>
      <c r="AP71" t="s">
        <v>362</v>
      </c>
      <c r="AQ71" t="s">
        <v>362</v>
      </c>
      <c r="AR71" t="s">
        <v>362</v>
      </c>
      <c r="AS71" t="s">
        <v>362</v>
      </c>
      <c r="AT71" t="s">
        <v>362</v>
      </c>
      <c r="AU71" t="s">
        <v>362</v>
      </c>
      <c r="AV71" t="s">
        <v>362</v>
      </c>
      <c r="AX71" t="s">
        <v>4949</v>
      </c>
      <c r="AY71" t="s">
        <v>360</v>
      </c>
      <c r="AZ71" t="s">
        <v>362</v>
      </c>
      <c r="BA71" t="s">
        <v>362</v>
      </c>
      <c r="BB71" t="s">
        <v>362</v>
      </c>
      <c r="BC71" t="s">
        <v>362</v>
      </c>
      <c r="BD71" t="s">
        <v>362</v>
      </c>
      <c r="BE71" t="s">
        <v>362</v>
      </c>
      <c r="BF71" t="s">
        <v>362</v>
      </c>
      <c r="BG71" t="s">
        <v>362</v>
      </c>
      <c r="BH71" t="s">
        <v>362</v>
      </c>
      <c r="BI71" t="s">
        <v>362</v>
      </c>
      <c r="BJ71" t="s">
        <v>362</v>
      </c>
      <c r="BK71" t="s">
        <v>362</v>
      </c>
      <c r="BM71" t="s">
        <v>5473</v>
      </c>
      <c r="BN71" t="s">
        <v>362</v>
      </c>
      <c r="BO71" t="s">
        <v>362</v>
      </c>
      <c r="BP71" t="s">
        <v>362</v>
      </c>
      <c r="BQ71" t="s">
        <v>360</v>
      </c>
      <c r="BR71" t="s">
        <v>362</v>
      </c>
      <c r="BS71" t="s">
        <v>362</v>
      </c>
      <c r="BT71" t="s">
        <v>362</v>
      </c>
      <c r="BU71" t="s">
        <v>362</v>
      </c>
      <c r="BV71" t="s">
        <v>362</v>
      </c>
      <c r="BX71" t="s">
        <v>4975</v>
      </c>
      <c r="CN71" t="s">
        <v>5002</v>
      </c>
      <c r="DD71" t="s">
        <v>5023</v>
      </c>
      <c r="EK71" t="s">
        <v>5070</v>
      </c>
      <c r="EW71" t="s">
        <v>6342</v>
      </c>
      <c r="EX71" t="s">
        <v>362</v>
      </c>
      <c r="EY71" t="s">
        <v>362</v>
      </c>
      <c r="EZ71" t="s">
        <v>362</v>
      </c>
      <c r="FA71" t="s">
        <v>360</v>
      </c>
      <c r="FB71" t="s">
        <v>362</v>
      </c>
      <c r="FC71" t="s">
        <v>360</v>
      </c>
      <c r="FD71" t="s">
        <v>360</v>
      </c>
      <c r="FE71" t="s">
        <v>362</v>
      </c>
      <c r="FF71" t="s">
        <v>362</v>
      </c>
      <c r="FG71" t="s">
        <v>362</v>
      </c>
      <c r="FH71" t="s">
        <v>362</v>
      </c>
      <c r="FJ71" t="s">
        <v>5072</v>
      </c>
      <c r="FK71" t="s">
        <v>3074</v>
      </c>
      <c r="FL71" t="s">
        <v>5113</v>
      </c>
      <c r="FM71" t="s">
        <v>360</v>
      </c>
      <c r="FN71" t="s">
        <v>362</v>
      </c>
      <c r="FO71" t="s">
        <v>362</v>
      </c>
      <c r="FP71" t="s">
        <v>362</v>
      </c>
      <c r="FQ71" t="s">
        <v>362</v>
      </c>
      <c r="FR71" t="s">
        <v>362</v>
      </c>
      <c r="FS71" t="s">
        <v>362</v>
      </c>
      <c r="FT71" t="s">
        <v>362</v>
      </c>
      <c r="FV71" t="s">
        <v>5111</v>
      </c>
      <c r="FW71" t="s">
        <v>5124</v>
      </c>
      <c r="FX71" t="s">
        <v>360</v>
      </c>
      <c r="FY71" t="s">
        <v>362</v>
      </c>
      <c r="FZ71" t="s">
        <v>362</v>
      </c>
      <c r="GA71" t="s">
        <v>362</v>
      </c>
      <c r="GB71" t="s">
        <v>362</v>
      </c>
      <c r="GC71" t="s">
        <v>362</v>
      </c>
      <c r="GD71" t="s">
        <v>362</v>
      </c>
      <c r="GE71" t="s">
        <v>362</v>
      </c>
      <c r="GG71" t="s">
        <v>4949</v>
      </c>
      <c r="GI71" t="s">
        <v>3072</v>
      </c>
      <c r="GJ71" t="s">
        <v>5137</v>
      </c>
      <c r="GK71" t="s">
        <v>362</v>
      </c>
      <c r="GL71" t="s">
        <v>360</v>
      </c>
      <c r="GM71" t="s">
        <v>362</v>
      </c>
      <c r="GN71" t="s">
        <v>362</v>
      </c>
      <c r="GO71" t="s">
        <v>362</v>
      </c>
      <c r="GP71" t="s">
        <v>362</v>
      </c>
      <c r="GR71" t="s">
        <v>4907</v>
      </c>
      <c r="GS71" t="s">
        <v>362</v>
      </c>
      <c r="GT71" t="s">
        <v>362</v>
      </c>
      <c r="GU71" t="s">
        <v>362</v>
      </c>
      <c r="GV71" t="s">
        <v>362</v>
      </c>
      <c r="GW71" t="s">
        <v>362</v>
      </c>
      <c r="GX71" t="s">
        <v>362</v>
      </c>
      <c r="GY71" t="s">
        <v>360</v>
      </c>
      <c r="GZ71" t="s">
        <v>362</v>
      </c>
      <c r="HB71" t="s">
        <v>3074</v>
      </c>
      <c r="HC71" t="s">
        <v>5166</v>
      </c>
      <c r="HD71" t="s">
        <v>362</v>
      </c>
      <c r="HE71" t="s">
        <v>362</v>
      </c>
      <c r="HF71" t="s">
        <v>362</v>
      </c>
      <c r="HG71" t="s">
        <v>362</v>
      </c>
      <c r="HH71" t="s">
        <v>362</v>
      </c>
      <c r="HI71" t="s">
        <v>360</v>
      </c>
      <c r="HJ71" t="s">
        <v>362</v>
      </c>
      <c r="HK71" t="s">
        <v>362</v>
      </c>
      <c r="HL71" t="s">
        <v>362</v>
      </c>
      <c r="IG71" t="s">
        <v>5021</v>
      </c>
      <c r="IH71" t="s">
        <v>5196</v>
      </c>
      <c r="II71" t="s">
        <v>362</v>
      </c>
      <c r="IJ71" t="s">
        <v>360</v>
      </c>
      <c r="IK71" t="s">
        <v>362</v>
      </c>
      <c r="IL71" t="s">
        <v>362</v>
      </c>
      <c r="IM71" t="s">
        <v>362</v>
      </c>
      <c r="IN71" t="s">
        <v>362</v>
      </c>
      <c r="IP71" t="s">
        <v>5205</v>
      </c>
      <c r="IQ71" t="s">
        <v>6040</v>
      </c>
      <c r="IR71" t="s">
        <v>362</v>
      </c>
      <c r="IS71" t="s">
        <v>360</v>
      </c>
      <c r="IT71" t="s">
        <v>362</v>
      </c>
      <c r="IU71" t="s">
        <v>360</v>
      </c>
      <c r="IV71" t="s">
        <v>362</v>
      </c>
      <c r="IW71" t="s">
        <v>362</v>
      </c>
      <c r="IX71" t="s">
        <v>362</v>
      </c>
      <c r="IY71" t="s">
        <v>362</v>
      </c>
      <c r="IZ71" t="s">
        <v>362</v>
      </c>
      <c r="JA71" t="s">
        <v>362</v>
      </c>
      <c r="JL71" t="s">
        <v>3074</v>
      </c>
      <c r="JX71" t="s">
        <v>6315</v>
      </c>
      <c r="JY71" t="s">
        <v>362</v>
      </c>
      <c r="JZ71" t="s">
        <v>362</v>
      </c>
      <c r="KA71" t="s">
        <v>362</v>
      </c>
      <c r="KB71" t="s">
        <v>362</v>
      </c>
      <c r="KC71" t="s">
        <v>360</v>
      </c>
      <c r="KD71" t="s">
        <v>360</v>
      </c>
      <c r="KE71" t="s">
        <v>362</v>
      </c>
      <c r="KF71" t="s">
        <v>362</v>
      </c>
      <c r="KG71" t="s">
        <v>362</v>
      </c>
      <c r="KI71" t="s">
        <v>5259</v>
      </c>
      <c r="KJ71" t="s">
        <v>6186</v>
      </c>
      <c r="KK71" t="s">
        <v>360</v>
      </c>
      <c r="KL71" t="s">
        <v>362</v>
      </c>
      <c r="KM71" t="s">
        <v>360</v>
      </c>
      <c r="KN71" t="s">
        <v>362</v>
      </c>
      <c r="KO71" t="s">
        <v>362</v>
      </c>
      <c r="KP71" t="s">
        <v>362</v>
      </c>
      <c r="KQ71" t="s">
        <v>362</v>
      </c>
      <c r="KR71" t="s">
        <v>362</v>
      </c>
      <c r="KS71" t="s">
        <v>362</v>
      </c>
      <c r="KT71" t="s">
        <v>362</v>
      </c>
      <c r="KU71" t="s">
        <v>362</v>
      </c>
      <c r="LJ71" t="s">
        <v>6023</v>
      </c>
      <c r="LK71" t="s">
        <v>360</v>
      </c>
      <c r="LL71" t="s">
        <v>360</v>
      </c>
      <c r="LM71" t="s">
        <v>360</v>
      </c>
      <c r="LN71" t="s">
        <v>360</v>
      </c>
      <c r="LO71" t="s">
        <v>362</v>
      </c>
      <c r="LP71" t="s">
        <v>362</v>
      </c>
      <c r="LQ71" t="s">
        <v>362</v>
      </c>
      <c r="LS71" t="s">
        <v>3072</v>
      </c>
      <c r="LT71" t="s">
        <v>3072</v>
      </c>
      <c r="LU71" t="s">
        <v>5291</v>
      </c>
      <c r="LW71" t="s">
        <v>5300</v>
      </c>
      <c r="LX71" t="s">
        <v>5306</v>
      </c>
      <c r="LY71" t="s">
        <v>362</v>
      </c>
      <c r="LZ71" t="s">
        <v>362</v>
      </c>
      <c r="MA71" t="s">
        <v>360</v>
      </c>
      <c r="MB71" t="s">
        <v>362</v>
      </c>
      <c r="MC71" t="s">
        <v>362</v>
      </c>
      <c r="MD71" t="s">
        <v>362</v>
      </c>
      <c r="NE71" t="s">
        <v>4971</v>
      </c>
      <c r="NF71" t="s">
        <v>362</v>
      </c>
      <c r="NG71" t="s">
        <v>362</v>
      </c>
      <c r="NH71" t="s">
        <v>362</v>
      </c>
      <c r="NI71" t="s">
        <v>362</v>
      </c>
      <c r="NJ71" t="s">
        <v>362</v>
      </c>
      <c r="NK71" t="s">
        <v>362</v>
      </c>
      <c r="NL71" t="s">
        <v>362</v>
      </c>
      <c r="NM71" t="s">
        <v>362</v>
      </c>
      <c r="NN71" t="s">
        <v>362</v>
      </c>
      <c r="NO71" t="s">
        <v>362</v>
      </c>
      <c r="NP71" t="s">
        <v>362</v>
      </c>
      <c r="NQ71" t="s">
        <v>360</v>
      </c>
      <c r="NR71" t="s">
        <v>362</v>
      </c>
      <c r="NS71" t="s">
        <v>362</v>
      </c>
      <c r="NU71" t="s">
        <v>6186</v>
      </c>
      <c r="NV71" t="s">
        <v>360</v>
      </c>
      <c r="NW71" t="s">
        <v>362</v>
      </c>
      <c r="NX71" t="s">
        <v>360</v>
      </c>
      <c r="NY71" t="s">
        <v>362</v>
      </c>
      <c r="NZ71" t="s">
        <v>362</v>
      </c>
      <c r="OA71" t="s">
        <v>362</v>
      </c>
      <c r="OB71" t="s">
        <v>362</v>
      </c>
      <c r="OC71" t="s">
        <v>362</v>
      </c>
      <c r="OD71" t="s">
        <v>362</v>
      </c>
      <c r="OE71" t="s">
        <v>362</v>
      </c>
      <c r="OF71" t="s">
        <v>362</v>
      </c>
      <c r="OG71" t="s">
        <v>362</v>
      </c>
      <c r="OI71" t="s">
        <v>5345</v>
      </c>
      <c r="OJ71" t="s">
        <v>360</v>
      </c>
      <c r="OK71" t="s">
        <v>362</v>
      </c>
      <c r="OL71" t="s">
        <v>362</v>
      </c>
      <c r="OM71" t="s">
        <v>362</v>
      </c>
      <c r="ON71" t="s">
        <v>362</v>
      </c>
      <c r="OO71" t="s">
        <v>362</v>
      </c>
      <c r="OP71" t="s">
        <v>362</v>
      </c>
      <c r="OQ71" t="s">
        <v>362</v>
      </c>
      <c r="OR71" t="s">
        <v>362</v>
      </c>
      <c r="OS71" t="s">
        <v>362</v>
      </c>
      <c r="OU71" t="s">
        <v>5019</v>
      </c>
      <c r="OV71" t="s">
        <v>5359</v>
      </c>
      <c r="OW71" t="s">
        <v>360</v>
      </c>
      <c r="OX71" t="s">
        <v>362</v>
      </c>
      <c r="OY71" t="s">
        <v>362</v>
      </c>
      <c r="OZ71" t="s">
        <v>362</v>
      </c>
      <c r="PA71" t="s">
        <v>362</v>
      </c>
      <c r="PB71" t="s">
        <v>362</v>
      </c>
      <c r="PC71" t="s">
        <v>362</v>
      </c>
      <c r="PD71" t="s">
        <v>362</v>
      </c>
      <c r="PF71" t="s">
        <v>6243</v>
      </c>
      <c r="PG71" t="s">
        <v>362</v>
      </c>
      <c r="PH71" t="s">
        <v>362</v>
      </c>
      <c r="PI71" t="s">
        <v>362</v>
      </c>
      <c r="PJ71" t="s">
        <v>362</v>
      </c>
      <c r="PK71" t="s">
        <v>362</v>
      </c>
      <c r="PL71" t="s">
        <v>362</v>
      </c>
      <c r="PM71" t="s">
        <v>360</v>
      </c>
      <c r="PN71" t="s">
        <v>362</v>
      </c>
      <c r="PO71" t="s">
        <v>362</v>
      </c>
      <c r="PP71" t="s">
        <v>360</v>
      </c>
      <c r="PQ71" t="s">
        <v>362</v>
      </c>
      <c r="PR71" t="s">
        <v>362</v>
      </c>
      <c r="PS71" t="s">
        <v>362</v>
      </c>
      <c r="PT71" t="s">
        <v>362</v>
      </c>
      <c r="PU71" t="s">
        <v>362</v>
      </c>
      <c r="PV71" t="s">
        <v>362</v>
      </c>
      <c r="PW71" t="s">
        <v>362</v>
      </c>
      <c r="PX71" t="s">
        <v>362</v>
      </c>
      <c r="PZ71" t="s">
        <v>6280</v>
      </c>
      <c r="QA71" t="s">
        <v>360</v>
      </c>
      <c r="QB71" t="s">
        <v>362</v>
      </c>
      <c r="QC71" t="s">
        <v>362</v>
      </c>
      <c r="QD71" t="s">
        <v>362</v>
      </c>
      <c r="QE71" t="s">
        <v>362</v>
      </c>
      <c r="QF71" t="s">
        <v>360</v>
      </c>
      <c r="QG71" t="s">
        <v>362</v>
      </c>
      <c r="QH71" t="s">
        <v>360</v>
      </c>
      <c r="QI71" t="s">
        <v>362</v>
      </c>
      <c r="QJ71" t="s">
        <v>362</v>
      </c>
      <c r="QK71" t="s">
        <v>362</v>
      </c>
      <c r="QL71" t="s">
        <v>362</v>
      </c>
      <c r="QM71" t="s">
        <v>362</v>
      </c>
      <c r="QN71" t="s">
        <v>362</v>
      </c>
      <c r="QO71" t="s">
        <v>362</v>
      </c>
      <c r="QP71" t="s">
        <v>362</v>
      </c>
      <c r="QR71" t="s">
        <v>6343</v>
      </c>
      <c r="QS71" t="s">
        <v>360</v>
      </c>
      <c r="QT71" t="s">
        <v>360</v>
      </c>
      <c r="QU71" t="s">
        <v>360</v>
      </c>
      <c r="QV71" t="s">
        <v>362</v>
      </c>
      <c r="QW71" t="s">
        <v>360</v>
      </c>
      <c r="QX71" t="s">
        <v>362</v>
      </c>
      <c r="QY71" t="s">
        <v>362</v>
      </c>
      <c r="QZ71" t="s">
        <v>360</v>
      </c>
      <c r="RA71" t="s">
        <v>362</v>
      </c>
      <c r="RB71" t="s">
        <v>362</v>
      </c>
      <c r="RC71" t="s">
        <v>362</v>
      </c>
      <c r="RD71" t="s">
        <v>362</v>
      </c>
      <c r="RF71" t="s">
        <v>6344</v>
      </c>
      <c r="RG71" t="s">
        <v>360</v>
      </c>
      <c r="RH71" t="s">
        <v>362</v>
      </c>
      <c r="RI71" t="s">
        <v>362</v>
      </c>
      <c r="RJ71" t="s">
        <v>362</v>
      </c>
      <c r="RK71" t="s">
        <v>360</v>
      </c>
      <c r="RL71" t="s">
        <v>360</v>
      </c>
      <c r="RM71" t="s">
        <v>362</v>
      </c>
      <c r="RN71" t="s">
        <v>362</v>
      </c>
      <c r="RO71" t="s">
        <v>362</v>
      </c>
      <c r="RP71" t="s">
        <v>362</v>
      </c>
      <c r="RQ71" t="s">
        <v>362</v>
      </c>
      <c r="RR71" t="s">
        <v>362</v>
      </c>
      <c r="RS71" t="s">
        <v>362</v>
      </c>
      <c r="RT71" t="s">
        <v>362</v>
      </c>
      <c r="RU71" t="s">
        <v>362</v>
      </c>
      <c r="RV71" t="s">
        <v>362</v>
      </c>
      <c r="RX71" t="s">
        <v>6149</v>
      </c>
      <c r="RY71" t="s">
        <v>360</v>
      </c>
      <c r="RZ71" t="s">
        <v>360</v>
      </c>
      <c r="SA71" t="s">
        <v>360</v>
      </c>
      <c r="SB71" t="s">
        <v>360</v>
      </c>
      <c r="SC71" t="s">
        <v>360</v>
      </c>
      <c r="SD71" t="s">
        <v>360</v>
      </c>
      <c r="SE71" t="s">
        <v>362</v>
      </c>
      <c r="SF71" t="s">
        <v>360</v>
      </c>
      <c r="SG71" t="s">
        <v>362</v>
      </c>
      <c r="SH71" t="s">
        <v>362</v>
      </c>
      <c r="SI71" t="s">
        <v>362</v>
      </c>
      <c r="SK71" t="s">
        <v>6345</v>
      </c>
      <c r="SL71" t="s">
        <v>362</v>
      </c>
      <c r="SM71" t="s">
        <v>362</v>
      </c>
      <c r="SN71" t="s">
        <v>360</v>
      </c>
      <c r="SO71" t="s">
        <v>360</v>
      </c>
      <c r="SP71" t="s">
        <v>362</v>
      </c>
      <c r="SQ71" t="s">
        <v>362</v>
      </c>
      <c r="SR71" t="s">
        <v>362</v>
      </c>
      <c r="SS71" t="s">
        <v>360</v>
      </c>
      <c r="ST71" t="s">
        <v>362</v>
      </c>
      <c r="SU71" t="s">
        <v>362</v>
      </c>
      <c r="SV71" t="s">
        <v>362</v>
      </c>
      <c r="SW71" t="s">
        <v>362</v>
      </c>
      <c r="SX71" t="s">
        <v>362</v>
      </c>
      <c r="SZ71" t="s">
        <v>5505</v>
      </c>
      <c r="TA71" t="s">
        <v>360</v>
      </c>
      <c r="TB71" t="s">
        <v>362</v>
      </c>
      <c r="TC71" t="s">
        <v>362</v>
      </c>
      <c r="TD71" t="s">
        <v>362</v>
      </c>
      <c r="TE71" t="s">
        <v>362</v>
      </c>
      <c r="TF71" t="s">
        <v>362</v>
      </c>
      <c r="TG71" t="s">
        <v>362</v>
      </c>
      <c r="TH71" t="s">
        <v>362</v>
      </c>
      <c r="TJ71" t="s">
        <v>6346</v>
      </c>
      <c r="TK71" t="s">
        <v>362</v>
      </c>
      <c r="TL71" t="s">
        <v>362</v>
      </c>
      <c r="TM71" t="s">
        <v>360</v>
      </c>
      <c r="TN71" t="s">
        <v>360</v>
      </c>
      <c r="TO71" t="s">
        <v>362</v>
      </c>
      <c r="TP71" t="s">
        <v>362</v>
      </c>
      <c r="TQ71" t="s">
        <v>360</v>
      </c>
      <c r="TR71" t="s">
        <v>360</v>
      </c>
      <c r="TS71" t="s">
        <v>360</v>
      </c>
      <c r="TT71" t="s">
        <v>362</v>
      </c>
      <c r="TU71" t="s">
        <v>362</v>
      </c>
      <c r="TV71" t="s">
        <v>362</v>
      </c>
      <c r="TW71" t="s">
        <v>362</v>
      </c>
      <c r="TY71" t="s">
        <v>5021</v>
      </c>
      <c r="TZ71" t="s">
        <v>6030</v>
      </c>
      <c r="UA71" t="s">
        <v>362</v>
      </c>
      <c r="UB71" t="s">
        <v>360</v>
      </c>
      <c r="UC71" t="s">
        <v>360</v>
      </c>
      <c r="UD71" t="s">
        <v>362</v>
      </c>
      <c r="UE71" t="s">
        <v>362</v>
      </c>
      <c r="UF71" t="s">
        <v>362</v>
      </c>
      <c r="UG71" t="s">
        <v>362</v>
      </c>
      <c r="UH71" t="s">
        <v>362</v>
      </c>
      <c r="UI71" t="s">
        <v>362</v>
      </c>
      <c r="UJ71" t="s">
        <v>362</v>
      </c>
      <c r="UK71" t="s">
        <v>362</v>
      </c>
      <c r="UN71" t="s">
        <v>3072</v>
      </c>
      <c r="UO71" t="s">
        <v>3074</v>
      </c>
      <c r="UP71" t="s">
        <v>3072</v>
      </c>
      <c r="UQ71" t="s">
        <v>718</v>
      </c>
      <c r="UR71" t="s">
        <v>304</v>
      </c>
      <c r="US71" t="s">
        <v>314</v>
      </c>
      <c r="UT71" t="s">
        <v>290</v>
      </c>
      <c r="UU71" t="s">
        <v>686</v>
      </c>
      <c r="UV71" t="s">
        <v>532</v>
      </c>
      <c r="UW71" t="s">
        <v>329</v>
      </c>
      <c r="UX71" t="s">
        <v>737</v>
      </c>
      <c r="UY71" t="s">
        <v>406</v>
      </c>
      <c r="UZ71" t="s">
        <v>1099</v>
      </c>
      <c r="VA71" t="s">
        <v>1185</v>
      </c>
      <c r="VB71" t="s">
        <v>392</v>
      </c>
    </row>
    <row r="72" spans="1:574" x14ac:dyDescent="0.25">
      <c r="A72" t="s">
        <v>6347</v>
      </c>
      <c r="B72" s="38">
        <v>45901</v>
      </c>
      <c r="C72" t="s">
        <v>3055</v>
      </c>
      <c r="D72" t="s">
        <v>3059</v>
      </c>
      <c r="E72" t="s">
        <v>3065</v>
      </c>
      <c r="F72">
        <v>2783128</v>
      </c>
      <c r="G72" t="s">
        <v>3072</v>
      </c>
      <c r="H72" s="38">
        <v>44623</v>
      </c>
      <c r="I72">
        <v>54</v>
      </c>
      <c r="J72" t="s">
        <v>1471</v>
      </c>
      <c r="K72" t="s">
        <v>4866</v>
      </c>
      <c r="L72" t="s">
        <v>4875</v>
      </c>
      <c r="N72" t="s">
        <v>4909</v>
      </c>
      <c r="P72" t="s">
        <v>4923</v>
      </c>
      <c r="R72" t="s">
        <v>3074</v>
      </c>
      <c r="S72" t="s">
        <v>362</v>
      </c>
      <c r="T72" t="s">
        <v>362</v>
      </c>
      <c r="U72" t="s">
        <v>362</v>
      </c>
      <c r="V72" t="s">
        <v>362</v>
      </c>
      <c r="W72" t="s">
        <v>362</v>
      </c>
      <c r="X72" t="s">
        <v>360</v>
      </c>
      <c r="Y72" t="s">
        <v>362</v>
      </c>
      <c r="Z72" t="s">
        <v>362</v>
      </c>
      <c r="AB72" t="s">
        <v>4942</v>
      </c>
      <c r="AC72" t="s">
        <v>4940</v>
      </c>
      <c r="AD72" t="s">
        <v>4942</v>
      </c>
      <c r="AE72" t="s">
        <v>4940</v>
      </c>
      <c r="AF72" t="s">
        <v>4940</v>
      </c>
      <c r="AG72" t="s">
        <v>4940</v>
      </c>
      <c r="AH72" t="s">
        <v>6103</v>
      </c>
      <c r="AI72" t="s">
        <v>360</v>
      </c>
      <c r="AJ72" t="s">
        <v>360</v>
      </c>
      <c r="AK72" t="s">
        <v>360</v>
      </c>
      <c r="AL72" t="s">
        <v>360</v>
      </c>
      <c r="AM72" t="s">
        <v>360</v>
      </c>
      <c r="AN72" t="s">
        <v>360</v>
      </c>
      <c r="AO72" t="s">
        <v>360</v>
      </c>
      <c r="AP72" t="s">
        <v>360</v>
      </c>
      <c r="AQ72" t="s">
        <v>362</v>
      </c>
      <c r="AR72" t="s">
        <v>362</v>
      </c>
      <c r="AS72" t="s">
        <v>360</v>
      </c>
      <c r="AT72" t="s">
        <v>362</v>
      </c>
      <c r="AU72" t="s">
        <v>362</v>
      </c>
      <c r="AV72" t="s">
        <v>362</v>
      </c>
      <c r="AX72" t="s">
        <v>6348</v>
      </c>
      <c r="AY72" t="s">
        <v>360</v>
      </c>
      <c r="AZ72" t="s">
        <v>360</v>
      </c>
      <c r="BA72" t="s">
        <v>360</v>
      </c>
      <c r="BB72" t="s">
        <v>362</v>
      </c>
      <c r="BC72" t="s">
        <v>360</v>
      </c>
      <c r="BD72" t="s">
        <v>362</v>
      </c>
      <c r="BE72" t="s">
        <v>362</v>
      </c>
      <c r="BF72" t="s">
        <v>362</v>
      </c>
      <c r="BG72" t="s">
        <v>362</v>
      </c>
      <c r="BH72" t="s">
        <v>362</v>
      </c>
      <c r="BI72" t="s">
        <v>362</v>
      </c>
      <c r="BJ72" t="s">
        <v>362</v>
      </c>
      <c r="BK72" t="s">
        <v>362</v>
      </c>
      <c r="BM72" t="s">
        <v>6349</v>
      </c>
      <c r="BN72" t="s">
        <v>360</v>
      </c>
      <c r="BO72" t="s">
        <v>362</v>
      </c>
      <c r="BP72" t="s">
        <v>360</v>
      </c>
      <c r="BQ72" t="s">
        <v>360</v>
      </c>
      <c r="BR72" t="s">
        <v>360</v>
      </c>
      <c r="BS72" t="s">
        <v>362</v>
      </c>
      <c r="BT72" t="s">
        <v>362</v>
      </c>
      <c r="BU72" t="s">
        <v>362</v>
      </c>
      <c r="BV72" t="s">
        <v>362</v>
      </c>
      <c r="BX72" t="s">
        <v>4975</v>
      </c>
      <c r="CN72" t="s">
        <v>5002</v>
      </c>
      <c r="DD72" t="s">
        <v>5021</v>
      </c>
      <c r="EK72" t="s">
        <v>5070</v>
      </c>
      <c r="EW72" t="s">
        <v>5094</v>
      </c>
      <c r="EX72" t="s">
        <v>360</v>
      </c>
      <c r="EY72" t="s">
        <v>362</v>
      </c>
      <c r="EZ72" t="s">
        <v>362</v>
      </c>
      <c r="FA72" t="s">
        <v>362</v>
      </c>
      <c r="FB72" t="s">
        <v>362</v>
      </c>
      <c r="FC72" t="s">
        <v>362</v>
      </c>
      <c r="FD72" t="s">
        <v>362</v>
      </c>
      <c r="FE72" t="s">
        <v>362</v>
      </c>
      <c r="FF72" t="s">
        <v>362</v>
      </c>
      <c r="FG72" t="s">
        <v>362</v>
      </c>
      <c r="FH72" t="s">
        <v>362</v>
      </c>
      <c r="FJ72" t="s">
        <v>5072</v>
      </c>
      <c r="FK72" t="s">
        <v>3072</v>
      </c>
      <c r="FV72" t="s">
        <v>3072</v>
      </c>
      <c r="GG72" t="s">
        <v>4949</v>
      </c>
      <c r="GI72" t="s">
        <v>3074</v>
      </c>
      <c r="HN72" t="s">
        <v>5172</v>
      </c>
      <c r="HO72" t="s">
        <v>362</v>
      </c>
      <c r="HP72" t="s">
        <v>362</v>
      </c>
      <c r="HQ72" t="s">
        <v>360</v>
      </c>
      <c r="HR72" t="s">
        <v>362</v>
      </c>
      <c r="HS72" t="s">
        <v>362</v>
      </c>
      <c r="HT72" t="s">
        <v>362</v>
      </c>
      <c r="HU72" t="s">
        <v>362</v>
      </c>
      <c r="HV72" t="s">
        <v>362</v>
      </c>
      <c r="HW72" t="s">
        <v>362</v>
      </c>
      <c r="HY72" t="s">
        <v>5186</v>
      </c>
      <c r="HZ72" t="s">
        <v>362</v>
      </c>
      <c r="IA72" t="s">
        <v>362</v>
      </c>
      <c r="IB72" t="s">
        <v>362</v>
      </c>
      <c r="IC72" t="s">
        <v>362</v>
      </c>
      <c r="ID72" t="s">
        <v>360</v>
      </c>
      <c r="IE72" t="s">
        <v>362</v>
      </c>
      <c r="IG72" t="s">
        <v>5193</v>
      </c>
      <c r="IH72" t="s">
        <v>5200</v>
      </c>
      <c r="II72" t="s">
        <v>362</v>
      </c>
      <c r="IJ72" t="s">
        <v>362</v>
      </c>
      <c r="IK72" t="s">
        <v>362</v>
      </c>
      <c r="IL72" t="s">
        <v>360</v>
      </c>
      <c r="IM72" t="s">
        <v>362</v>
      </c>
      <c r="IN72" t="s">
        <v>362</v>
      </c>
      <c r="IP72" t="s">
        <v>5203</v>
      </c>
      <c r="IQ72" t="s">
        <v>5220</v>
      </c>
      <c r="IR72" t="s">
        <v>362</v>
      </c>
      <c r="IS72" t="s">
        <v>362</v>
      </c>
      <c r="IT72" t="s">
        <v>362</v>
      </c>
      <c r="IU72" t="s">
        <v>362</v>
      </c>
      <c r="IV72" t="s">
        <v>360</v>
      </c>
      <c r="IW72" t="s">
        <v>362</v>
      </c>
      <c r="IX72" t="s">
        <v>362</v>
      </c>
      <c r="IY72" t="s">
        <v>362</v>
      </c>
      <c r="IZ72" t="s">
        <v>362</v>
      </c>
      <c r="JA72" t="s">
        <v>362</v>
      </c>
      <c r="JL72" t="s">
        <v>5235</v>
      </c>
      <c r="JX72" t="s">
        <v>5248</v>
      </c>
      <c r="JY72" t="s">
        <v>360</v>
      </c>
      <c r="JZ72" t="s">
        <v>362</v>
      </c>
      <c r="KA72" t="s">
        <v>362</v>
      </c>
      <c r="KB72" t="s">
        <v>362</v>
      </c>
      <c r="KC72" t="s">
        <v>362</v>
      </c>
      <c r="KD72" t="s">
        <v>362</v>
      </c>
      <c r="KE72" t="s">
        <v>362</v>
      </c>
      <c r="KF72" t="s">
        <v>362</v>
      </c>
      <c r="KG72" t="s">
        <v>362</v>
      </c>
      <c r="KI72" t="s">
        <v>5259</v>
      </c>
      <c r="KJ72" t="s">
        <v>5263</v>
      </c>
      <c r="KK72" t="s">
        <v>360</v>
      </c>
      <c r="KL72" t="s">
        <v>362</v>
      </c>
      <c r="KM72" t="s">
        <v>362</v>
      </c>
      <c r="KN72" t="s">
        <v>362</v>
      </c>
      <c r="KO72" t="s">
        <v>362</v>
      </c>
      <c r="KP72" t="s">
        <v>362</v>
      </c>
      <c r="KQ72" t="s">
        <v>362</v>
      </c>
      <c r="KR72" t="s">
        <v>362</v>
      </c>
      <c r="KS72" t="s">
        <v>362</v>
      </c>
      <c r="KT72" t="s">
        <v>362</v>
      </c>
      <c r="KU72" t="s">
        <v>362</v>
      </c>
      <c r="LJ72" t="s">
        <v>5281</v>
      </c>
      <c r="LK72" t="s">
        <v>362</v>
      </c>
      <c r="LL72" t="s">
        <v>360</v>
      </c>
      <c r="LM72" t="s">
        <v>362</v>
      </c>
      <c r="LN72" t="s">
        <v>362</v>
      </c>
      <c r="LO72" t="s">
        <v>362</v>
      </c>
      <c r="LP72" t="s">
        <v>362</v>
      </c>
      <c r="LQ72" t="s">
        <v>362</v>
      </c>
      <c r="LS72" t="s">
        <v>3072</v>
      </c>
      <c r="LT72" t="s">
        <v>5287</v>
      </c>
      <c r="MR72" t="s">
        <v>5317</v>
      </c>
      <c r="MS72" t="s">
        <v>362</v>
      </c>
      <c r="MT72" t="s">
        <v>362</v>
      </c>
      <c r="MU72" t="s">
        <v>362</v>
      </c>
      <c r="MV72" t="s">
        <v>360</v>
      </c>
      <c r="MW72" t="s">
        <v>362</v>
      </c>
      <c r="MX72" t="s">
        <v>362</v>
      </c>
      <c r="MY72" t="s">
        <v>362</v>
      </c>
      <c r="MZ72" t="s">
        <v>362</v>
      </c>
      <c r="NA72" t="s">
        <v>362</v>
      </c>
      <c r="NB72" t="s">
        <v>362</v>
      </c>
      <c r="NC72" t="s">
        <v>362</v>
      </c>
      <c r="NE72" t="s">
        <v>4971</v>
      </c>
      <c r="NF72" t="s">
        <v>362</v>
      </c>
      <c r="NG72" t="s">
        <v>362</v>
      </c>
      <c r="NH72" t="s">
        <v>362</v>
      </c>
      <c r="NI72" t="s">
        <v>362</v>
      </c>
      <c r="NJ72" t="s">
        <v>362</v>
      </c>
      <c r="NK72" t="s">
        <v>362</v>
      </c>
      <c r="NL72" t="s">
        <v>362</v>
      </c>
      <c r="NM72" t="s">
        <v>362</v>
      </c>
      <c r="NN72" t="s">
        <v>362</v>
      </c>
      <c r="NO72" t="s">
        <v>362</v>
      </c>
      <c r="NP72" t="s">
        <v>362</v>
      </c>
      <c r="NQ72" t="s">
        <v>360</v>
      </c>
      <c r="NR72" t="s">
        <v>362</v>
      </c>
      <c r="NS72" t="s">
        <v>362</v>
      </c>
      <c r="NU72" t="s">
        <v>5263</v>
      </c>
      <c r="NV72" t="s">
        <v>360</v>
      </c>
      <c r="NW72" t="s">
        <v>362</v>
      </c>
      <c r="NX72" t="s">
        <v>362</v>
      </c>
      <c r="NY72" t="s">
        <v>362</v>
      </c>
      <c r="NZ72" t="s">
        <v>362</v>
      </c>
      <c r="OA72" t="s">
        <v>362</v>
      </c>
      <c r="OB72" t="s">
        <v>362</v>
      </c>
      <c r="OC72" t="s">
        <v>362</v>
      </c>
      <c r="OD72" t="s">
        <v>362</v>
      </c>
      <c r="OE72" t="s">
        <v>362</v>
      </c>
      <c r="OF72" t="s">
        <v>362</v>
      </c>
      <c r="OG72" t="s">
        <v>362</v>
      </c>
      <c r="OI72" t="s">
        <v>5345</v>
      </c>
      <c r="OJ72" t="s">
        <v>360</v>
      </c>
      <c r="OK72" t="s">
        <v>362</v>
      </c>
      <c r="OL72" t="s">
        <v>362</v>
      </c>
      <c r="OM72" t="s">
        <v>362</v>
      </c>
      <c r="ON72" t="s">
        <v>362</v>
      </c>
      <c r="OO72" t="s">
        <v>362</v>
      </c>
      <c r="OP72" t="s">
        <v>362</v>
      </c>
      <c r="OQ72" t="s">
        <v>362</v>
      </c>
      <c r="OR72" t="s">
        <v>362</v>
      </c>
      <c r="OS72" t="s">
        <v>362</v>
      </c>
      <c r="OU72" t="s">
        <v>5019</v>
      </c>
      <c r="OV72" t="s">
        <v>6025</v>
      </c>
      <c r="OW72" t="s">
        <v>360</v>
      </c>
      <c r="OX72" t="s">
        <v>362</v>
      </c>
      <c r="OY72" t="s">
        <v>360</v>
      </c>
      <c r="OZ72" t="s">
        <v>362</v>
      </c>
      <c r="PA72" t="s">
        <v>362</v>
      </c>
      <c r="PB72" t="s">
        <v>362</v>
      </c>
      <c r="PC72" t="s">
        <v>362</v>
      </c>
      <c r="PD72" t="s">
        <v>362</v>
      </c>
      <c r="PF72" t="s">
        <v>6350</v>
      </c>
      <c r="PG72" t="s">
        <v>362</v>
      </c>
      <c r="PH72" t="s">
        <v>362</v>
      </c>
      <c r="PI72" t="s">
        <v>360</v>
      </c>
      <c r="PJ72" t="s">
        <v>362</v>
      </c>
      <c r="PK72" t="s">
        <v>362</v>
      </c>
      <c r="PL72" t="s">
        <v>362</v>
      </c>
      <c r="PM72" t="s">
        <v>362</v>
      </c>
      <c r="PN72" t="s">
        <v>362</v>
      </c>
      <c r="PO72" t="s">
        <v>362</v>
      </c>
      <c r="PP72" t="s">
        <v>362</v>
      </c>
      <c r="PQ72" t="s">
        <v>362</v>
      </c>
      <c r="PR72" t="s">
        <v>362</v>
      </c>
      <c r="PS72" t="s">
        <v>360</v>
      </c>
      <c r="PT72" t="s">
        <v>362</v>
      </c>
      <c r="PU72" t="s">
        <v>362</v>
      </c>
      <c r="PV72" t="s">
        <v>362</v>
      </c>
      <c r="PW72" t="s">
        <v>362</v>
      </c>
      <c r="PX72" t="s">
        <v>362</v>
      </c>
      <c r="PZ72" t="s">
        <v>5242</v>
      </c>
      <c r="QA72" t="s">
        <v>362</v>
      </c>
      <c r="QB72" t="s">
        <v>362</v>
      </c>
      <c r="QC72" t="s">
        <v>360</v>
      </c>
      <c r="QD72" t="s">
        <v>362</v>
      </c>
      <c r="QE72" t="s">
        <v>362</v>
      </c>
      <c r="QF72" t="s">
        <v>362</v>
      </c>
      <c r="QG72" t="s">
        <v>362</v>
      </c>
      <c r="QH72" t="s">
        <v>362</v>
      </c>
      <c r="QI72" t="s">
        <v>362</v>
      </c>
      <c r="QJ72" t="s">
        <v>362</v>
      </c>
      <c r="QK72" t="s">
        <v>362</v>
      </c>
      <c r="QL72" t="s">
        <v>362</v>
      </c>
      <c r="QM72" t="s">
        <v>362</v>
      </c>
      <c r="QN72" t="s">
        <v>362</v>
      </c>
      <c r="QO72" t="s">
        <v>362</v>
      </c>
      <c r="QP72" t="s">
        <v>362</v>
      </c>
      <c r="QR72" t="s">
        <v>5429</v>
      </c>
      <c r="QS72" t="s">
        <v>362</v>
      </c>
      <c r="QT72" t="s">
        <v>362</v>
      </c>
      <c r="QU72" t="s">
        <v>362</v>
      </c>
      <c r="QV72" t="s">
        <v>360</v>
      </c>
      <c r="QW72" t="s">
        <v>362</v>
      </c>
      <c r="QX72" t="s">
        <v>362</v>
      </c>
      <c r="QY72" t="s">
        <v>362</v>
      </c>
      <c r="QZ72" t="s">
        <v>362</v>
      </c>
      <c r="RA72" t="s">
        <v>362</v>
      </c>
      <c r="RB72" t="s">
        <v>362</v>
      </c>
      <c r="RC72" t="s">
        <v>362</v>
      </c>
      <c r="RD72" t="s">
        <v>362</v>
      </c>
      <c r="RF72" t="s">
        <v>5443</v>
      </c>
      <c r="RG72" t="s">
        <v>362</v>
      </c>
      <c r="RH72" t="s">
        <v>360</v>
      </c>
      <c r="RI72" t="s">
        <v>362</v>
      </c>
      <c r="RJ72" t="s">
        <v>362</v>
      </c>
      <c r="RK72" t="s">
        <v>362</v>
      </c>
      <c r="RL72" t="s">
        <v>362</v>
      </c>
      <c r="RM72" t="s">
        <v>362</v>
      </c>
      <c r="RN72" t="s">
        <v>362</v>
      </c>
      <c r="RO72" t="s">
        <v>362</v>
      </c>
      <c r="RP72" t="s">
        <v>362</v>
      </c>
      <c r="RQ72" t="s">
        <v>362</v>
      </c>
      <c r="RR72" t="s">
        <v>362</v>
      </c>
      <c r="RS72" t="s">
        <v>362</v>
      </c>
      <c r="RT72" t="s">
        <v>362</v>
      </c>
      <c r="RU72" t="s">
        <v>362</v>
      </c>
      <c r="RV72" t="s">
        <v>362</v>
      </c>
      <c r="RX72" t="s">
        <v>6129</v>
      </c>
      <c r="RY72" t="s">
        <v>362</v>
      </c>
      <c r="RZ72" t="s">
        <v>360</v>
      </c>
      <c r="SA72" t="s">
        <v>360</v>
      </c>
      <c r="SB72" t="s">
        <v>362</v>
      </c>
      <c r="SC72" t="s">
        <v>362</v>
      </c>
      <c r="SD72" t="s">
        <v>362</v>
      </c>
      <c r="SE72" t="s">
        <v>362</v>
      </c>
      <c r="SF72" t="s">
        <v>362</v>
      </c>
      <c r="SG72" t="s">
        <v>362</v>
      </c>
      <c r="SH72" t="s">
        <v>362</v>
      </c>
      <c r="SI72" t="s">
        <v>362</v>
      </c>
      <c r="SK72" t="s">
        <v>6037</v>
      </c>
      <c r="SL72" t="s">
        <v>362</v>
      </c>
      <c r="SM72" t="s">
        <v>362</v>
      </c>
      <c r="SN72" t="s">
        <v>362</v>
      </c>
      <c r="SO72" t="s">
        <v>362</v>
      </c>
      <c r="SP72" t="s">
        <v>362</v>
      </c>
      <c r="SQ72" t="s">
        <v>360</v>
      </c>
      <c r="SR72" t="s">
        <v>360</v>
      </c>
      <c r="SS72" t="s">
        <v>362</v>
      </c>
      <c r="ST72" t="s">
        <v>362</v>
      </c>
      <c r="SU72" t="s">
        <v>362</v>
      </c>
      <c r="SV72" t="s">
        <v>362</v>
      </c>
      <c r="SW72" t="s">
        <v>362</v>
      </c>
      <c r="SX72" t="s">
        <v>362</v>
      </c>
      <c r="SZ72" t="s">
        <v>5505</v>
      </c>
      <c r="TA72" t="s">
        <v>360</v>
      </c>
      <c r="TB72" t="s">
        <v>362</v>
      </c>
      <c r="TC72" t="s">
        <v>362</v>
      </c>
      <c r="TD72" t="s">
        <v>362</v>
      </c>
      <c r="TE72" t="s">
        <v>362</v>
      </c>
      <c r="TF72" t="s">
        <v>362</v>
      </c>
      <c r="TG72" t="s">
        <v>362</v>
      </c>
      <c r="TH72" t="s">
        <v>362</v>
      </c>
      <c r="TJ72" t="s">
        <v>6037</v>
      </c>
      <c r="TK72" t="s">
        <v>362</v>
      </c>
      <c r="TL72" t="s">
        <v>362</v>
      </c>
      <c r="TM72" t="s">
        <v>362</v>
      </c>
      <c r="TN72" t="s">
        <v>362</v>
      </c>
      <c r="TO72" t="s">
        <v>362</v>
      </c>
      <c r="TP72" t="s">
        <v>360</v>
      </c>
      <c r="TQ72" t="s">
        <v>360</v>
      </c>
      <c r="TR72" t="s">
        <v>362</v>
      </c>
      <c r="TS72" t="s">
        <v>362</v>
      </c>
      <c r="TT72" t="s">
        <v>362</v>
      </c>
      <c r="TU72" t="s">
        <v>362</v>
      </c>
      <c r="TV72" t="s">
        <v>362</v>
      </c>
      <c r="TW72" t="s">
        <v>362</v>
      </c>
      <c r="TY72" t="s">
        <v>5021</v>
      </c>
      <c r="TZ72" t="s">
        <v>6030</v>
      </c>
      <c r="UA72" t="s">
        <v>362</v>
      </c>
      <c r="UB72" t="s">
        <v>360</v>
      </c>
      <c r="UC72" t="s">
        <v>360</v>
      </c>
      <c r="UD72" t="s">
        <v>362</v>
      </c>
      <c r="UE72" t="s">
        <v>362</v>
      </c>
      <c r="UF72" t="s">
        <v>362</v>
      </c>
      <c r="UG72" t="s">
        <v>362</v>
      </c>
      <c r="UH72" t="s">
        <v>362</v>
      </c>
      <c r="UI72" t="s">
        <v>362</v>
      </c>
      <c r="UJ72" t="s">
        <v>362</v>
      </c>
      <c r="UK72" t="s">
        <v>362</v>
      </c>
      <c r="UN72" t="s">
        <v>3072</v>
      </c>
      <c r="UO72" t="s">
        <v>3072</v>
      </c>
      <c r="UP72" t="s">
        <v>3074</v>
      </c>
      <c r="UQ72" t="s">
        <v>1634</v>
      </c>
      <c r="UR72" t="s">
        <v>304</v>
      </c>
      <c r="US72" t="s">
        <v>314</v>
      </c>
      <c r="UT72" t="s">
        <v>290</v>
      </c>
      <c r="UU72" t="s">
        <v>686</v>
      </c>
      <c r="UV72" t="s">
        <v>532</v>
      </c>
      <c r="UW72" t="s">
        <v>329</v>
      </c>
      <c r="UX72" t="s">
        <v>742</v>
      </c>
      <c r="UY72" t="s">
        <v>406</v>
      </c>
      <c r="UZ72" t="s">
        <v>1099</v>
      </c>
      <c r="VA72" t="s">
        <v>1185</v>
      </c>
      <c r="VB72" t="s">
        <v>380</v>
      </c>
    </row>
    <row r="73" spans="1:574" x14ac:dyDescent="0.25">
      <c r="A73" t="s">
        <v>6351</v>
      </c>
      <c r="B73" s="38">
        <v>45901</v>
      </c>
      <c r="C73" t="s">
        <v>3056</v>
      </c>
      <c r="D73" t="s">
        <v>3059</v>
      </c>
      <c r="E73" t="s">
        <v>3065</v>
      </c>
      <c r="F73">
        <v>2795338</v>
      </c>
      <c r="G73" t="s">
        <v>3072</v>
      </c>
      <c r="H73" s="38">
        <v>44665</v>
      </c>
      <c r="I73">
        <v>31</v>
      </c>
      <c r="J73" t="s">
        <v>1482</v>
      </c>
      <c r="K73" t="s">
        <v>4866</v>
      </c>
      <c r="L73" t="s">
        <v>4875</v>
      </c>
      <c r="N73" t="s">
        <v>4913</v>
      </c>
      <c r="P73" t="s">
        <v>4931</v>
      </c>
      <c r="R73" t="s">
        <v>5527</v>
      </c>
      <c r="S73" t="s">
        <v>360</v>
      </c>
      <c r="T73" t="s">
        <v>362</v>
      </c>
      <c r="U73" t="s">
        <v>362</v>
      </c>
      <c r="V73" t="s">
        <v>362</v>
      </c>
      <c r="W73" t="s">
        <v>362</v>
      </c>
      <c r="X73" t="s">
        <v>362</v>
      </c>
      <c r="Y73" t="s">
        <v>362</v>
      </c>
      <c r="Z73" t="s">
        <v>362</v>
      </c>
      <c r="AB73" t="s">
        <v>4940</v>
      </c>
      <c r="AC73" t="s">
        <v>4940</v>
      </c>
      <c r="AD73" t="s">
        <v>4940</v>
      </c>
      <c r="AE73" t="s">
        <v>4940</v>
      </c>
      <c r="AF73" t="s">
        <v>4940</v>
      </c>
      <c r="AG73" t="s">
        <v>4940</v>
      </c>
      <c r="AH73" t="s">
        <v>4951</v>
      </c>
      <c r="AI73" t="s">
        <v>362</v>
      </c>
      <c r="AJ73" t="s">
        <v>360</v>
      </c>
      <c r="AK73" t="s">
        <v>362</v>
      </c>
      <c r="AL73" t="s">
        <v>362</v>
      </c>
      <c r="AM73" t="s">
        <v>362</v>
      </c>
      <c r="AN73" t="s">
        <v>362</v>
      </c>
      <c r="AO73" t="s">
        <v>362</v>
      </c>
      <c r="AP73" t="s">
        <v>362</v>
      </c>
      <c r="AQ73" t="s">
        <v>362</v>
      </c>
      <c r="AR73" t="s">
        <v>362</v>
      </c>
      <c r="AS73" t="s">
        <v>362</v>
      </c>
      <c r="AT73" t="s">
        <v>362</v>
      </c>
      <c r="AU73" t="s">
        <v>362</v>
      </c>
      <c r="AV73" t="s">
        <v>362</v>
      </c>
      <c r="AX73" t="s">
        <v>4973</v>
      </c>
      <c r="AY73" t="s">
        <v>362</v>
      </c>
      <c r="AZ73" t="s">
        <v>362</v>
      </c>
      <c r="BA73" t="s">
        <v>362</v>
      </c>
      <c r="BB73" t="s">
        <v>362</v>
      </c>
      <c r="BC73" t="s">
        <v>362</v>
      </c>
      <c r="BD73" t="s">
        <v>362</v>
      </c>
      <c r="BE73" t="s">
        <v>362</v>
      </c>
      <c r="BF73" t="s">
        <v>362</v>
      </c>
      <c r="BG73" t="s">
        <v>362</v>
      </c>
      <c r="BH73" t="s">
        <v>362</v>
      </c>
      <c r="BI73" t="s">
        <v>362</v>
      </c>
      <c r="BJ73" t="s">
        <v>360</v>
      </c>
      <c r="BK73" t="s">
        <v>362</v>
      </c>
      <c r="DE73" t="s">
        <v>5026</v>
      </c>
      <c r="DF73" t="s">
        <v>5036</v>
      </c>
      <c r="DG73" t="s">
        <v>362</v>
      </c>
      <c r="DH73" t="s">
        <v>362</v>
      </c>
      <c r="DI73" t="s">
        <v>360</v>
      </c>
      <c r="DJ73" t="s">
        <v>362</v>
      </c>
      <c r="DK73" t="s">
        <v>362</v>
      </c>
      <c r="DL73" t="s">
        <v>362</v>
      </c>
      <c r="EK73" t="s">
        <v>5074</v>
      </c>
      <c r="EL73" t="s">
        <v>5083</v>
      </c>
      <c r="EM73" t="s">
        <v>362</v>
      </c>
      <c r="EN73" t="s">
        <v>362</v>
      </c>
      <c r="EO73" t="s">
        <v>360</v>
      </c>
      <c r="EP73" t="s">
        <v>362</v>
      </c>
      <c r="EQ73" t="s">
        <v>362</v>
      </c>
      <c r="ER73" t="s">
        <v>362</v>
      </c>
      <c r="ES73" t="s">
        <v>362</v>
      </c>
      <c r="ET73" t="s">
        <v>362</v>
      </c>
      <c r="EU73" t="s">
        <v>362</v>
      </c>
      <c r="EW73" t="s">
        <v>6352</v>
      </c>
      <c r="EX73" t="s">
        <v>360</v>
      </c>
      <c r="EY73" t="s">
        <v>362</v>
      </c>
      <c r="EZ73" t="s">
        <v>362</v>
      </c>
      <c r="FA73" t="s">
        <v>362</v>
      </c>
      <c r="FB73" t="s">
        <v>360</v>
      </c>
      <c r="FC73" t="s">
        <v>362</v>
      </c>
      <c r="FD73" t="s">
        <v>362</v>
      </c>
      <c r="FE73" t="s">
        <v>362</v>
      </c>
      <c r="FF73" t="s">
        <v>362</v>
      </c>
      <c r="FG73" t="s">
        <v>362</v>
      </c>
      <c r="FH73" t="s">
        <v>362</v>
      </c>
      <c r="FJ73" t="s">
        <v>5070</v>
      </c>
      <c r="FK73" t="s">
        <v>3074</v>
      </c>
      <c r="FL73" t="s">
        <v>5122</v>
      </c>
      <c r="FM73" t="s">
        <v>362</v>
      </c>
      <c r="FN73" t="s">
        <v>362</v>
      </c>
      <c r="FO73" t="s">
        <v>362</v>
      </c>
      <c r="FP73" t="s">
        <v>362</v>
      </c>
      <c r="FQ73" t="s">
        <v>360</v>
      </c>
      <c r="FR73" t="s">
        <v>362</v>
      </c>
      <c r="FS73" t="s">
        <v>362</v>
      </c>
      <c r="FT73" t="s">
        <v>362</v>
      </c>
      <c r="FV73" t="s">
        <v>5111</v>
      </c>
      <c r="FW73" t="s">
        <v>5124</v>
      </c>
      <c r="FX73" t="s">
        <v>360</v>
      </c>
      <c r="FY73" t="s">
        <v>362</v>
      </c>
      <c r="FZ73" t="s">
        <v>362</v>
      </c>
      <c r="GA73" t="s">
        <v>362</v>
      </c>
      <c r="GB73" t="s">
        <v>362</v>
      </c>
      <c r="GC73" t="s">
        <v>362</v>
      </c>
      <c r="GD73" t="s">
        <v>362</v>
      </c>
      <c r="GE73" t="s">
        <v>362</v>
      </c>
      <c r="GG73" t="s">
        <v>4951</v>
      </c>
      <c r="GI73" t="s">
        <v>3074</v>
      </c>
      <c r="HN73" t="s">
        <v>5170</v>
      </c>
      <c r="HO73" t="s">
        <v>362</v>
      </c>
      <c r="HP73" t="s">
        <v>360</v>
      </c>
      <c r="HQ73" t="s">
        <v>362</v>
      </c>
      <c r="HR73" t="s">
        <v>362</v>
      </c>
      <c r="HS73" t="s">
        <v>362</v>
      </c>
      <c r="HT73" t="s">
        <v>362</v>
      </c>
      <c r="HU73" t="s">
        <v>362</v>
      </c>
      <c r="HV73" t="s">
        <v>362</v>
      </c>
      <c r="HW73" t="s">
        <v>362</v>
      </c>
      <c r="HY73" t="s">
        <v>5186</v>
      </c>
      <c r="HZ73" t="s">
        <v>362</v>
      </c>
      <c r="IA73" t="s">
        <v>362</v>
      </c>
      <c r="IB73" t="s">
        <v>362</v>
      </c>
      <c r="IC73" t="s">
        <v>362</v>
      </c>
      <c r="ID73" t="s">
        <v>360</v>
      </c>
      <c r="IE73" t="s">
        <v>362</v>
      </c>
      <c r="IG73" t="s">
        <v>5021</v>
      </c>
      <c r="IH73" t="s">
        <v>6120</v>
      </c>
      <c r="II73" t="s">
        <v>362</v>
      </c>
      <c r="IJ73" t="s">
        <v>360</v>
      </c>
      <c r="IK73" t="s">
        <v>360</v>
      </c>
      <c r="IL73" t="s">
        <v>362</v>
      </c>
      <c r="IM73" t="s">
        <v>362</v>
      </c>
      <c r="IN73" t="s">
        <v>362</v>
      </c>
      <c r="IP73" t="s">
        <v>5203</v>
      </c>
      <c r="IQ73" t="s">
        <v>5985</v>
      </c>
      <c r="IR73" t="s">
        <v>362</v>
      </c>
      <c r="IS73" t="s">
        <v>362</v>
      </c>
      <c r="IT73" t="s">
        <v>362</v>
      </c>
      <c r="IU73" t="s">
        <v>360</v>
      </c>
      <c r="IV73" t="s">
        <v>360</v>
      </c>
      <c r="IW73" t="s">
        <v>362</v>
      </c>
      <c r="IX73" t="s">
        <v>362</v>
      </c>
      <c r="IY73" t="s">
        <v>362</v>
      </c>
      <c r="IZ73" t="s">
        <v>362</v>
      </c>
      <c r="JA73" t="s">
        <v>362</v>
      </c>
      <c r="JL73" t="s">
        <v>3074</v>
      </c>
      <c r="JX73" t="s">
        <v>4907</v>
      </c>
      <c r="JY73" t="s">
        <v>362</v>
      </c>
      <c r="JZ73" t="s">
        <v>362</v>
      </c>
      <c r="KA73" t="s">
        <v>362</v>
      </c>
      <c r="KB73" t="s">
        <v>362</v>
      </c>
      <c r="KC73" t="s">
        <v>362</v>
      </c>
      <c r="KD73" t="s">
        <v>362</v>
      </c>
      <c r="KE73" t="s">
        <v>362</v>
      </c>
      <c r="KF73" t="s">
        <v>360</v>
      </c>
      <c r="KG73" t="s">
        <v>362</v>
      </c>
      <c r="KI73" t="s">
        <v>5259</v>
      </c>
      <c r="KJ73" t="s">
        <v>6353</v>
      </c>
      <c r="KK73" t="s">
        <v>362</v>
      </c>
      <c r="KL73" t="s">
        <v>362</v>
      </c>
      <c r="KM73" t="s">
        <v>362</v>
      </c>
      <c r="KN73" t="s">
        <v>362</v>
      </c>
      <c r="KO73" t="s">
        <v>362</v>
      </c>
      <c r="KP73" t="s">
        <v>362</v>
      </c>
      <c r="KQ73" t="s">
        <v>360</v>
      </c>
      <c r="KR73" t="s">
        <v>362</v>
      </c>
      <c r="KS73" t="s">
        <v>360</v>
      </c>
      <c r="KT73" t="s">
        <v>362</v>
      </c>
      <c r="KU73" t="s">
        <v>362</v>
      </c>
      <c r="LJ73" t="s">
        <v>5997</v>
      </c>
      <c r="LK73" t="s">
        <v>360</v>
      </c>
      <c r="LL73" t="s">
        <v>360</v>
      </c>
      <c r="LM73" t="s">
        <v>362</v>
      </c>
      <c r="LN73" t="s">
        <v>362</v>
      </c>
      <c r="LO73" t="s">
        <v>362</v>
      </c>
      <c r="LP73" t="s">
        <v>362</v>
      </c>
      <c r="LQ73" t="s">
        <v>362</v>
      </c>
      <c r="LS73" t="s">
        <v>3072</v>
      </c>
      <c r="LT73" t="s">
        <v>5154</v>
      </c>
      <c r="NE73" t="s">
        <v>4971</v>
      </c>
      <c r="NF73" t="s">
        <v>362</v>
      </c>
      <c r="NG73" t="s">
        <v>362</v>
      </c>
      <c r="NH73" t="s">
        <v>362</v>
      </c>
      <c r="NI73" t="s">
        <v>362</v>
      </c>
      <c r="NJ73" t="s">
        <v>362</v>
      </c>
      <c r="NK73" t="s">
        <v>362</v>
      </c>
      <c r="NL73" t="s">
        <v>362</v>
      </c>
      <c r="NM73" t="s">
        <v>362</v>
      </c>
      <c r="NN73" t="s">
        <v>362</v>
      </c>
      <c r="NO73" t="s">
        <v>362</v>
      </c>
      <c r="NP73" t="s">
        <v>362</v>
      </c>
      <c r="NQ73" t="s">
        <v>360</v>
      </c>
      <c r="NR73" t="s">
        <v>362</v>
      </c>
      <c r="NS73" t="s">
        <v>362</v>
      </c>
      <c r="NU73" t="s">
        <v>5273</v>
      </c>
      <c r="NV73" t="s">
        <v>362</v>
      </c>
      <c r="NW73" t="s">
        <v>362</v>
      </c>
      <c r="NX73" t="s">
        <v>362</v>
      </c>
      <c r="NY73" t="s">
        <v>362</v>
      </c>
      <c r="NZ73" t="s">
        <v>362</v>
      </c>
      <c r="OA73" t="s">
        <v>362</v>
      </c>
      <c r="OB73" t="s">
        <v>360</v>
      </c>
      <c r="OC73" t="s">
        <v>362</v>
      </c>
      <c r="OD73" t="s">
        <v>362</v>
      </c>
      <c r="OE73" t="s">
        <v>362</v>
      </c>
      <c r="OF73" t="s">
        <v>362</v>
      </c>
      <c r="OG73" t="s">
        <v>362</v>
      </c>
      <c r="OI73" t="s">
        <v>5345</v>
      </c>
      <c r="OJ73" t="s">
        <v>360</v>
      </c>
      <c r="OK73" t="s">
        <v>362</v>
      </c>
      <c r="OL73" t="s">
        <v>362</v>
      </c>
      <c r="OM73" t="s">
        <v>362</v>
      </c>
      <c r="ON73" t="s">
        <v>362</v>
      </c>
      <c r="OO73" t="s">
        <v>362</v>
      </c>
      <c r="OP73" t="s">
        <v>362</v>
      </c>
      <c r="OQ73" t="s">
        <v>362</v>
      </c>
      <c r="OR73" t="s">
        <v>362</v>
      </c>
      <c r="OS73" t="s">
        <v>362</v>
      </c>
      <c r="OU73" t="s">
        <v>4907</v>
      </c>
      <c r="PF73" t="s">
        <v>6297</v>
      </c>
      <c r="PG73" t="s">
        <v>362</v>
      </c>
      <c r="PH73" t="s">
        <v>362</v>
      </c>
      <c r="PI73" t="s">
        <v>362</v>
      </c>
      <c r="PJ73" t="s">
        <v>362</v>
      </c>
      <c r="PK73" t="s">
        <v>362</v>
      </c>
      <c r="PL73" t="s">
        <v>362</v>
      </c>
      <c r="PM73" t="s">
        <v>362</v>
      </c>
      <c r="PN73" t="s">
        <v>360</v>
      </c>
      <c r="PO73" t="s">
        <v>362</v>
      </c>
      <c r="PP73" t="s">
        <v>360</v>
      </c>
      <c r="PQ73" t="s">
        <v>362</v>
      </c>
      <c r="PR73" t="s">
        <v>362</v>
      </c>
      <c r="PS73" t="s">
        <v>362</v>
      </c>
      <c r="PT73" t="s">
        <v>362</v>
      </c>
      <c r="PU73" t="s">
        <v>362</v>
      </c>
      <c r="PV73" t="s">
        <v>362</v>
      </c>
      <c r="PW73" t="s">
        <v>362</v>
      </c>
      <c r="PX73" t="s">
        <v>362</v>
      </c>
      <c r="PZ73" t="s">
        <v>5398</v>
      </c>
      <c r="QA73" t="s">
        <v>362</v>
      </c>
      <c r="QB73" t="s">
        <v>362</v>
      </c>
      <c r="QC73" t="s">
        <v>362</v>
      </c>
      <c r="QD73" t="s">
        <v>362</v>
      </c>
      <c r="QE73" t="s">
        <v>362</v>
      </c>
      <c r="QF73" t="s">
        <v>362</v>
      </c>
      <c r="QG73" t="s">
        <v>362</v>
      </c>
      <c r="QH73" t="s">
        <v>362</v>
      </c>
      <c r="QI73" t="s">
        <v>362</v>
      </c>
      <c r="QJ73" t="s">
        <v>362</v>
      </c>
      <c r="QK73" t="s">
        <v>362</v>
      </c>
      <c r="QL73" t="s">
        <v>362</v>
      </c>
      <c r="QM73" t="s">
        <v>360</v>
      </c>
      <c r="QN73" t="s">
        <v>362</v>
      </c>
      <c r="QO73" t="s">
        <v>362</v>
      </c>
      <c r="QP73" t="s">
        <v>362</v>
      </c>
      <c r="SZ73" t="s">
        <v>3074</v>
      </c>
      <c r="TA73" t="s">
        <v>362</v>
      </c>
      <c r="TB73" t="s">
        <v>362</v>
      </c>
      <c r="TC73" t="s">
        <v>362</v>
      </c>
      <c r="TD73" t="s">
        <v>362</v>
      </c>
      <c r="TE73" t="s">
        <v>362</v>
      </c>
      <c r="TF73" t="s">
        <v>362</v>
      </c>
      <c r="TG73" t="s">
        <v>360</v>
      </c>
      <c r="TH73" t="s">
        <v>362</v>
      </c>
      <c r="UN73" t="s">
        <v>3074</v>
      </c>
      <c r="UO73" t="s">
        <v>3074</v>
      </c>
      <c r="UP73" t="s">
        <v>3074</v>
      </c>
      <c r="UQ73" t="s">
        <v>832</v>
      </c>
      <c r="UR73" t="s">
        <v>304</v>
      </c>
      <c r="US73" t="s">
        <v>321</v>
      </c>
      <c r="UT73" t="s">
        <v>282</v>
      </c>
      <c r="UU73" t="s">
        <v>690</v>
      </c>
      <c r="UV73" t="s">
        <v>532</v>
      </c>
      <c r="UW73" t="s">
        <v>328</v>
      </c>
      <c r="UX73" t="s">
        <v>737</v>
      </c>
      <c r="UY73" t="s">
        <v>406</v>
      </c>
      <c r="UZ73" t="s">
        <v>1098</v>
      </c>
      <c r="VA73" t="s">
        <v>1184</v>
      </c>
      <c r="VB73" t="s">
        <v>375</v>
      </c>
    </row>
    <row r="74" spans="1:574" x14ac:dyDescent="0.25">
      <c r="A74" t="s">
        <v>6354</v>
      </c>
      <c r="B74" s="38">
        <v>45901</v>
      </c>
      <c r="C74" t="s">
        <v>3058</v>
      </c>
      <c r="D74" t="s">
        <v>3059</v>
      </c>
      <c r="E74" t="s">
        <v>3065</v>
      </c>
      <c r="F74">
        <v>2799070</v>
      </c>
      <c r="G74" t="s">
        <v>3072</v>
      </c>
      <c r="H74" s="38">
        <v>44617</v>
      </c>
      <c r="I74">
        <v>63</v>
      </c>
      <c r="J74" t="s">
        <v>1482</v>
      </c>
      <c r="K74" t="s">
        <v>4866</v>
      </c>
      <c r="L74" t="s">
        <v>4873</v>
      </c>
      <c r="N74" t="s">
        <v>4913</v>
      </c>
      <c r="P74" t="s">
        <v>4937</v>
      </c>
      <c r="R74" t="s">
        <v>6270</v>
      </c>
      <c r="S74" t="s">
        <v>362</v>
      </c>
      <c r="T74" t="s">
        <v>360</v>
      </c>
      <c r="U74" t="s">
        <v>362</v>
      </c>
      <c r="V74" t="s">
        <v>360</v>
      </c>
      <c r="W74" t="s">
        <v>362</v>
      </c>
      <c r="X74" t="s">
        <v>362</v>
      </c>
      <c r="Y74" t="s">
        <v>362</v>
      </c>
      <c r="Z74" t="s">
        <v>362</v>
      </c>
      <c r="AB74" t="s">
        <v>4944</v>
      </c>
      <c r="AC74" t="s">
        <v>4942</v>
      </c>
      <c r="AD74" t="s">
        <v>4942</v>
      </c>
      <c r="AE74" t="s">
        <v>4940</v>
      </c>
      <c r="AF74" t="s">
        <v>4940</v>
      </c>
      <c r="AG74" t="s">
        <v>4940</v>
      </c>
      <c r="AH74" t="s">
        <v>6155</v>
      </c>
      <c r="AI74" t="s">
        <v>360</v>
      </c>
      <c r="AJ74" t="s">
        <v>360</v>
      </c>
      <c r="AK74" t="s">
        <v>362</v>
      </c>
      <c r="AL74" t="s">
        <v>362</v>
      </c>
      <c r="AM74" t="s">
        <v>360</v>
      </c>
      <c r="AN74" t="s">
        <v>360</v>
      </c>
      <c r="AO74" t="s">
        <v>360</v>
      </c>
      <c r="AP74" t="s">
        <v>362</v>
      </c>
      <c r="AQ74" t="s">
        <v>362</v>
      </c>
      <c r="AR74" t="s">
        <v>362</v>
      </c>
      <c r="AS74" t="s">
        <v>362</v>
      </c>
      <c r="AT74" t="s">
        <v>362</v>
      </c>
      <c r="AU74" t="s">
        <v>362</v>
      </c>
      <c r="AV74" t="s">
        <v>362</v>
      </c>
      <c r="AX74" t="s">
        <v>5984</v>
      </c>
      <c r="AY74" t="s">
        <v>360</v>
      </c>
      <c r="AZ74" t="s">
        <v>360</v>
      </c>
      <c r="BA74" t="s">
        <v>362</v>
      </c>
      <c r="BB74" t="s">
        <v>362</v>
      </c>
      <c r="BC74" t="s">
        <v>362</v>
      </c>
      <c r="BD74" t="s">
        <v>362</v>
      </c>
      <c r="BE74" t="s">
        <v>362</v>
      </c>
      <c r="BF74" t="s">
        <v>362</v>
      </c>
      <c r="BG74" t="s">
        <v>362</v>
      </c>
      <c r="BH74" t="s">
        <v>362</v>
      </c>
      <c r="BI74" t="s">
        <v>362</v>
      </c>
      <c r="BJ74" t="s">
        <v>362</v>
      </c>
      <c r="BK74" t="s">
        <v>362</v>
      </c>
      <c r="BM74" t="s">
        <v>6044</v>
      </c>
      <c r="BN74" t="s">
        <v>362</v>
      </c>
      <c r="BO74" t="s">
        <v>362</v>
      </c>
      <c r="BP74" t="s">
        <v>360</v>
      </c>
      <c r="BQ74" t="s">
        <v>360</v>
      </c>
      <c r="BR74" t="s">
        <v>362</v>
      </c>
      <c r="BS74" t="s">
        <v>362</v>
      </c>
      <c r="BT74" t="s">
        <v>362</v>
      </c>
      <c r="BU74" t="s">
        <v>362</v>
      </c>
      <c r="BV74" t="s">
        <v>362</v>
      </c>
      <c r="BX74" t="s">
        <v>4975</v>
      </c>
      <c r="CN74" t="s">
        <v>5002</v>
      </c>
      <c r="DD74" t="s">
        <v>4984</v>
      </c>
      <c r="EK74" t="s">
        <v>5070</v>
      </c>
      <c r="EW74" t="s">
        <v>6355</v>
      </c>
      <c r="EX74" t="s">
        <v>362</v>
      </c>
      <c r="EY74" t="s">
        <v>362</v>
      </c>
      <c r="EZ74" t="s">
        <v>360</v>
      </c>
      <c r="FA74" t="s">
        <v>362</v>
      </c>
      <c r="FB74" t="s">
        <v>362</v>
      </c>
      <c r="FC74" t="s">
        <v>360</v>
      </c>
      <c r="FD74" t="s">
        <v>362</v>
      </c>
      <c r="FE74" t="s">
        <v>362</v>
      </c>
      <c r="FF74" t="s">
        <v>362</v>
      </c>
      <c r="FG74" t="s">
        <v>362</v>
      </c>
      <c r="FH74" t="s">
        <v>362</v>
      </c>
      <c r="FJ74" t="s">
        <v>5070</v>
      </c>
      <c r="FK74" t="s">
        <v>3072</v>
      </c>
      <c r="FV74" t="s">
        <v>5111</v>
      </c>
      <c r="FW74" t="s">
        <v>5124</v>
      </c>
      <c r="FX74" t="s">
        <v>360</v>
      </c>
      <c r="FY74" t="s">
        <v>362</v>
      </c>
      <c r="FZ74" t="s">
        <v>362</v>
      </c>
      <c r="GA74" t="s">
        <v>362</v>
      </c>
      <c r="GB74" t="s">
        <v>362</v>
      </c>
      <c r="GC74" t="s">
        <v>362</v>
      </c>
      <c r="GD74" t="s">
        <v>362</v>
      </c>
      <c r="GE74" t="s">
        <v>362</v>
      </c>
      <c r="GG74" t="s">
        <v>4949</v>
      </c>
      <c r="GI74" t="s">
        <v>3074</v>
      </c>
      <c r="HN74" t="s">
        <v>5172</v>
      </c>
      <c r="HO74" t="s">
        <v>362</v>
      </c>
      <c r="HP74" t="s">
        <v>362</v>
      </c>
      <c r="HQ74" t="s">
        <v>360</v>
      </c>
      <c r="HR74" t="s">
        <v>362</v>
      </c>
      <c r="HS74" t="s">
        <v>362</v>
      </c>
      <c r="HT74" t="s">
        <v>362</v>
      </c>
      <c r="HU74" t="s">
        <v>362</v>
      </c>
      <c r="HV74" t="s">
        <v>362</v>
      </c>
      <c r="HW74" t="s">
        <v>362</v>
      </c>
      <c r="HY74" t="s">
        <v>5186</v>
      </c>
      <c r="HZ74" t="s">
        <v>362</v>
      </c>
      <c r="IA74" t="s">
        <v>362</v>
      </c>
      <c r="IB74" t="s">
        <v>362</v>
      </c>
      <c r="IC74" t="s">
        <v>362</v>
      </c>
      <c r="ID74" t="s">
        <v>360</v>
      </c>
      <c r="IE74" t="s">
        <v>362</v>
      </c>
      <c r="IG74" t="s">
        <v>5189</v>
      </c>
      <c r="IH74" t="s">
        <v>5198</v>
      </c>
      <c r="II74" t="s">
        <v>362</v>
      </c>
      <c r="IJ74" t="s">
        <v>362</v>
      </c>
      <c r="IK74" t="s">
        <v>360</v>
      </c>
      <c r="IL74" t="s">
        <v>362</v>
      </c>
      <c r="IM74" t="s">
        <v>362</v>
      </c>
      <c r="IN74" t="s">
        <v>362</v>
      </c>
      <c r="IP74" t="s">
        <v>4907</v>
      </c>
      <c r="IQ74" t="s">
        <v>5224</v>
      </c>
      <c r="IR74" t="s">
        <v>362</v>
      </c>
      <c r="IS74" t="s">
        <v>362</v>
      </c>
      <c r="IT74" t="s">
        <v>362</v>
      </c>
      <c r="IU74" t="s">
        <v>362</v>
      </c>
      <c r="IV74" t="s">
        <v>362</v>
      </c>
      <c r="IW74" t="s">
        <v>362</v>
      </c>
      <c r="IX74" t="s">
        <v>360</v>
      </c>
      <c r="IY74" t="s">
        <v>362</v>
      </c>
      <c r="IZ74" t="s">
        <v>362</v>
      </c>
      <c r="JA74" t="s">
        <v>362</v>
      </c>
      <c r="JC74" t="s">
        <v>5233</v>
      </c>
      <c r="JD74" t="s">
        <v>362</v>
      </c>
      <c r="JE74" t="s">
        <v>362</v>
      </c>
      <c r="JF74" t="s">
        <v>362</v>
      </c>
      <c r="JG74" t="s">
        <v>362</v>
      </c>
      <c r="JH74" t="s">
        <v>360</v>
      </c>
      <c r="JI74" t="s">
        <v>362</v>
      </c>
      <c r="JJ74" t="s">
        <v>362</v>
      </c>
      <c r="JL74" t="s">
        <v>3074</v>
      </c>
      <c r="KI74" t="s">
        <v>3074</v>
      </c>
      <c r="LS74" t="s">
        <v>3074</v>
      </c>
      <c r="NE74" t="s">
        <v>4971</v>
      </c>
      <c r="NF74" t="s">
        <v>362</v>
      </c>
      <c r="NG74" t="s">
        <v>362</v>
      </c>
      <c r="NH74" t="s">
        <v>362</v>
      </c>
      <c r="NI74" t="s">
        <v>362</v>
      </c>
      <c r="NJ74" t="s">
        <v>362</v>
      </c>
      <c r="NK74" t="s">
        <v>362</v>
      </c>
      <c r="NL74" t="s">
        <v>362</v>
      </c>
      <c r="NM74" t="s">
        <v>362</v>
      </c>
      <c r="NN74" t="s">
        <v>362</v>
      </c>
      <c r="NO74" t="s">
        <v>362</v>
      </c>
      <c r="NP74" t="s">
        <v>362</v>
      </c>
      <c r="NQ74" t="s">
        <v>360</v>
      </c>
      <c r="NR74" t="s">
        <v>362</v>
      </c>
      <c r="NS74" t="s">
        <v>362</v>
      </c>
      <c r="NU74" t="s">
        <v>6356</v>
      </c>
      <c r="NV74" t="s">
        <v>362</v>
      </c>
      <c r="NW74" t="s">
        <v>362</v>
      </c>
      <c r="NX74" t="s">
        <v>360</v>
      </c>
      <c r="NY74" t="s">
        <v>362</v>
      </c>
      <c r="NZ74" t="s">
        <v>362</v>
      </c>
      <c r="OA74" t="s">
        <v>362</v>
      </c>
      <c r="OB74" t="s">
        <v>362</v>
      </c>
      <c r="OC74" t="s">
        <v>362</v>
      </c>
      <c r="OD74" t="s">
        <v>360</v>
      </c>
      <c r="OE74" t="s">
        <v>362</v>
      </c>
      <c r="OF74" t="s">
        <v>362</v>
      </c>
      <c r="OG74" t="s">
        <v>362</v>
      </c>
      <c r="OI74" t="s">
        <v>6357</v>
      </c>
      <c r="OJ74" t="s">
        <v>360</v>
      </c>
      <c r="OK74" t="s">
        <v>362</v>
      </c>
      <c r="OL74" t="s">
        <v>362</v>
      </c>
      <c r="OM74" t="s">
        <v>362</v>
      </c>
      <c r="ON74" t="s">
        <v>362</v>
      </c>
      <c r="OO74" t="s">
        <v>360</v>
      </c>
      <c r="OP74" t="s">
        <v>360</v>
      </c>
      <c r="OQ74" t="s">
        <v>362</v>
      </c>
      <c r="OR74" t="s">
        <v>362</v>
      </c>
      <c r="OS74" t="s">
        <v>362</v>
      </c>
      <c r="OU74" t="s">
        <v>5019</v>
      </c>
      <c r="OV74" t="s">
        <v>6146</v>
      </c>
      <c r="OW74" t="s">
        <v>360</v>
      </c>
      <c r="OX74" t="s">
        <v>362</v>
      </c>
      <c r="OY74" t="s">
        <v>362</v>
      </c>
      <c r="OZ74" t="s">
        <v>360</v>
      </c>
      <c r="PA74" t="s">
        <v>362</v>
      </c>
      <c r="PB74" t="s">
        <v>362</v>
      </c>
      <c r="PC74" t="s">
        <v>362</v>
      </c>
      <c r="PD74" t="s">
        <v>362</v>
      </c>
      <c r="PF74" t="s">
        <v>6232</v>
      </c>
      <c r="PG74" t="s">
        <v>362</v>
      </c>
      <c r="PH74" t="s">
        <v>362</v>
      </c>
      <c r="PI74" t="s">
        <v>360</v>
      </c>
      <c r="PJ74" t="s">
        <v>362</v>
      </c>
      <c r="PK74" t="s">
        <v>362</v>
      </c>
      <c r="PL74" t="s">
        <v>362</v>
      </c>
      <c r="PM74" t="s">
        <v>360</v>
      </c>
      <c r="PN74" t="s">
        <v>362</v>
      </c>
      <c r="PO74" t="s">
        <v>362</v>
      </c>
      <c r="PP74" t="s">
        <v>360</v>
      </c>
      <c r="PQ74" t="s">
        <v>362</v>
      </c>
      <c r="PR74" t="s">
        <v>362</v>
      </c>
      <c r="PS74" t="s">
        <v>362</v>
      </c>
      <c r="PT74" t="s">
        <v>362</v>
      </c>
      <c r="PU74" t="s">
        <v>362</v>
      </c>
      <c r="PV74" t="s">
        <v>362</v>
      </c>
      <c r="PW74" t="s">
        <v>362</v>
      </c>
      <c r="PX74" t="s">
        <v>362</v>
      </c>
      <c r="PZ74" t="s">
        <v>5412</v>
      </c>
      <c r="QA74" t="s">
        <v>362</v>
      </c>
      <c r="QB74" t="s">
        <v>362</v>
      </c>
      <c r="QC74" t="s">
        <v>362</v>
      </c>
      <c r="QD74" t="s">
        <v>362</v>
      </c>
      <c r="QE74" t="s">
        <v>362</v>
      </c>
      <c r="QF74" t="s">
        <v>362</v>
      </c>
      <c r="QG74" t="s">
        <v>362</v>
      </c>
      <c r="QH74" t="s">
        <v>360</v>
      </c>
      <c r="QI74" t="s">
        <v>362</v>
      </c>
      <c r="QJ74" t="s">
        <v>362</v>
      </c>
      <c r="QK74" t="s">
        <v>362</v>
      </c>
      <c r="QL74" t="s">
        <v>362</v>
      </c>
      <c r="QM74" t="s">
        <v>362</v>
      </c>
      <c r="QN74" t="s">
        <v>362</v>
      </c>
      <c r="QO74" t="s">
        <v>362</v>
      </c>
      <c r="QP74" t="s">
        <v>362</v>
      </c>
      <c r="QR74" t="s">
        <v>6358</v>
      </c>
      <c r="QS74" t="s">
        <v>362</v>
      </c>
      <c r="QT74" t="s">
        <v>360</v>
      </c>
      <c r="QU74" t="s">
        <v>360</v>
      </c>
      <c r="QV74" t="s">
        <v>362</v>
      </c>
      <c r="QW74" t="s">
        <v>362</v>
      </c>
      <c r="QX74" t="s">
        <v>362</v>
      </c>
      <c r="QY74" t="s">
        <v>362</v>
      </c>
      <c r="QZ74" t="s">
        <v>360</v>
      </c>
      <c r="RA74" t="s">
        <v>362</v>
      </c>
      <c r="RB74" t="s">
        <v>362</v>
      </c>
      <c r="RC74" t="s">
        <v>362</v>
      </c>
      <c r="RD74" t="s">
        <v>362</v>
      </c>
      <c r="RF74" t="s">
        <v>6091</v>
      </c>
      <c r="RG74" t="s">
        <v>362</v>
      </c>
      <c r="RH74" t="s">
        <v>362</v>
      </c>
      <c r="RI74" t="s">
        <v>362</v>
      </c>
      <c r="RJ74" t="s">
        <v>362</v>
      </c>
      <c r="RK74" t="s">
        <v>360</v>
      </c>
      <c r="RL74" t="s">
        <v>362</v>
      </c>
      <c r="RM74" t="s">
        <v>360</v>
      </c>
      <c r="RN74" t="s">
        <v>362</v>
      </c>
      <c r="RO74" t="s">
        <v>362</v>
      </c>
      <c r="RP74" t="s">
        <v>362</v>
      </c>
      <c r="RQ74" t="s">
        <v>362</v>
      </c>
      <c r="RR74" t="s">
        <v>362</v>
      </c>
      <c r="RS74" t="s">
        <v>362</v>
      </c>
      <c r="RT74" t="s">
        <v>362</v>
      </c>
      <c r="RU74" t="s">
        <v>362</v>
      </c>
      <c r="RV74" t="s">
        <v>362</v>
      </c>
      <c r="RX74" t="s">
        <v>6213</v>
      </c>
      <c r="RY74" t="s">
        <v>360</v>
      </c>
      <c r="RZ74" t="s">
        <v>360</v>
      </c>
      <c r="SA74" t="s">
        <v>360</v>
      </c>
      <c r="SB74" t="s">
        <v>360</v>
      </c>
      <c r="SC74" t="s">
        <v>360</v>
      </c>
      <c r="SD74" t="s">
        <v>360</v>
      </c>
      <c r="SE74" t="s">
        <v>362</v>
      </c>
      <c r="SF74" t="s">
        <v>362</v>
      </c>
      <c r="SG74" t="s">
        <v>362</v>
      </c>
      <c r="SH74" t="s">
        <v>362</v>
      </c>
      <c r="SI74" t="s">
        <v>362</v>
      </c>
      <c r="SK74" t="s">
        <v>6359</v>
      </c>
      <c r="SL74" t="s">
        <v>362</v>
      </c>
      <c r="SM74" t="s">
        <v>360</v>
      </c>
      <c r="SN74" t="s">
        <v>360</v>
      </c>
      <c r="SO74" t="s">
        <v>360</v>
      </c>
      <c r="SP74" t="s">
        <v>362</v>
      </c>
      <c r="SQ74" t="s">
        <v>362</v>
      </c>
      <c r="SR74" t="s">
        <v>362</v>
      </c>
      <c r="SS74" t="s">
        <v>362</v>
      </c>
      <c r="ST74" t="s">
        <v>362</v>
      </c>
      <c r="SU74" t="s">
        <v>362</v>
      </c>
      <c r="SV74" t="s">
        <v>362</v>
      </c>
      <c r="SW74" t="s">
        <v>362</v>
      </c>
      <c r="SX74" t="s">
        <v>362</v>
      </c>
      <c r="SZ74" t="s">
        <v>6064</v>
      </c>
      <c r="TA74" t="s">
        <v>360</v>
      </c>
      <c r="TB74" t="s">
        <v>362</v>
      </c>
      <c r="TC74" t="s">
        <v>362</v>
      </c>
      <c r="TD74" t="s">
        <v>362</v>
      </c>
      <c r="TE74" t="s">
        <v>360</v>
      </c>
      <c r="TF74" t="s">
        <v>362</v>
      </c>
      <c r="TG74" t="s">
        <v>362</v>
      </c>
      <c r="TH74" t="s">
        <v>362</v>
      </c>
      <c r="TJ74" t="s">
        <v>6214</v>
      </c>
      <c r="TK74" t="s">
        <v>360</v>
      </c>
      <c r="TL74" t="s">
        <v>360</v>
      </c>
      <c r="TM74" t="s">
        <v>360</v>
      </c>
      <c r="TN74" t="s">
        <v>360</v>
      </c>
      <c r="TO74" t="s">
        <v>362</v>
      </c>
      <c r="TP74" t="s">
        <v>362</v>
      </c>
      <c r="TQ74" t="s">
        <v>362</v>
      </c>
      <c r="TR74" t="s">
        <v>362</v>
      </c>
      <c r="TS74" t="s">
        <v>362</v>
      </c>
      <c r="TT74" t="s">
        <v>362</v>
      </c>
      <c r="TU74" t="s">
        <v>362</v>
      </c>
      <c r="TV74" t="s">
        <v>362</v>
      </c>
      <c r="TW74" t="s">
        <v>362</v>
      </c>
      <c r="TY74" t="s">
        <v>4984</v>
      </c>
      <c r="TZ74" t="s">
        <v>5526</v>
      </c>
      <c r="UA74" t="s">
        <v>362</v>
      </c>
      <c r="UB74" t="s">
        <v>362</v>
      </c>
      <c r="UC74" t="s">
        <v>362</v>
      </c>
      <c r="UD74" t="s">
        <v>362</v>
      </c>
      <c r="UE74" t="s">
        <v>362</v>
      </c>
      <c r="UF74" t="s">
        <v>362</v>
      </c>
      <c r="UG74" t="s">
        <v>362</v>
      </c>
      <c r="UH74" t="s">
        <v>362</v>
      </c>
      <c r="UI74" t="s">
        <v>360</v>
      </c>
      <c r="UJ74" t="s">
        <v>362</v>
      </c>
      <c r="UK74" t="s">
        <v>362</v>
      </c>
      <c r="UN74" t="s">
        <v>3074</v>
      </c>
      <c r="UO74" t="s">
        <v>3074</v>
      </c>
      <c r="UP74" t="s">
        <v>3074</v>
      </c>
      <c r="UQ74" t="s">
        <v>929</v>
      </c>
      <c r="UR74" t="s">
        <v>304</v>
      </c>
      <c r="US74" t="s">
        <v>321</v>
      </c>
      <c r="UT74" t="s">
        <v>298</v>
      </c>
      <c r="UU74" t="s">
        <v>686</v>
      </c>
      <c r="UV74" t="s">
        <v>532</v>
      </c>
      <c r="UW74" t="s">
        <v>330</v>
      </c>
      <c r="UX74" t="s">
        <v>737</v>
      </c>
      <c r="UY74" t="s">
        <v>402</v>
      </c>
      <c r="UZ74" t="s">
        <v>1099</v>
      </c>
      <c r="VA74" t="s">
        <v>1185</v>
      </c>
      <c r="VB74" t="s">
        <v>392</v>
      </c>
    </row>
    <row r="75" spans="1:574" x14ac:dyDescent="0.25">
      <c r="A75" t="s">
        <v>6360</v>
      </c>
      <c r="B75" s="38">
        <v>45901</v>
      </c>
      <c r="C75" t="s">
        <v>3057</v>
      </c>
      <c r="D75" t="s">
        <v>3059</v>
      </c>
      <c r="E75" t="s">
        <v>3065</v>
      </c>
      <c r="F75">
        <v>2786788</v>
      </c>
      <c r="G75" t="s">
        <v>3072</v>
      </c>
      <c r="H75" s="38">
        <v>45682</v>
      </c>
      <c r="I75">
        <v>48</v>
      </c>
      <c r="J75" t="s">
        <v>1466</v>
      </c>
      <c r="K75" t="s">
        <v>4866</v>
      </c>
      <c r="L75" t="s">
        <v>4875</v>
      </c>
      <c r="N75" t="s">
        <v>4911</v>
      </c>
      <c r="P75" t="s">
        <v>4937</v>
      </c>
      <c r="R75" t="s">
        <v>5527</v>
      </c>
      <c r="S75" t="s">
        <v>360</v>
      </c>
      <c r="T75" t="s">
        <v>362</v>
      </c>
      <c r="U75" t="s">
        <v>362</v>
      </c>
      <c r="V75" t="s">
        <v>362</v>
      </c>
      <c r="W75" t="s">
        <v>362</v>
      </c>
      <c r="X75" t="s">
        <v>362</v>
      </c>
      <c r="Y75" t="s">
        <v>362</v>
      </c>
      <c r="Z75" t="s">
        <v>362</v>
      </c>
      <c r="AB75" t="s">
        <v>4940</v>
      </c>
      <c r="AC75" t="s">
        <v>4940</v>
      </c>
      <c r="AD75" t="s">
        <v>4940</v>
      </c>
      <c r="AE75" t="s">
        <v>4940</v>
      </c>
      <c r="AF75" t="s">
        <v>4940</v>
      </c>
      <c r="AG75" t="s">
        <v>4940</v>
      </c>
      <c r="AH75" t="s">
        <v>6361</v>
      </c>
      <c r="AI75" t="s">
        <v>360</v>
      </c>
      <c r="AJ75" t="s">
        <v>360</v>
      </c>
      <c r="AK75" t="s">
        <v>360</v>
      </c>
      <c r="AL75" t="s">
        <v>360</v>
      </c>
      <c r="AM75" t="s">
        <v>362</v>
      </c>
      <c r="AN75" t="s">
        <v>360</v>
      </c>
      <c r="AO75" t="s">
        <v>360</v>
      </c>
      <c r="AP75" t="s">
        <v>360</v>
      </c>
      <c r="AQ75" t="s">
        <v>360</v>
      </c>
      <c r="AR75" t="s">
        <v>362</v>
      </c>
      <c r="AS75" t="s">
        <v>362</v>
      </c>
      <c r="AT75" t="s">
        <v>362</v>
      </c>
      <c r="AU75" t="s">
        <v>362</v>
      </c>
      <c r="AV75" t="s">
        <v>362</v>
      </c>
      <c r="AX75" t="s">
        <v>6115</v>
      </c>
      <c r="AY75" t="s">
        <v>360</v>
      </c>
      <c r="AZ75" t="s">
        <v>362</v>
      </c>
      <c r="BA75" t="s">
        <v>360</v>
      </c>
      <c r="BB75" t="s">
        <v>362</v>
      </c>
      <c r="BC75" t="s">
        <v>362</v>
      </c>
      <c r="BD75" t="s">
        <v>362</v>
      </c>
      <c r="BE75" t="s">
        <v>362</v>
      </c>
      <c r="BF75" t="s">
        <v>362</v>
      </c>
      <c r="BG75" t="s">
        <v>362</v>
      </c>
      <c r="BH75" t="s">
        <v>362</v>
      </c>
      <c r="BI75" t="s">
        <v>362</v>
      </c>
      <c r="BJ75" t="s">
        <v>362</v>
      </c>
      <c r="BK75" t="s">
        <v>362</v>
      </c>
      <c r="BM75" t="s">
        <v>6044</v>
      </c>
      <c r="BN75" t="s">
        <v>362</v>
      </c>
      <c r="BO75" t="s">
        <v>362</v>
      </c>
      <c r="BP75" t="s">
        <v>360</v>
      </c>
      <c r="BQ75" t="s">
        <v>360</v>
      </c>
      <c r="BR75" t="s">
        <v>362</v>
      </c>
      <c r="BS75" t="s">
        <v>362</v>
      </c>
      <c r="BT75" t="s">
        <v>362</v>
      </c>
      <c r="BU75" t="s">
        <v>362</v>
      </c>
      <c r="BV75" t="s">
        <v>362</v>
      </c>
      <c r="BX75" t="s">
        <v>4975</v>
      </c>
      <c r="CN75" t="s">
        <v>5002</v>
      </c>
      <c r="DD75" t="s">
        <v>5021</v>
      </c>
      <c r="EK75" t="s">
        <v>5070</v>
      </c>
      <c r="EW75" t="s">
        <v>6310</v>
      </c>
      <c r="EX75" t="s">
        <v>360</v>
      </c>
      <c r="EY75" t="s">
        <v>362</v>
      </c>
      <c r="EZ75" t="s">
        <v>362</v>
      </c>
      <c r="FA75" t="s">
        <v>360</v>
      </c>
      <c r="FB75" t="s">
        <v>362</v>
      </c>
      <c r="FC75" t="s">
        <v>362</v>
      </c>
      <c r="FD75" t="s">
        <v>360</v>
      </c>
      <c r="FE75" t="s">
        <v>362</v>
      </c>
      <c r="FF75" t="s">
        <v>362</v>
      </c>
      <c r="FG75" t="s">
        <v>362</v>
      </c>
      <c r="FH75" t="s">
        <v>362</v>
      </c>
      <c r="FJ75" t="s">
        <v>5072</v>
      </c>
      <c r="FK75" t="s">
        <v>3072</v>
      </c>
      <c r="FV75" t="s">
        <v>3072</v>
      </c>
      <c r="GG75" t="s">
        <v>4949</v>
      </c>
      <c r="GI75" t="s">
        <v>3074</v>
      </c>
      <c r="HN75" t="s">
        <v>4907</v>
      </c>
      <c r="HO75" t="s">
        <v>362</v>
      </c>
      <c r="HP75" t="s">
        <v>362</v>
      </c>
      <c r="HQ75" t="s">
        <v>362</v>
      </c>
      <c r="HR75" t="s">
        <v>362</v>
      </c>
      <c r="HS75" t="s">
        <v>362</v>
      </c>
      <c r="HT75" t="s">
        <v>362</v>
      </c>
      <c r="HU75" t="s">
        <v>362</v>
      </c>
      <c r="HV75" t="s">
        <v>360</v>
      </c>
      <c r="HW75" t="s">
        <v>362</v>
      </c>
      <c r="HY75" t="s">
        <v>5186</v>
      </c>
      <c r="HZ75" t="s">
        <v>362</v>
      </c>
      <c r="IA75" t="s">
        <v>362</v>
      </c>
      <c r="IB75" t="s">
        <v>362</v>
      </c>
      <c r="IC75" t="s">
        <v>362</v>
      </c>
      <c r="ID75" t="s">
        <v>360</v>
      </c>
      <c r="IE75" t="s">
        <v>362</v>
      </c>
      <c r="IG75" t="s">
        <v>5187</v>
      </c>
      <c r="IP75" t="s">
        <v>5203</v>
      </c>
      <c r="IQ75" t="s">
        <v>5218</v>
      </c>
      <c r="IR75" t="s">
        <v>362</v>
      </c>
      <c r="IS75" t="s">
        <v>362</v>
      </c>
      <c r="IT75" t="s">
        <v>362</v>
      </c>
      <c r="IU75" t="s">
        <v>360</v>
      </c>
      <c r="IV75" t="s">
        <v>362</v>
      </c>
      <c r="IW75" t="s">
        <v>362</v>
      </c>
      <c r="IX75" t="s">
        <v>362</v>
      </c>
      <c r="IY75" t="s">
        <v>362</v>
      </c>
      <c r="IZ75" t="s">
        <v>362</v>
      </c>
      <c r="JA75" t="s">
        <v>362</v>
      </c>
      <c r="JL75" t="s">
        <v>3074</v>
      </c>
      <c r="JX75" t="s">
        <v>5248</v>
      </c>
      <c r="JY75" t="s">
        <v>360</v>
      </c>
      <c r="JZ75" t="s">
        <v>362</v>
      </c>
      <c r="KA75" t="s">
        <v>362</v>
      </c>
      <c r="KB75" t="s">
        <v>362</v>
      </c>
      <c r="KC75" t="s">
        <v>362</v>
      </c>
      <c r="KD75" t="s">
        <v>362</v>
      </c>
      <c r="KE75" t="s">
        <v>362</v>
      </c>
      <c r="KF75" t="s">
        <v>362</v>
      </c>
      <c r="KG75" t="s">
        <v>362</v>
      </c>
      <c r="KI75" t="s">
        <v>3074</v>
      </c>
      <c r="LS75" t="s">
        <v>3074</v>
      </c>
      <c r="NE75" t="s">
        <v>4971</v>
      </c>
      <c r="NF75" t="s">
        <v>362</v>
      </c>
      <c r="NG75" t="s">
        <v>362</v>
      </c>
      <c r="NH75" t="s">
        <v>362</v>
      </c>
      <c r="NI75" t="s">
        <v>362</v>
      </c>
      <c r="NJ75" t="s">
        <v>362</v>
      </c>
      <c r="NK75" t="s">
        <v>362</v>
      </c>
      <c r="NL75" t="s">
        <v>362</v>
      </c>
      <c r="NM75" t="s">
        <v>362</v>
      </c>
      <c r="NN75" t="s">
        <v>362</v>
      </c>
      <c r="NO75" t="s">
        <v>362</v>
      </c>
      <c r="NP75" t="s">
        <v>362</v>
      </c>
      <c r="NQ75" t="s">
        <v>360</v>
      </c>
      <c r="NR75" t="s">
        <v>362</v>
      </c>
      <c r="NS75" t="s">
        <v>362</v>
      </c>
      <c r="NU75" t="s">
        <v>5139</v>
      </c>
      <c r="NV75" t="s">
        <v>362</v>
      </c>
      <c r="NW75" t="s">
        <v>362</v>
      </c>
      <c r="NX75" t="s">
        <v>362</v>
      </c>
      <c r="NY75" t="s">
        <v>362</v>
      </c>
      <c r="NZ75" t="s">
        <v>360</v>
      </c>
      <c r="OA75" t="s">
        <v>362</v>
      </c>
      <c r="OB75" t="s">
        <v>362</v>
      </c>
      <c r="OC75" t="s">
        <v>362</v>
      </c>
      <c r="OD75" t="s">
        <v>362</v>
      </c>
      <c r="OE75" t="s">
        <v>362</v>
      </c>
      <c r="OF75" t="s">
        <v>362</v>
      </c>
      <c r="OG75" t="s">
        <v>362</v>
      </c>
      <c r="OI75" t="s">
        <v>5351</v>
      </c>
      <c r="OJ75" t="s">
        <v>362</v>
      </c>
      <c r="OK75" t="s">
        <v>362</v>
      </c>
      <c r="OL75" t="s">
        <v>362</v>
      </c>
      <c r="OM75" t="s">
        <v>360</v>
      </c>
      <c r="ON75" t="s">
        <v>362</v>
      </c>
      <c r="OO75" t="s">
        <v>362</v>
      </c>
      <c r="OP75" t="s">
        <v>362</v>
      </c>
      <c r="OQ75" t="s">
        <v>362</v>
      </c>
      <c r="OR75" t="s">
        <v>362</v>
      </c>
      <c r="OS75" t="s">
        <v>362</v>
      </c>
      <c r="OU75" t="s">
        <v>5021</v>
      </c>
      <c r="OV75" t="s">
        <v>5367</v>
      </c>
      <c r="OW75" t="s">
        <v>362</v>
      </c>
      <c r="OX75" t="s">
        <v>362</v>
      </c>
      <c r="OY75" t="s">
        <v>362</v>
      </c>
      <c r="OZ75" t="s">
        <v>362</v>
      </c>
      <c r="PA75" t="s">
        <v>360</v>
      </c>
      <c r="PB75" t="s">
        <v>362</v>
      </c>
      <c r="PC75" t="s">
        <v>362</v>
      </c>
      <c r="PD75" t="s">
        <v>362</v>
      </c>
      <c r="PF75" t="s">
        <v>5373</v>
      </c>
      <c r="PG75" t="s">
        <v>362</v>
      </c>
      <c r="PH75" t="s">
        <v>362</v>
      </c>
      <c r="PI75" t="s">
        <v>360</v>
      </c>
      <c r="PJ75" t="s">
        <v>362</v>
      </c>
      <c r="PK75" t="s">
        <v>362</v>
      </c>
      <c r="PL75" t="s">
        <v>362</v>
      </c>
      <c r="PM75" t="s">
        <v>362</v>
      </c>
      <c r="PN75" t="s">
        <v>362</v>
      </c>
      <c r="PO75" t="s">
        <v>362</v>
      </c>
      <c r="PP75" t="s">
        <v>362</v>
      </c>
      <c r="PQ75" t="s">
        <v>362</v>
      </c>
      <c r="PR75" t="s">
        <v>362</v>
      </c>
      <c r="PS75" t="s">
        <v>362</v>
      </c>
      <c r="PT75" t="s">
        <v>362</v>
      </c>
      <c r="PU75" t="s">
        <v>362</v>
      </c>
      <c r="PV75" t="s">
        <v>362</v>
      </c>
      <c r="PW75" t="s">
        <v>362</v>
      </c>
      <c r="PX75" t="s">
        <v>362</v>
      </c>
      <c r="PZ75" t="s">
        <v>5398</v>
      </c>
      <c r="QA75" t="s">
        <v>362</v>
      </c>
      <c r="QB75" t="s">
        <v>362</v>
      </c>
      <c r="QC75" t="s">
        <v>362</v>
      </c>
      <c r="QD75" t="s">
        <v>362</v>
      </c>
      <c r="QE75" t="s">
        <v>362</v>
      </c>
      <c r="QF75" t="s">
        <v>362</v>
      </c>
      <c r="QG75" t="s">
        <v>362</v>
      </c>
      <c r="QH75" t="s">
        <v>362</v>
      </c>
      <c r="QI75" t="s">
        <v>362</v>
      </c>
      <c r="QJ75" t="s">
        <v>362</v>
      </c>
      <c r="QK75" t="s">
        <v>362</v>
      </c>
      <c r="QL75" t="s">
        <v>362</v>
      </c>
      <c r="QM75" t="s">
        <v>360</v>
      </c>
      <c r="QN75" t="s">
        <v>362</v>
      </c>
      <c r="QO75" t="s">
        <v>362</v>
      </c>
      <c r="QP75" t="s">
        <v>362</v>
      </c>
      <c r="SZ75" t="s">
        <v>5507</v>
      </c>
      <c r="TA75" t="s">
        <v>362</v>
      </c>
      <c r="TB75" t="s">
        <v>360</v>
      </c>
      <c r="TC75" t="s">
        <v>362</v>
      </c>
      <c r="TD75" t="s">
        <v>362</v>
      </c>
      <c r="TE75" t="s">
        <v>362</v>
      </c>
      <c r="TF75" t="s">
        <v>362</v>
      </c>
      <c r="TG75" t="s">
        <v>362</v>
      </c>
      <c r="TH75" t="s">
        <v>362</v>
      </c>
      <c r="TJ75" t="s">
        <v>5495</v>
      </c>
      <c r="TK75" t="s">
        <v>362</v>
      </c>
      <c r="TL75" t="s">
        <v>362</v>
      </c>
      <c r="TM75" t="s">
        <v>362</v>
      </c>
      <c r="TN75" t="s">
        <v>362</v>
      </c>
      <c r="TO75" t="s">
        <v>362</v>
      </c>
      <c r="TP75" t="s">
        <v>362</v>
      </c>
      <c r="TQ75" t="s">
        <v>360</v>
      </c>
      <c r="TR75" t="s">
        <v>362</v>
      </c>
      <c r="TS75" t="s">
        <v>362</v>
      </c>
      <c r="TT75" t="s">
        <v>362</v>
      </c>
      <c r="TU75" t="s">
        <v>362</v>
      </c>
      <c r="TV75" t="s">
        <v>362</v>
      </c>
      <c r="TW75" t="s">
        <v>362</v>
      </c>
      <c r="TY75" t="s">
        <v>5002</v>
      </c>
      <c r="UN75" t="s">
        <v>3072</v>
      </c>
      <c r="UO75" t="s">
        <v>3072</v>
      </c>
      <c r="UP75" t="s">
        <v>3074</v>
      </c>
      <c r="UQ75" t="s">
        <v>817</v>
      </c>
      <c r="UR75" t="s">
        <v>304</v>
      </c>
      <c r="US75" t="s">
        <v>321</v>
      </c>
      <c r="UT75" t="s">
        <v>290</v>
      </c>
      <c r="UU75" t="s">
        <v>689</v>
      </c>
      <c r="UV75" t="s">
        <v>529</v>
      </c>
      <c r="UW75" t="s">
        <v>329</v>
      </c>
      <c r="UX75" t="s">
        <v>737</v>
      </c>
      <c r="UY75" t="s">
        <v>406</v>
      </c>
      <c r="UZ75" t="s">
        <v>1099</v>
      </c>
      <c r="VA75" t="s">
        <v>1184</v>
      </c>
      <c r="VB75" t="s">
        <v>392</v>
      </c>
    </row>
    <row r="76" spans="1:574" x14ac:dyDescent="0.25">
      <c r="A76" t="s">
        <v>6362</v>
      </c>
      <c r="B76" s="38">
        <v>45901</v>
      </c>
      <c r="C76" t="s">
        <v>3055</v>
      </c>
      <c r="D76" t="s">
        <v>3059</v>
      </c>
      <c r="E76" t="s">
        <v>3065</v>
      </c>
      <c r="F76">
        <v>2783163</v>
      </c>
      <c r="G76" t="s">
        <v>3072</v>
      </c>
      <c r="H76" s="38">
        <v>45449</v>
      </c>
      <c r="I76">
        <v>20</v>
      </c>
      <c r="J76" t="s">
        <v>1471</v>
      </c>
      <c r="K76" t="s">
        <v>4866</v>
      </c>
      <c r="L76" t="s">
        <v>4875</v>
      </c>
      <c r="N76" t="s">
        <v>4913</v>
      </c>
      <c r="P76" t="s">
        <v>4923</v>
      </c>
      <c r="R76" t="s">
        <v>3074</v>
      </c>
      <c r="S76" t="s">
        <v>362</v>
      </c>
      <c r="T76" t="s">
        <v>362</v>
      </c>
      <c r="U76" t="s">
        <v>362</v>
      </c>
      <c r="V76" t="s">
        <v>362</v>
      </c>
      <c r="W76" t="s">
        <v>362</v>
      </c>
      <c r="X76" t="s">
        <v>360</v>
      </c>
      <c r="Y76" t="s">
        <v>362</v>
      </c>
      <c r="Z76" t="s">
        <v>362</v>
      </c>
      <c r="AB76" t="s">
        <v>4940</v>
      </c>
      <c r="AC76" t="s">
        <v>4940</v>
      </c>
      <c r="AD76" t="s">
        <v>4940</v>
      </c>
      <c r="AE76" t="s">
        <v>4940</v>
      </c>
      <c r="AF76" t="s">
        <v>4940</v>
      </c>
      <c r="AG76" t="s">
        <v>4940</v>
      </c>
      <c r="AH76" t="s">
        <v>6363</v>
      </c>
      <c r="AI76" t="s">
        <v>360</v>
      </c>
      <c r="AJ76" t="s">
        <v>360</v>
      </c>
      <c r="AK76" t="s">
        <v>362</v>
      </c>
      <c r="AL76" t="s">
        <v>360</v>
      </c>
      <c r="AM76" t="s">
        <v>360</v>
      </c>
      <c r="AN76" t="s">
        <v>360</v>
      </c>
      <c r="AO76" t="s">
        <v>360</v>
      </c>
      <c r="AP76" t="s">
        <v>362</v>
      </c>
      <c r="AQ76" t="s">
        <v>360</v>
      </c>
      <c r="AR76" t="s">
        <v>360</v>
      </c>
      <c r="AS76" t="s">
        <v>360</v>
      </c>
      <c r="AT76" t="s">
        <v>362</v>
      </c>
      <c r="AU76" t="s">
        <v>362</v>
      </c>
      <c r="AV76" t="s">
        <v>362</v>
      </c>
      <c r="AX76" t="s">
        <v>6364</v>
      </c>
      <c r="AY76" t="s">
        <v>360</v>
      </c>
      <c r="AZ76" t="s">
        <v>362</v>
      </c>
      <c r="BA76" t="s">
        <v>362</v>
      </c>
      <c r="BB76" t="s">
        <v>362</v>
      </c>
      <c r="BC76" t="s">
        <v>362</v>
      </c>
      <c r="BD76" t="s">
        <v>362</v>
      </c>
      <c r="BE76" t="s">
        <v>362</v>
      </c>
      <c r="BF76" t="s">
        <v>362</v>
      </c>
      <c r="BG76" t="s">
        <v>362</v>
      </c>
      <c r="BH76" t="s">
        <v>360</v>
      </c>
      <c r="BI76" t="s">
        <v>362</v>
      </c>
      <c r="BJ76" t="s">
        <v>362</v>
      </c>
      <c r="BK76" t="s">
        <v>362</v>
      </c>
      <c r="BM76" t="s">
        <v>6365</v>
      </c>
      <c r="BN76" t="s">
        <v>360</v>
      </c>
      <c r="BO76" t="s">
        <v>362</v>
      </c>
      <c r="BP76" t="s">
        <v>362</v>
      </c>
      <c r="BQ76" t="s">
        <v>360</v>
      </c>
      <c r="BR76" t="s">
        <v>362</v>
      </c>
      <c r="BS76" t="s">
        <v>362</v>
      </c>
      <c r="BT76" t="s">
        <v>362</v>
      </c>
      <c r="BU76" t="s">
        <v>362</v>
      </c>
      <c r="BV76" t="s">
        <v>362</v>
      </c>
      <c r="BX76" t="s">
        <v>4975</v>
      </c>
      <c r="CN76" t="s">
        <v>5002</v>
      </c>
      <c r="DD76" t="s">
        <v>5021</v>
      </c>
      <c r="EK76" t="s">
        <v>5070</v>
      </c>
      <c r="EW76" t="s">
        <v>5094</v>
      </c>
      <c r="EX76" t="s">
        <v>360</v>
      </c>
      <c r="EY76" t="s">
        <v>362</v>
      </c>
      <c r="EZ76" t="s">
        <v>362</v>
      </c>
      <c r="FA76" t="s">
        <v>362</v>
      </c>
      <c r="FB76" t="s">
        <v>362</v>
      </c>
      <c r="FC76" t="s">
        <v>362</v>
      </c>
      <c r="FD76" t="s">
        <v>362</v>
      </c>
      <c r="FE76" t="s">
        <v>362</v>
      </c>
      <c r="FF76" t="s">
        <v>362</v>
      </c>
      <c r="FG76" t="s">
        <v>362</v>
      </c>
      <c r="FH76" t="s">
        <v>362</v>
      </c>
      <c r="FJ76" t="s">
        <v>5070</v>
      </c>
      <c r="FK76" t="s">
        <v>3072</v>
      </c>
      <c r="FV76" t="s">
        <v>3072</v>
      </c>
      <c r="GG76" t="s">
        <v>4949</v>
      </c>
      <c r="GI76" t="s">
        <v>3074</v>
      </c>
      <c r="HN76" t="s">
        <v>5172</v>
      </c>
      <c r="HO76" t="s">
        <v>362</v>
      </c>
      <c r="HP76" t="s">
        <v>362</v>
      </c>
      <c r="HQ76" t="s">
        <v>360</v>
      </c>
      <c r="HR76" t="s">
        <v>362</v>
      </c>
      <c r="HS76" t="s">
        <v>362</v>
      </c>
      <c r="HT76" t="s">
        <v>362</v>
      </c>
      <c r="HU76" t="s">
        <v>362</v>
      </c>
      <c r="HV76" t="s">
        <v>362</v>
      </c>
      <c r="HW76" t="s">
        <v>362</v>
      </c>
      <c r="HY76" t="s">
        <v>5186</v>
      </c>
      <c r="HZ76" t="s">
        <v>362</v>
      </c>
      <c r="IA76" t="s">
        <v>362</v>
      </c>
      <c r="IB76" t="s">
        <v>362</v>
      </c>
      <c r="IC76" t="s">
        <v>362</v>
      </c>
      <c r="ID76" t="s">
        <v>360</v>
      </c>
      <c r="IE76" t="s">
        <v>362</v>
      </c>
      <c r="IG76" t="s">
        <v>5187</v>
      </c>
      <c r="IP76" t="s">
        <v>5203</v>
      </c>
      <c r="IQ76" t="s">
        <v>5220</v>
      </c>
      <c r="IR76" t="s">
        <v>362</v>
      </c>
      <c r="IS76" t="s">
        <v>362</v>
      </c>
      <c r="IT76" t="s">
        <v>362</v>
      </c>
      <c r="IU76" t="s">
        <v>362</v>
      </c>
      <c r="IV76" t="s">
        <v>360</v>
      </c>
      <c r="IW76" t="s">
        <v>362</v>
      </c>
      <c r="IX76" t="s">
        <v>362</v>
      </c>
      <c r="IY76" t="s">
        <v>362</v>
      </c>
      <c r="IZ76" t="s">
        <v>362</v>
      </c>
      <c r="JA76" t="s">
        <v>362</v>
      </c>
      <c r="JL76" t="s">
        <v>3074</v>
      </c>
      <c r="JX76" t="s">
        <v>5248</v>
      </c>
      <c r="JY76" t="s">
        <v>360</v>
      </c>
      <c r="JZ76" t="s">
        <v>362</v>
      </c>
      <c r="KA76" t="s">
        <v>362</v>
      </c>
      <c r="KB76" t="s">
        <v>362</v>
      </c>
      <c r="KC76" t="s">
        <v>362</v>
      </c>
      <c r="KD76" t="s">
        <v>362</v>
      </c>
      <c r="KE76" t="s">
        <v>362</v>
      </c>
      <c r="KF76" t="s">
        <v>362</v>
      </c>
      <c r="KG76" t="s">
        <v>362</v>
      </c>
      <c r="KI76" t="s">
        <v>3074</v>
      </c>
      <c r="LS76" t="s">
        <v>3074</v>
      </c>
      <c r="NE76" t="s">
        <v>4971</v>
      </c>
      <c r="NF76" t="s">
        <v>362</v>
      </c>
      <c r="NG76" t="s">
        <v>362</v>
      </c>
      <c r="NH76" t="s">
        <v>362</v>
      </c>
      <c r="NI76" t="s">
        <v>362</v>
      </c>
      <c r="NJ76" t="s">
        <v>362</v>
      </c>
      <c r="NK76" t="s">
        <v>362</v>
      </c>
      <c r="NL76" t="s">
        <v>362</v>
      </c>
      <c r="NM76" t="s">
        <v>362</v>
      </c>
      <c r="NN76" t="s">
        <v>362</v>
      </c>
      <c r="NO76" t="s">
        <v>362</v>
      </c>
      <c r="NP76" t="s">
        <v>362</v>
      </c>
      <c r="NQ76" t="s">
        <v>360</v>
      </c>
      <c r="NR76" t="s">
        <v>362</v>
      </c>
      <c r="NS76" t="s">
        <v>362</v>
      </c>
      <c r="NU76" t="s">
        <v>5263</v>
      </c>
      <c r="NV76" t="s">
        <v>360</v>
      </c>
      <c r="NW76" t="s">
        <v>362</v>
      </c>
      <c r="NX76" t="s">
        <v>362</v>
      </c>
      <c r="NY76" t="s">
        <v>362</v>
      </c>
      <c r="NZ76" t="s">
        <v>362</v>
      </c>
      <c r="OA76" t="s">
        <v>362</v>
      </c>
      <c r="OB76" t="s">
        <v>362</v>
      </c>
      <c r="OC76" t="s">
        <v>362</v>
      </c>
      <c r="OD76" t="s">
        <v>362</v>
      </c>
      <c r="OE76" t="s">
        <v>362</v>
      </c>
      <c r="OF76" t="s">
        <v>362</v>
      </c>
      <c r="OG76" t="s">
        <v>362</v>
      </c>
      <c r="OI76" t="s">
        <v>5345</v>
      </c>
      <c r="OJ76" t="s">
        <v>360</v>
      </c>
      <c r="OK76" t="s">
        <v>362</v>
      </c>
      <c r="OL76" t="s">
        <v>362</v>
      </c>
      <c r="OM76" t="s">
        <v>362</v>
      </c>
      <c r="ON76" t="s">
        <v>362</v>
      </c>
      <c r="OO76" t="s">
        <v>362</v>
      </c>
      <c r="OP76" t="s">
        <v>362</v>
      </c>
      <c r="OQ76" t="s">
        <v>362</v>
      </c>
      <c r="OR76" t="s">
        <v>362</v>
      </c>
      <c r="OS76" t="s">
        <v>362</v>
      </c>
      <c r="OU76" t="s">
        <v>5002</v>
      </c>
      <c r="PF76" t="s">
        <v>5381</v>
      </c>
      <c r="PG76" t="s">
        <v>362</v>
      </c>
      <c r="PH76" t="s">
        <v>362</v>
      </c>
      <c r="PI76" t="s">
        <v>362</v>
      </c>
      <c r="PJ76" t="s">
        <v>362</v>
      </c>
      <c r="PK76" t="s">
        <v>362</v>
      </c>
      <c r="PL76" t="s">
        <v>362</v>
      </c>
      <c r="PM76" t="s">
        <v>360</v>
      </c>
      <c r="PN76" t="s">
        <v>362</v>
      </c>
      <c r="PO76" t="s">
        <v>362</v>
      </c>
      <c r="PP76" t="s">
        <v>362</v>
      </c>
      <c r="PQ76" t="s">
        <v>362</v>
      </c>
      <c r="PR76" t="s">
        <v>362</v>
      </c>
      <c r="PS76" t="s">
        <v>362</v>
      </c>
      <c r="PT76" t="s">
        <v>362</v>
      </c>
      <c r="PU76" t="s">
        <v>362</v>
      </c>
      <c r="PV76" t="s">
        <v>362</v>
      </c>
      <c r="PW76" t="s">
        <v>362</v>
      </c>
      <c r="PX76" t="s">
        <v>362</v>
      </c>
      <c r="PZ76" t="s">
        <v>5398</v>
      </c>
      <c r="QA76" t="s">
        <v>362</v>
      </c>
      <c r="QB76" t="s">
        <v>362</v>
      </c>
      <c r="QC76" t="s">
        <v>362</v>
      </c>
      <c r="QD76" t="s">
        <v>362</v>
      </c>
      <c r="QE76" t="s">
        <v>362</v>
      </c>
      <c r="QF76" t="s">
        <v>362</v>
      </c>
      <c r="QG76" t="s">
        <v>362</v>
      </c>
      <c r="QH76" t="s">
        <v>362</v>
      </c>
      <c r="QI76" t="s">
        <v>362</v>
      </c>
      <c r="QJ76" t="s">
        <v>362</v>
      </c>
      <c r="QK76" t="s">
        <v>362</v>
      </c>
      <c r="QL76" t="s">
        <v>362</v>
      </c>
      <c r="QM76" t="s">
        <v>360</v>
      </c>
      <c r="QN76" t="s">
        <v>362</v>
      </c>
      <c r="QO76" t="s">
        <v>362</v>
      </c>
      <c r="QP76" t="s">
        <v>362</v>
      </c>
      <c r="SZ76" t="s">
        <v>5505</v>
      </c>
      <c r="TA76" t="s">
        <v>360</v>
      </c>
      <c r="TB76" t="s">
        <v>362</v>
      </c>
      <c r="TC76" t="s">
        <v>362</v>
      </c>
      <c r="TD76" t="s">
        <v>362</v>
      </c>
      <c r="TE76" t="s">
        <v>362</v>
      </c>
      <c r="TF76" t="s">
        <v>362</v>
      </c>
      <c r="TG76" t="s">
        <v>362</v>
      </c>
      <c r="TH76" t="s">
        <v>362</v>
      </c>
      <c r="TJ76" t="s">
        <v>5495</v>
      </c>
      <c r="TK76" t="s">
        <v>362</v>
      </c>
      <c r="TL76" t="s">
        <v>362</v>
      </c>
      <c r="TM76" t="s">
        <v>362</v>
      </c>
      <c r="TN76" t="s">
        <v>362</v>
      </c>
      <c r="TO76" t="s">
        <v>362</v>
      </c>
      <c r="TP76" t="s">
        <v>362</v>
      </c>
      <c r="TQ76" t="s">
        <v>360</v>
      </c>
      <c r="TR76" t="s">
        <v>362</v>
      </c>
      <c r="TS76" t="s">
        <v>362</v>
      </c>
      <c r="TT76" t="s">
        <v>362</v>
      </c>
      <c r="TU76" t="s">
        <v>362</v>
      </c>
      <c r="TV76" t="s">
        <v>362</v>
      </c>
      <c r="TW76" t="s">
        <v>362</v>
      </c>
      <c r="TY76" t="s">
        <v>5023</v>
      </c>
      <c r="TZ76" t="s">
        <v>5522</v>
      </c>
      <c r="UA76" t="s">
        <v>362</v>
      </c>
      <c r="UB76" t="s">
        <v>362</v>
      </c>
      <c r="UC76" t="s">
        <v>362</v>
      </c>
      <c r="UD76" t="s">
        <v>362</v>
      </c>
      <c r="UE76" t="s">
        <v>360</v>
      </c>
      <c r="UF76" t="s">
        <v>362</v>
      </c>
      <c r="UG76" t="s">
        <v>362</v>
      </c>
      <c r="UH76" t="s">
        <v>362</v>
      </c>
      <c r="UI76" t="s">
        <v>362</v>
      </c>
      <c r="UJ76" t="s">
        <v>362</v>
      </c>
      <c r="UK76" t="s">
        <v>362</v>
      </c>
      <c r="UN76" t="s">
        <v>3074</v>
      </c>
      <c r="UO76" t="s">
        <v>3074</v>
      </c>
      <c r="UP76" t="s">
        <v>3074</v>
      </c>
      <c r="UQ76" t="s">
        <v>6366</v>
      </c>
      <c r="UR76" t="s">
        <v>304</v>
      </c>
      <c r="US76" t="s">
        <v>314</v>
      </c>
      <c r="UT76" t="s">
        <v>282</v>
      </c>
      <c r="UU76" t="s">
        <v>692</v>
      </c>
      <c r="UV76" t="s">
        <v>525</v>
      </c>
      <c r="UW76" t="s">
        <v>328</v>
      </c>
      <c r="UX76" t="s">
        <v>742</v>
      </c>
      <c r="UY76" t="s">
        <v>406</v>
      </c>
      <c r="UZ76" t="s">
        <v>1099</v>
      </c>
      <c r="VA76" t="s">
        <v>1184</v>
      </c>
      <c r="VB76" t="s">
        <v>380</v>
      </c>
    </row>
    <row r="77" spans="1:574" x14ac:dyDescent="0.25">
      <c r="A77" t="s">
        <v>6367</v>
      </c>
      <c r="B77" s="38">
        <v>45901</v>
      </c>
      <c r="C77" t="s">
        <v>3057</v>
      </c>
      <c r="D77" t="s">
        <v>3059</v>
      </c>
      <c r="E77" t="s">
        <v>3065</v>
      </c>
      <c r="F77">
        <v>2800546</v>
      </c>
      <c r="G77" t="s">
        <v>3072</v>
      </c>
      <c r="H77" s="38">
        <v>45832</v>
      </c>
      <c r="I77">
        <v>38</v>
      </c>
      <c r="J77" t="s">
        <v>1483</v>
      </c>
      <c r="K77" t="s">
        <v>4866</v>
      </c>
      <c r="L77" t="s">
        <v>4875</v>
      </c>
      <c r="N77" t="s">
        <v>4911</v>
      </c>
      <c r="P77" t="s">
        <v>4937</v>
      </c>
      <c r="R77" t="s">
        <v>5527</v>
      </c>
      <c r="S77" t="s">
        <v>360</v>
      </c>
      <c r="T77" t="s">
        <v>362</v>
      </c>
      <c r="U77" t="s">
        <v>362</v>
      </c>
      <c r="V77" t="s">
        <v>362</v>
      </c>
      <c r="W77" t="s">
        <v>362</v>
      </c>
      <c r="X77" t="s">
        <v>362</v>
      </c>
      <c r="Y77" t="s">
        <v>362</v>
      </c>
      <c r="Z77" t="s">
        <v>362</v>
      </c>
      <c r="AB77" t="s">
        <v>4940</v>
      </c>
      <c r="AC77" t="s">
        <v>4940</v>
      </c>
      <c r="AD77" t="s">
        <v>4940</v>
      </c>
      <c r="AE77" t="s">
        <v>4940</v>
      </c>
      <c r="AF77" t="s">
        <v>4940</v>
      </c>
      <c r="AG77" t="s">
        <v>4940</v>
      </c>
      <c r="AH77" t="s">
        <v>6368</v>
      </c>
      <c r="AI77" t="s">
        <v>360</v>
      </c>
      <c r="AJ77" t="s">
        <v>360</v>
      </c>
      <c r="AK77" t="s">
        <v>360</v>
      </c>
      <c r="AL77" t="s">
        <v>360</v>
      </c>
      <c r="AM77" t="s">
        <v>362</v>
      </c>
      <c r="AN77" t="s">
        <v>362</v>
      </c>
      <c r="AO77" t="s">
        <v>362</v>
      </c>
      <c r="AP77" t="s">
        <v>362</v>
      </c>
      <c r="AQ77" t="s">
        <v>362</v>
      </c>
      <c r="AR77" t="s">
        <v>362</v>
      </c>
      <c r="AS77" t="s">
        <v>362</v>
      </c>
      <c r="AT77" t="s">
        <v>362</v>
      </c>
      <c r="AU77" t="s">
        <v>362</v>
      </c>
      <c r="AV77" t="s">
        <v>362</v>
      </c>
      <c r="AX77" t="s">
        <v>4973</v>
      </c>
      <c r="AY77" t="s">
        <v>362</v>
      </c>
      <c r="AZ77" t="s">
        <v>362</v>
      </c>
      <c r="BA77" t="s">
        <v>362</v>
      </c>
      <c r="BB77" t="s">
        <v>362</v>
      </c>
      <c r="BC77" t="s">
        <v>362</v>
      </c>
      <c r="BD77" t="s">
        <v>362</v>
      </c>
      <c r="BE77" t="s">
        <v>362</v>
      </c>
      <c r="BF77" t="s">
        <v>362</v>
      </c>
      <c r="BG77" t="s">
        <v>362</v>
      </c>
      <c r="BH77" t="s">
        <v>362</v>
      </c>
      <c r="BI77" t="s">
        <v>362</v>
      </c>
      <c r="BJ77" t="s">
        <v>360</v>
      </c>
      <c r="BK77" t="s">
        <v>362</v>
      </c>
      <c r="DE77" t="s">
        <v>5028</v>
      </c>
      <c r="EK77" t="s">
        <v>5076</v>
      </c>
      <c r="EL77" t="s">
        <v>6369</v>
      </c>
      <c r="EM77" t="s">
        <v>360</v>
      </c>
      <c r="EN77" t="s">
        <v>362</v>
      </c>
      <c r="EO77" t="s">
        <v>362</v>
      </c>
      <c r="EP77" t="s">
        <v>360</v>
      </c>
      <c r="EQ77" t="s">
        <v>362</v>
      </c>
      <c r="ER77" t="s">
        <v>360</v>
      </c>
      <c r="ES77" t="s">
        <v>362</v>
      </c>
      <c r="ET77" t="s">
        <v>362</v>
      </c>
      <c r="EU77" t="s">
        <v>362</v>
      </c>
      <c r="EW77" t="s">
        <v>6310</v>
      </c>
      <c r="EX77" t="s">
        <v>360</v>
      </c>
      <c r="EY77" t="s">
        <v>362</v>
      </c>
      <c r="EZ77" t="s">
        <v>362</v>
      </c>
      <c r="FA77" t="s">
        <v>360</v>
      </c>
      <c r="FB77" t="s">
        <v>362</v>
      </c>
      <c r="FC77" t="s">
        <v>362</v>
      </c>
      <c r="FD77" t="s">
        <v>360</v>
      </c>
      <c r="FE77" t="s">
        <v>362</v>
      </c>
      <c r="FF77" t="s">
        <v>362</v>
      </c>
      <c r="FG77" t="s">
        <v>362</v>
      </c>
      <c r="FH77" t="s">
        <v>362</v>
      </c>
      <c r="FJ77" t="s">
        <v>5076</v>
      </c>
      <c r="FK77" t="s">
        <v>5111</v>
      </c>
      <c r="FL77" t="s">
        <v>5113</v>
      </c>
      <c r="FM77" t="s">
        <v>360</v>
      </c>
      <c r="FN77" t="s">
        <v>362</v>
      </c>
      <c r="FO77" t="s">
        <v>362</v>
      </c>
      <c r="FP77" t="s">
        <v>362</v>
      </c>
      <c r="FQ77" t="s">
        <v>362</v>
      </c>
      <c r="FR77" t="s">
        <v>362</v>
      </c>
      <c r="FS77" t="s">
        <v>362</v>
      </c>
      <c r="FT77" t="s">
        <v>362</v>
      </c>
      <c r="FV77" t="s">
        <v>3072</v>
      </c>
      <c r="GG77" t="s">
        <v>4949</v>
      </c>
      <c r="GI77" t="s">
        <v>3074</v>
      </c>
      <c r="HN77" t="s">
        <v>4907</v>
      </c>
      <c r="HO77" t="s">
        <v>362</v>
      </c>
      <c r="HP77" t="s">
        <v>362</v>
      </c>
      <c r="HQ77" t="s">
        <v>362</v>
      </c>
      <c r="HR77" t="s">
        <v>362</v>
      </c>
      <c r="HS77" t="s">
        <v>362</v>
      </c>
      <c r="HT77" t="s">
        <v>362</v>
      </c>
      <c r="HU77" t="s">
        <v>362</v>
      </c>
      <c r="HV77" t="s">
        <v>360</v>
      </c>
      <c r="HW77" t="s">
        <v>362</v>
      </c>
      <c r="HY77" t="s">
        <v>5180</v>
      </c>
      <c r="HZ77" t="s">
        <v>360</v>
      </c>
      <c r="IA77" t="s">
        <v>362</v>
      </c>
      <c r="IB77" t="s">
        <v>362</v>
      </c>
      <c r="IC77" t="s">
        <v>362</v>
      </c>
      <c r="ID77" t="s">
        <v>362</v>
      </c>
      <c r="IE77" t="s">
        <v>362</v>
      </c>
      <c r="IG77" t="s">
        <v>5187</v>
      </c>
      <c r="IP77" t="s">
        <v>5203</v>
      </c>
      <c r="IQ77" t="s">
        <v>5985</v>
      </c>
      <c r="IR77" t="s">
        <v>362</v>
      </c>
      <c r="IS77" t="s">
        <v>362</v>
      </c>
      <c r="IT77" t="s">
        <v>362</v>
      </c>
      <c r="IU77" t="s">
        <v>360</v>
      </c>
      <c r="IV77" t="s">
        <v>360</v>
      </c>
      <c r="IW77" t="s">
        <v>362</v>
      </c>
      <c r="IX77" t="s">
        <v>362</v>
      </c>
      <c r="IY77" t="s">
        <v>362</v>
      </c>
      <c r="IZ77" t="s">
        <v>362</v>
      </c>
      <c r="JA77" t="s">
        <v>362</v>
      </c>
      <c r="JL77" t="s">
        <v>3074</v>
      </c>
      <c r="JX77" t="s">
        <v>5248</v>
      </c>
      <c r="JY77" t="s">
        <v>360</v>
      </c>
      <c r="JZ77" t="s">
        <v>362</v>
      </c>
      <c r="KA77" t="s">
        <v>362</v>
      </c>
      <c r="KB77" t="s">
        <v>362</v>
      </c>
      <c r="KC77" t="s">
        <v>362</v>
      </c>
      <c r="KD77" t="s">
        <v>362</v>
      </c>
      <c r="KE77" t="s">
        <v>362</v>
      </c>
      <c r="KF77" t="s">
        <v>362</v>
      </c>
      <c r="KG77" t="s">
        <v>362</v>
      </c>
      <c r="KI77" t="s">
        <v>3074</v>
      </c>
      <c r="LS77" t="s">
        <v>3074</v>
      </c>
      <c r="NE77" t="s">
        <v>4971</v>
      </c>
      <c r="NF77" t="s">
        <v>362</v>
      </c>
      <c r="NG77" t="s">
        <v>362</v>
      </c>
      <c r="NH77" t="s">
        <v>362</v>
      </c>
      <c r="NI77" t="s">
        <v>362</v>
      </c>
      <c r="NJ77" t="s">
        <v>362</v>
      </c>
      <c r="NK77" t="s">
        <v>362</v>
      </c>
      <c r="NL77" t="s">
        <v>362</v>
      </c>
      <c r="NM77" t="s">
        <v>362</v>
      </c>
      <c r="NN77" t="s">
        <v>362</v>
      </c>
      <c r="NO77" t="s">
        <v>362</v>
      </c>
      <c r="NP77" t="s">
        <v>362</v>
      </c>
      <c r="NQ77" t="s">
        <v>360</v>
      </c>
      <c r="NR77" t="s">
        <v>362</v>
      </c>
      <c r="NS77" t="s">
        <v>362</v>
      </c>
      <c r="NU77" t="s">
        <v>5263</v>
      </c>
      <c r="NV77" t="s">
        <v>360</v>
      </c>
      <c r="NW77" t="s">
        <v>362</v>
      </c>
      <c r="NX77" t="s">
        <v>362</v>
      </c>
      <c r="NY77" t="s">
        <v>362</v>
      </c>
      <c r="NZ77" t="s">
        <v>362</v>
      </c>
      <c r="OA77" t="s">
        <v>362</v>
      </c>
      <c r="OB77" t="s">
        <v>362</v>
      </c>
      <c r="OC77" t="s">
        <v>362</v>
      </c>
      <c r="OD77" t="s">
        <v>362</v>
      </c>
      <c r="OE77" t="s">
        <v>362</v>
      </c>
      <c r="OF77" t="s">
        <v>362</v>
      </c>
      <c r="OG77" t="s">
        <v>362</v>
      </c>
      <c r="OI77" t="s">
        <v>5345</v>
      </c>
      <c r="OJ77" t="s">
        <v>360</v>
      </c>
      <c r="OK77" t="s">
        <v>362</v>
      </c>
      <c r="OL77" t="s">
        <v>362</v>
      </c>
      <c r="OM77" t="s">
        <v>362</v>
      </c>
      <c r="ON77" t="s">
        <v>362</v>
      </c>
      <c r="OO77" t="s">
        <v>362</v>
      </c>
      <c r="OP77" t="s">
        <v>362</v>
      </c>
      <c r="OQ77" t="s">
        <v>362</v>
      </c>
      <c r="OR77" t="s">
        <v>362</v>
      </c>
      <c r="OS77" t="s">
        <v>362</v>
      </c>
      <c r="OU77" t="s">
        <v>5002</v>
      </c>
      <c r="PF77" t="s">
        <v>5369</v>
      </c>
      <c r="PG77" t="s">
        <v>360</v>
      </c>
      <c r="PH77" t="s">
        <v>362</v>
      </c>
      <c r="PI77" t="s">
        <v>362</v>
      </c>
      <c r="PJ77" t="s">
        <v>362</v>
      </c>
      <c r="PK77" t="s">
        <v>362</v>
      </c>
      <c r="PL77" t="s">
        <v>362</v>
      </c>
      <c r="PM77" t="s">
        <v>362</v>
      </c>
      <c r="PN77" t="s">
        <v>362</v>
      </c>
      <c r="PO77" t="s">
        <v>362</v>
      </c>
      <c r="PP77" t="s">
        <v>362</v>
      </c>
      <c r="PQ77" t="s">
        <v>362</v>
      </c>
      <c r="PR77" t="s">
        <v>362</v>
      </c>
      <c r="PS77" t="s">
        <v>362</v>
      </c>
      <c r="PT77" t="s">
        <v>362</v>
      </c>
      <c r="PU77" t="s">
        <v>362</v>
      </c>
      <c r="PV77" t="s">
        <v>362</v>
      </c>
      <c r="PW77" t="s">
        <v>362</v>
      </c>
      <c r="PX77" t="s">
        <v>362</v>
      </c>
      <c r="PZ77" t="s">
        <v>5398</v>
      </c>
      <c r="QA77" t="s">
        <v>362</v>
      </c>
      <c r="QB77" t="s">
        <v>362</v>
      </c>
      <c r="QC77" t="s">
        <v>362</v>
      </c>
      <c r="QD77" t="s">
        <v>362</v>
      </c>
      <c r="QE77" t="s">
        <v>362</v>
      </c>
      <c r="QF77" t="s">
        <v>362</v>
      </c>
      <c r="QG77" t="s">
        <v>362</v>
      </c>
      <c r="QH77" t="s">
        <v>362</v>
      </c>
      <c r="QI77" t="s">
        <v>362</v>
      </c>
      <c r="QJ77" t="s">
        <v>362</v>
      </c>
      <c r="QK77" t="s">
        <v>362</v>
      </c>
      <c r="QL77" t="s">
        <v>362</v>
      </c>
      <c r="QM77" t="s">
        <v>360</v>
      </c>
      <c r="QN77" t="s">
        <v>362</v>
      </c>
      <c r="QO77" t="s">
        <v>362</v>
      </c>
      <c r="QP77" t="s">
        <v>362</v>
      </c>
      <c r="SZ77" t="s">
        <v>5505</v>
      </c>
      <c r="TA77" t="s">
        <v>360</v>
      </c>
      <c r="TB77" t="s">
        <v>362</v>
      </c>
      <c r="TC77" t="s">
        <v>362</v>
      </c>
      <c r="TD77" t="s">
        <v>362</v>
      </c>
      <c r="TE77" t="s">
        <v>362</v>
      </c>
      <c r="TF77" t="s">
        <v>362</v>
      </c>
      <c r="TG77" t="s">
        <v>362</v>
      </c>
      <c r="TH77" t="s">
        <v>362</v>
      </c>
      <c r="TJ77" t="s">
        <v>6370</v>
      </c>
      <c r="TK77" t="s">
        <v>362</v>
      </c>
      <c r="TL77" t="s">
        <v>362</v>
      </c>
      <c r="TM77" t="s">
        <v>360</v>
      </c>
      <c r="TN77" t="s">
        <v>362</v>
      </c>
      <c r="TO77" t="s">
        <v>362</v>
      </c>
      <c r="TP77" t="s">
        <v>362</v>
      </c>
      <c r="TQ77" t="s">
        <v>360</v>
      </c>
      <c r="TR77" t="s">
        <v>362</v>
      </c>
      <c r="TS77" t="s">
        <v>362</v>
      </c>
      <c r="TT77" t="s">
        <v>362</v>
      </c>
      <c r="TU77" t="s">
        <v>362</v>
      </c>
      <c r="TV77" t="s">
        <v>362</v>
      </c>
      <c r="TW77" t="s">
        <v>362</v>
      </c>
      <c r="UN77" t="s">
        <v>3074</v>
      </c>
      <c r="UO77" t="s">
        <v>3074</v>
      </c>
      <c r="UP77" t="s">
        <v>3074</v>
      </c>
      <c r="UQ77" t="s">
        <v>2007</v>
      </c>
      <c r="UR77" t="s">
        <v>304</v>
      </c>
      <c r="US77" t="s">
        <v>321</v>
      </c>
      <c r="UT77" t="s">
        <v>290</v>
      </c>
      <c r="UU77" t="s">
        <v>693</v>
      </c>
      <c r="UV77" t="s">
        <v>529</v>
      </c>
      <c r="UW77" t="s">
        <v>329</v>
      </c>
      <c r="UX77" t="s">
        <v>737</v>
      </c>
      <c r="UY77" t="s">
        <v>406</v>
      </c>
      <c r="UZ77" t="s">
        <v>1098</v>
      </c>
      <c r="VA77" t="s">
        <v>1184</v>
      </c>
      <c r="VB77" t="s">
        <v>392</v>
      </c>
    </row>
    <row r="78" spans="1:574" x14ac:dyDescent="0.25">
      <c r="A78" t="s">
        <v>6371</v>
      </c>
      <c r="B78" s="38">
        <v>45901</v>
      </c>
      <c r="C78" t="s">
        <v>3058</v>
      </c>
      <c r="D78" t="s">
        <v>3059</v>
      </c>
      <c r="E78" t="s">
        <v>3065</v>
      </c>
      <c r="F78">
        <v>2771757</v>
      </c>
      <c r="G78" t="s">
        <v>3072</v>
      </c>
      <c r="H78" s="38">
        <v>45223</v>
      </c>
      <c r="I78">
        <v>39</v>
      </c>
      <c r="J78" t="s">
        <v>1471</v>
      </c>
      <c r="K78" t="s">
        <v>4866</v>
      </c>
      <c r="L78" t="s">
        <v>4875</v>
      </c>
      <c r="N78" t="s">
        <v>4911</v>
      </c>
      <c r="P78" t="s">
        <v>4937</v>
      </c>
      <c r="R78" t="s">
        <v>6301</v>
      </c>
      <c r="S78" t="s">
        <v>360</v>
      </c>
      <c r="T78" t="s">
        <v>362</v>
      </c>
      <c r="U78" t="s">
        <v>362</v>
      </c>
      <c r="V78" t="s">
        <v>360</v>
      </c>
      <c r="W78" t="s">
        <v>362</v>
      </c>
      <c r="X78" t="s">
        <v>362</v>
      </c>
      <c r="Y78" t="s">
        <v>362</v>
      </c>
      <c r="Z78" t="s">
        <v>362</v>
      </c>
      <c r="AB78" t="s">
        <v>4940</v>
      </c>
      <c r="AC78" t="s">
        <v>4940</v>
      </c>
      <c r="AD78" t="s">
        <v>4940</v>
      </c>
      <c r="AE78" t="s">
        <v>4940</v>
      </c>
      <c r="AF78" t="s">
        <v>4940</v>
      </c>
      <c r="AG78" t="s">
        <v>4940</v>
      </c>
      <c r="AH78" t="s">
        <v>6155</v>
      </c>
      <c r="AI78" t="s">
        <v>360</v>
      </c>
      <c r="AJ78" t="s">
        <v>360</v>
      </c>
      <c r="AK78" t="s">
        <v>362</v>
      </c>
      <c r="AL78" t="s">
        <v>362</v>
      </c>
      <c r="AM78" t="s">
        <v>360</v>
      </c>
      <c r="AN78" t="s">
        <v>360</v>
      </c>
      <c r="AO78" t="s">
        <v>360</v>
      </c>
      <c r="AP78" t="s">
        <v>362</v>
      </c>
      <c r="AQ78" t="s">
        <v>362</v>
      </c>
      <c r="AR78" t="s">
        <v>362</v>
      </c>
      <c r="AS78" t="s">
        <v>362</v>
      </c>
      <c r="AT78" t="s">
        <v>362</v>
      </c>
      <c r="AU78" t="s">
        <v>362</v>
      </c>
      <c r="AV78" t="s">
        <v>362</v>
      </c>
      <c r="AX78" t="s">
        <v>4973</v>
      </c>
      <c r="AY78" t="s">
        <v>362</v>
      </c>
      <c r="AZ78" t="s">
        <v>362</v>
      </c>
      <c r="BA78" t="s">
        <v>362</v>
      </c>
      <c r="BB78" t="s">
        <v>362</v>
      </c>
      <c r="BC78" t="s">
        <v>362</v>
      </c>
      <c r="BD78" t="s">
        <v>362</v>
      </c>
      <c r="BE78" t="s">
        <v>362</v>
      </c>
      <c r="BF78" t="s">
        <v>362</v>
      </c>
      <c r="BG78" t="s">
        <v>362</v>
      </c>
      <c r="BH78" t="s">
        <v>362</v>
      </c>
      <c r="BI78" t="s">
        <v>362</v>
      </c>
      <c r="BJ78" t="s">
        <v>360</v>
      </c>
      <c r="BK78" t="s">
        <v>362</v>
      </c>
      <c r="DE78" t="s">
        <v>5028</v>
      </c>
      <c r="EK78" t="s">
        <v>5070</v>
      </c>
      <c r="EW78" t="s">
        <v>6342</v>
      </c>
      <c r="EX78" t="s">
        <v>362</v>
      </c>
      <c r="EY78" t="s">
        <v>362</v>
      </c>
      <c r="EZ78" t="s">
        <v>362</v>
      </c>
      <c r="FA78" t="s">
        <v>360</v>
      </c>
      <c r="FB78" t="s">
        <v>362</v>
      </c>
      <c r="FC78" t="s">
        <v>360</v>
      </c>
      <c r="FD78" t="s">
        <v>360</v>
      </c>
      <c r="FE78" t="s">
        <v>362</v>
      </c>
      <c r="FF78" t="s">
        <v>362</v>
      </c>
      <c r="FG78" t="s">
        <v>362</v>
      </c>
      <c r="FH78" t="s">
        <v>362</v>
      </c>
      <c r="FJ78" t="s">
        <v>5074</v>
      </c>
      <c r="FK78" t="s">
        <v>5111</v>
      </c>
      <c r="FL78" t="s">
        <v>6084</v>
      </c>
      <c r="FM78" t="s">
        <v>360</v>
      </c>
      <c r="FN78" t="s">
        <v>362</v>
      </c>
      <c r="FO78" t="s">
        <v>360</v>
      </c>
      <c r="FP78" t="s">
        <v>362</v>
      </c>
      <c r="FQ78" t="s">
        <v>362</v>
      </c>
      <c r="FR78" t="s">
        <v>362</v>
      </c>
      <c r="FS78" t="s">
        <v>362</v>
      </c>
      <c r="FT78" t="s">
        <v>362</v>
      </c>
      <c r="FV78" t="s">
        <v>5111</v>
      </c>
      <c r="FW78" t="s">
        <v>6140</v>
      </c>
      <c r="FX78" t="s">
        <v>360</v>
      </c>
      <c r="FY78" t="s">
        <v>360</v>
      </c>
      <c r="FZ78" t="s">
        <v>362</v>
      </c>
      <c r="GA78" t="s">
        <v>362</v>
      </c>
      <c r="GB78" t="s">
        <v>362</v>
      </c>
      <c r="GC78" t="s">
        <v>362</v>
      </c>
      <c r="GD78" t="s">
        <v>362</v>
      </c>
      <c r="GE78" t="s">
        <v>362</v>
      </c>
      <c r="GG78" t="s">
        <v>4949</v>
      </c>
      <c r="GI78" t="s">
        <v>3072</v>
      </c>
      <c r="GJ78" t="s">
        <v>5137</v>
      </c>
      <c r="GK78" t="s">
        <v>362</v>
      </c>
      <c r="GL78" t="s">
        <v>360</v>
      </c>
      <c r="GM78" t="s">
        <v>362</v>
      </c>
      <c r="GN78" t="s">
        <v>362</v>
      </c>
      <c r="GO78" t="s">
        <v>362</v>
      </c>
      <c r="GP78" t="s">
        <v>362</v>
      </c>
      <c r="GR78" t="s">
        <v>5147</v>
      </c>
      <c r="GS78" t="s">
        <v>362</v>
      </c>
      <c r="GT78" t="s">
        <v>362</v>
      </c>
      <c r="GU78" t="s">
        <v>360</v>
      </c>
      <c r="GV78" t="s">
        <v>362</v>
      </c>
      <c r="GW78" t="s">
        <v>362</v>
      </c>
      <c r="GX78" t="s">
        <v>362</v>
      </c>
      <c r="GY78" t="s">
        <v>362</v>
      </c>
      <c r="GZ78" t="s">
        <v>362</v>
      </c>
      <c r="HB78" t="s">
        <v>3074</v>
      </c>
      <c r="HC78" t="s">
        <v>5166</v>
      </c>
      <c r="HD78" t="s">
        <v>362</v>
      </c>
      <c r="HE78" t="s">
        <v>362</v>
      </c>
      <c r="HF78" t="s">
        <v>362</v>
      </c>
      <c r="HG78" t="s">
        <v>362</v>
      </c>
      <c r="HH78" t="s">
        <v>362</v>
      </c>
      <c r="HI78" t="s">
        <v>360</v>
      </c>
      <c r="HJ78" t="s">
        <v>362</v>
      </c>
      <c r="HK78" t="s">
        <v>362</v>
      </c>
      <c r="HL78" t="s">
        <v>362</v>
      </c>
      <c r="IG78" t="s">
        <v>5021</v>
      </c>
      <c r="IH78" t="s">
        <v>6120</v>
      </c>
      <c r="II78" t="s">
        <v>362</v>
      </c>
      <c r="IJ78" t="s">
        <v>360</v>
      </c>
      <c r="IK78" t="s">
        <v>360</v>
      </c>
      <c r="IL78" t="s">
        <v>362</v>
      </c>
      <c r="IM78" t="s">
        <v>362</v>
      </c>
      <c r="IN78" t="s">
        <v>362</v>
      </c>
      <c r="IP78" t="s">
        <v>5205</v>
      </c>
      <c r="IQ78" t="s">
        <v>5220</v>
      </c>
      <c r="IR78" t="s">
        <v>362</v>
      </c>
      <c r="IS78" t="s">
        <v>362</v>
      </c>
      <c r="IT78" t="s">
        <v>362</v>
      </c>
      <c r="IU78" t="s">
        <v>362</v>
      </c>
      <c r="IV78" t="s">
        <v>360</v>
      </c>
      <c r="IW78" t="s">
        <v>362</v>
      </c>
      <c r="IX78" t="s">
        <v>362</v>
      </c>
      <c r="IY78" t="s">
        <v>362</v>
      </c>
      <c r="IZ78" t="s">
        <v>362</v>
      </c>
      <c r="JA78" t="s">
        <v>362</v>
      </c>
      <c r="JL78" t="s">
        <v>3074</v>
      </c>
      <c r="JX78" t="s">
        <v>6163</v>
      </c>
      <c r="JY78" t="s">
        <v>360</v>
      </c>
      <c r="JZ78" t="s">
        <v>362</v>
      </c>
      <c r="KA78" t="s">
        <v>362</v>
      </c>
      <c r="KB78" t="s">
        <v>362</v>
      </c>
      <c r="KC78" t="s">
        <v>362</v>
      </c>
      <c r="KD78" t="s">
        <v>360</v>
      </c>
      <c r="KE78" t="s">
        <v>362</v>
      </c>
      <c r="KF78" t="s">
        <v>362</v>
      </c>
      <c r="KG78" t="s">
        <v>362</v>
      </c>
      <c r="KI78" t="s">
        <v>5259</v>
      </c>
      <c r="KJ78" t="s">
        <v>6158</v>
      </c>
      <c r="KK78" t="s">
        <v>360</v>
      </c>
      <c r="KL78" t="s">
        <v>362</v>
      </c>
      <c r="KM78" t="s">
        <v>360</v>
      </c>
      <c r="KN78" t="s">
        <v>362</v>
      </c>
      <c r="KO78" t="s">
        <v>360</v>
      </c>
      <c r="KP78" t="s">
        <v>362</v>
      </c>
      <c r="KQ78" t="s">
        <v>360</v>
      </c>
      <c r="KR78" t="s">
        <v>362</v>
      </c>
      <c r="KS78" t="s">
        <v>362</v>
      </c>
      <c r="KT78" t="s">
        <v>362</v>
      </c>
      <c r="KU78" t="s">
        <v>362</v>
      </c>
      <c r="LJ78" t="s">
        <v>6023</v>
      </c>
      <c r="LK78" t="s">
        <v>360</v>
      </c>
      <c r="LL78" t="s">
        <v>360</v>
      </c>
      <c r="LM78" t="s">
        <v>360</v>
      </c>
      <c r="LN78" t="s">
        <v>360</v>
      </c>
      <c r="LO78" t="s">
        <v>362</v>
      </c>
      <c r="LP78" t="s">
        <v>362</v>
      </c>
      <c r="LQ78" t="s">
        <v>362</v>
      </c>
      <c r="LS78" t="s">
        <v>3072</v>
      </c>
      <c r="LT78" t="s">
        <v>5289</v>
      </c>
      <c r="MF78" t="s">
        <v>5227</v>
      </c>
      <c r="MG78" t="s">
        <v>362</v>
      </c>
      <c r="MH78" t="s">
        <v>362</v>
      </c>
      <c r="MI78" t="s">
        <v>362</v>
      </c>
      <c r="MJ78" t="s">
        <v>362</v>
      </c>
      <c r="MK78" t="s">
        <v>362</v>
      </c>
      <c r="ML78" t="s">
        <v>362</v>
      </c>
      <c r="MM78" t="s">
        <v>360</v>
      </c>
      <c r="MN78" t="s">
        <v>362</v>
      </c>
      <c r="MO78" t="s">
        <v>362</v>
      </c>
      <c r="MP78" t="s">
        <v>362</v>
      </c>
      <c r="NE78" t="s">
        <v>4971</v>
      </c>
      <c r="NF78" t="s">
        <v>362</v>
      </c>
      <c r="NG78" t="s">
        <v>362</v>
      </c>
      <c r="NH78" t="s">
        <v>362</v>
      </c>
      <c r="NI78" t="s">
        <v>362</v>
      </c>
      <c r="NJ78" t="s">
        <v>362</v>
      </c>
      <c r="NK78" t="s">
        <v>362</v>
      </c>
      <c r="NL78" t="s">
        <v>362</v>
      </c>
      <c r="NM78" t="s">
        <v>362</v>
      </c>
      <c r="NN78" t="s">
        <v>362</v>
      </c>
      <c r="NO78" t="s">
        <v>362</v>
      </c>
      <c r="NP78" t="s">
        <v>362</v>
      </c>
      <c r="NQ78" t="s">
        <v>360</v>
      </c>
      <c r="NR78" t="s">
        <v>362</v>
      </c>
      <c r="NS78" t="s">
        <v>362</v>
      </c>
      <c r="NU78" t="s">
        <v>5139</v>
      </c>
      <c r="NV78" t="s">
        <v>362</v>
      </c>
      <c r="NW78" t="s">
        <v>362</v>
      </c>
      <c r="NX78" t="s">
        <v>362</v>
      </c>
      <c r="NY78" t="s">
        <v>362</v>
      </c>
      <c r="NZ78" t="s">
        <v>360</v>
      </c>
      <c r="OA78" t="s">
        <v>362</v>
      </c>
      <c r="OB78" t="s">
        <v>362</v>
      </c>
      <c r="OC78" t="s">
        <v>362</v>
      </c>
      <c r="OD78" t="s">
        <v>362</v>
      </c>
      <c r="OE78" t="s">
        <v>362</v>
      </c>
      <c r="OF78" t="s">
        <v>362</v>
      </c>
      <c r="OG78" t="s">
        <v>362</v>
      </c>
      <c r="OI78" t="s">
        <v>5345</v>
      </c>
      <c r="OJ78" t="s">
        <v>360</v>
      </c>
      <c r="OK78" t="s">
        <v>362</v>
      </c>
      <c r="OL78" t="s">
        <v>362</v>
      </c>
      <c r="OM78" t="s">
        <v>362</v>
      </c>
      <c r="ON78" t="s">
        <v>362</v>
      </c>
      <c r="OO78" t="s">
        <v>362</v>
      </c>
      <c r="OP78" t="s">
        <v>362</v>
      </c>
      <c r="OQ78" t="s">
        <v>362</v>
      </c>
      <c r="OR78" t="s">
        <v>362</v>
      </c>
      <c r="OS78" t="s">
        <v>362</v>
      </c>
      <c r="OU78" t="s">
        <v>5019</v>
      </c>
      <c r="OV78" t="s">
        <v>5359</v>
      </c>
      <c r="OW78" t="s">
        <v>360</v>
      </c>
      <c r="OX78" t="s">
        <v>362</v>
      </c>
      <c r="OY78" t="s">
        <v>362</v>
      </c>
      <c r="OZ78" t="s">
        <v>362</v>
      </c>
      <c r="PA78" t="s">
        <v>362</v>
      </c>
      <c r="PB78" t="s">
        <v>362</v>
      </c>
      <c r="PC78" t="s">
        <v>362</v>
      </c>
      <c r="PD78" t="s">
        <v>362</v>
      </c>
      <c r="PF78" t="s">
        <v>5387</v>
      </c>
      <c r="PG78" t="s">
        <v>362</v>
      </c>
      <c r="PH78" t="s">
        <v>362</v>
      </c>
      <c r="PI78" t="s">
        <v>362</v>
      </c>
      <c r="PJ78" t="s">
        <v>362</v>
      </c>
      <c r="PK78" t="s">
        <v>362</v>
      </c>
      <c r="PL78" t="s">
        <v>362</v>
      </c>
      <c r="PM78" t="s">
        <v>362</v>
      </c>
      <c r="PN78" t="s">
        <v>362</v>
      </c>
      <c r="PO78" t="s">
        <v>362</v>
      </c>
      <c r="PP78" t="s">
        <v>360</v>
      </c>
      <c r="PQ78" t="s">
        <v>362</v>
      </c>
      <c r="PR78" t="s">
        <v>362</v>
      </c>
      <c r="PS78" t="s">
        <v>362</v>
      </c>
      <c r="PT78" t="s">
        <v>362</v>
      </c>
      <c r="PU78" t="s">
        <v>362</v>
      </c>
      <c r="PV78" t="s">
        <v>362</v>
      </c>
      <c r="PW78" t="s">
        <v>362</v>
      </c>
      <c r="PX78" t="s">
        <v>362</v>
      </c>
      <c r="PZ78" t="s">
        <v>5412</v>
      </c>
      <c r="QA78" t="s">
        <v>362</v>
      </c>
      <c r="QB78" t="s">
        <v>362</v>
      </c>
      <c r="QC78" t="s">
        <v>362</v>
      </c>
      <c r="QD78" t="s">
        <v>362</v>
      </c>
      <c r="QE78" t="s">
        <v>362</v>
      </c>
      <c r="QF78" t="s">
        <v>362</v>
      </c>
      <c r="QG78" t="s">
        <v>362</v>
      </c>
      <c r="QH78" t="s">
        <v>360</v>
      </c>
      <c r="QI78" t="s">
        <v>362</v>
      </c>
      <c r="QJ78" t="s">
        <v>362</v>
      </c>
      <c r="QK78" t="s">
        <v>362</v>
      </c>
      <c r="QL78" t="s">
        <v>362</v>
      </c>
      <c r="QM78" t="s">
        <v>362</v>
      </c>
      <c r="QN78" t="s">
        <v>362</v>
      </c>
      <c r="QO78" t="s">
        <v>362</v>
      </c>
      <c r="QP78" t="s">
        <v>362</v>
      </c>
      <c r="QR78" t="s">
        <v>6306</v>
      </c>
      <c r="QS78" t="s">
        <v>360</v>
      </c>
      <c r="QT78" t="s">
        <v>360</v>
      </c>
      <c r="QU78" t="s">
        <v>360</v>
      </c>
      <c r="QV78" t="s">
        <v>362</v>
      </c>
      <c r="QW78" t="s">
        <v>362</v>
      </c>
      <c r="QX78" t="s">
        <v>362</v>
      </c>
      <c r="QY78" t="s">
        <v>362</v>
      </c>
      <c r="QZ78" t="s">
        <v>360</v>
      </c>
      <c r="RA78" t="s">
        <v>362</v>
      </c>
      <c r="RB78" t="s">
        <v>362</v>
      </c>
      <c r="RC78" t="s">
        <v>362</v>
      </c>
      <c r="RD78" t="s">
        <v>362</v>
      </c>
      <c r="RF78" t="s">
        <v>5449</v>
      </c>
      <c r="RG78" t="s">
        <v>362</v>
      </c>
      <c r="RH78" t="s">
        <v>362</v>
      </c>
      <c r="RI78" t="s">
        <v>362</v>
      </c>
      <c r="RJ78" t="s">
        <v>362</v>
      </c>
      <c r="RK78" t="s">
        <v>360</v>
      </c>
      <c r="RL78" t="s">
        <v>362</v>
      </c>
      <c r="RM78" t="s">
        <v>362</v>
      </c>
      <c r="RN78" t="s">
        <v>362</v>
      </c>
      <c r="RO78" t="s">
        <v>362</v>
      </c>
      <c r="RP78" t="s">
        <v>362</v>
      </c>
      <c r="RQ78" t="s">
        <v>362</v>
      </c>
      <c r="RR78" t="s">
        <v>362</v>
      </c>
      <c r="RS78" t="s">
        <v>362</v>
      </c>
      <c r="RT78" t="s">
        <v>362</v>
      </c>
      <c r="RU78" t="s">
        <v>362</v>
      </c>
      <c r="RV78" t="s">
        <v>362</v>
      </c>
      <c r="RX78" t="s">
        <v>6213</v>
      </c>
      <c r="RY78" t="s">
        <v>360</v>
      </c>
      <c r="RZ78" t="s">
        <v>360</v>
      </c>
      <c r="SA78" t="s">
        <v>360</v>
      </c>
      <c r="SB78" t="s">
        <v>360</v>
      </c>
      <c r="SC78" t="s">
        <v>360</v>
      </c>
      <c r="SD78" t="s">
        <v>360</v>
      </c>
      <c r="SE78" t="s">
        <v>362</v>
      </c>
      <c r="SF78" t="s">
        <v>362</v>
      </c>
      <c r="SG78" t="s">
        <v>362</v>
      </c>
      <c r="SH78" t="s">
        <v>362</v>
      </c>
      <c r="SI78" t="s">
        <v>362</v>
      </c>
      <c r="SK78" t="s">
        <v>6372</v>
      </c>
      <c r="SL78" t="s">
        <v>362</v>
      </c>
      <c r="SM78" t="s">
        <v>362</v>
      </c>
      <c r="SN78" t="s">
        <v>360</v>
      </c>
      <c r="SO78" t="s">
        <v>360</v>
      </c>
      <c r="SP78" t="s">
        <v>362</v>
      </c>
      <c r="SQ78" t="s">
        <v>362</v>
      </c>
      <c r="SR78" t="s">
        <v>360</v>
      </c>
      <c r="SS78" t="s">
        <v>362</v>
      </c>
      <c r="ST78" t="s">
        <v>362</v>
      </c>
      <c r="SU78" t="s">
        <v>362</v>
      </c>
      <c r="SV78" t="s">
        <v>362</v>
      </c>
      <c r="SW78" t="s">
        <v>362</v>
      </c>
      <c r="SX78" t="s">
        <v>362</v>
      </c>
      <c r="SZ78" t="s">
        <v>6064</v>
      </c>
      <c r="TA78" t="s">
        <v>360</v>
      </c>
      <c r="TB78" t="s">
        <v>362</v>
      </c>
      <c r="TC78" t="s">
        <v>362</v>
      </c>
      <c r="TD78" t="s">
        <v>362</v>
      </c>
      <c r="TE78" t="s">
        <v>360</v>
      </c>
      <c r="TF78" t="s">
        <v>362</v>
      </c>
      <c r="TG78" t="s">
        <v>362</v>
      </c>
      <c r="TH78" t="s">
        <v>362</v>
      </c>
      <c r="TJ78" t="s">
        <v>6372</v>
      </c>
      <c r="TK78" t="s">
        <v>362</v>
      </c>
      <c r="TL78" t="s">
        <v>362</v>
      </c>
      <c r="TM78" t="s">
        <v>360</v>
      </c>
      <c r="TN78" t="s">
        <v>360</v>
      </c>
      <c r="TO78" t="s">
        <v>362</v>
      </c>
      <c r="TP78" t="s">
        <v>362</v>
      </c>
      <c r="TQ78" t="s">
        <v>360</v>
      </c>
      <c r="TR78" t="s">
        <v>362</v>
      </c>
      <c r="TS78" t="s">
        <v>362</v>
      </c>
      <c r="TT78" t="s">
        <v>362</v>
      </c>
      <c r="TU78" t="s">
        <v>362</v>
      </c>
      <c r="TV78" t="s">
        <v>362</v>
      </c>
      <c r="TW78" t="s">
        <v>362</v>
      </c>
      <c r="UN78" t="s">
        <v>3074</v>
      </c>
      <c r="UO78" t="s">
        <v>3074</v>
      </c>
      <c r="UP78" t="s">
        <v>3072</v>
      </c>
      <c r="UQ78" t="s">
        <v>1936</v>
      </c>
      <c r="UR78" t="s">
        <v>304</v>
      </c>
      <c r="US78" t="s">
        <v>314</v>
      </c>
      <c r="UT78" t="s">
        <v>290</v>
      </c>
      <c r="UU78" t="s">
        <v>698</v>
      </c>
      <c r="UV78" t="s">
        <v>525</v>
      </c>
      <c r="UW78" t="s">
        <v>329</v>
      </c>
      <c r="UX78" t="s">
        <v>737</v>
      </c>
      <c r="UY78" t="s">
        <v>406</v>
      </c>
      <c r="UZ78" t="s">
        <v>1098</v>
      </c>
      <c r="VA78" t="s">
        <v>1185</v>
      </c>
      <c r="VB78" t="s">
        <v>392</v>
      </c>
    </row>
    <row r="79" spans="1:574" x14ac:dyDescent="0.25">
      <c r="A79" t="s">
        <v>6373</v>
      </c>
      <c r="B79" s="38">
        <v>45901</v>
      </c>
      <c r="C79" t="s">
        <v>3056</v>
      </c>
      <c r="D79" t="s">
        <v>3059</v>
      </c>
      <c r="E79" t="s">
        <v>3065</v>
      </c>
      <c r="F79">
        <v>2799069</v>
      </c>
      <c r="G79" t="s">
        <v>3072</v>
      </c>
      <c r="H79" s="38">
        <v>44618</v>
      </c>
      <c r="I79">
        <v>63</v>
      </c>
      <c r="J79" t="s">
        <v>1482</v>
      </c>
      <c r="K79" t="s">
        <v>4866</v>
      </c>
      <c r="L79" t="s">
        <v>4873</v>
      </c>
      <c r="N79" t="s">
        <v>4913</v>
      </c>
      <c r="P79" t="s">
        <v>4937</v>
      </c>
      <c r="R79" t="s">
        <v>3074</v>
      </c>
      <c r="S79" t="s">
        <v>362</v>
      </c>
      <c r="T79" t="s">
        <v>362</v>
      </c>
      <c r="U79" t="s">
        <v>362</v>
      </c>
      <c r="V79" t="s">
        <v>362</v>
      </c>
      <c r="W79" t="s">
        <v>362</v>
      </c>
      <c r="X79" t="s">
        <v>360</v>
      </c>
      <c r="Y79" t="s">
        <v>362</v>
      </c>
      <c r="Z79" t="s">
        <v>362</v>
      </c>
      <c r="AB79" t="s">
        <v>4942</v>
      </c>
      <c r="AC79" t="s">
        <v>4942</v>
      </c>
      <c r="AD79" t="s">
        <v>4942</v>
      </c>
      <c r="AE79" t="s">
        <v>4942</v>
      </c>
      <c r="AF79" t="s">
        <v>4940</v>
      </c>
      <c r="AG79" t="s">
        <v>4940</v>
      </c>
      <c r="AH79" t="s">
        <v>5984</v>
      </c>
      <c r="AI79" t="s">
        <v>360</v>
      </c>
      <c r="AJ79" t="s">
        <v>360</v>
      </c>
      <c r="AK79" t="s">
        <v>362</v>
      </c>
      <c r="AL79" t="s">
        <v>362</v>
      </c>
      <c r="AM79" t="s">
        <v>362</v>
      </c>
      <c r="AN79" t="s">
        <v>362</v>
      </c>
      <c r="AO79" t="s">
        <v>362</v>
      </c>
      <c r="AP79" t="s">
        <v>362</v>
      </c>
      <c r="AQ79" t="s">
        <v>362</v>
      </c>
      <c r="AR79" t="s">
        <v>362</v>
      </c>
      <c r="AS79" t="s">
        <v>362</v>
      </c>
      <c r="AT79" t="s">
        <v>362</v>
      </c>
      <c r="AU79" t="s">
        <v>362</v>
      </c>
      <c r="AV79" t="s">
        <v>362</v>
      </c>
      <c r="AX79" t="s">
        <v>5984</v>
      </c>
      <c r="AY79" t="s">
        <v>360</v>
      </c>
      <c r="AZ79" t="s">
        <v>360</v>
      </c>
      <c r="BA79" t="s">
        <v>362</v>
      </c>
      <c r="BB79" t="s">
        <v>362</v>
      </c>
      <c r="BC79" t="s">
        <v>362</v>
      </c>
      <c r="BD79" t="s">
        <v>362</v>
      </c>
      <c r="BE79" t="s">
        <v>362</v>
      </c>
      <c r="BF79" t="s">
        <v>362</v>
      </c>
      <c r="BG79" t="s">
        <v>362</v>
      </c>
      <c r="BH79" t="s">
        <v>362</v>
      </c>
      <c r="BI79" t="s">
        <v>362</v>
      </c>
      <c r="BJ79" t="s">
        <v>362</v>
      </c>
      <c r="BK79" t="s">
        <v>362</v>
      </c>
      <c r="BM79" t="s">
        <v>5473</v>
      </c>
      <c r="BN79" t="s">
        <v>362</v>
      </c>
      <c r="BO79" t="s">
        <v>362</v>
      </c>
      <c r="BP79" t="s">
        <v>362</v>
      </c>
      <c r="BQ79" t="s">
        <v>360</v>
      </c>
      <c r="BR79" t="s">
        <v>362</v>
      </c>
      <c r="BS79" t="s">
        <v>362</v>
      </c>
      <c r="BT79" t="s">
        <v>362</v>
      </c>
      <c r="BU79" t="s">
        <v>362</v>
      </c>
      <c r="BV79" t="s">
        <v>362</v>
      </c>
      <c r="BX79" t="s">
        <v>4975</v>
      </c>
      <c r="CN79" t="s">
        <v>5002</v>
      </c>
      <c r="DD79" t="s">
        <v>4984</v>
      </c>
      <c r="EK79" t="s">
        <v>5070</v>
      </c>
      <c r="EW79" t="s">
        <v>4907</v>
      </c>
      <c r="EX79" t="s">
        <v>362</v>
      </c>
      <c r="EY79" t="s">
        <v>362</v>
      </c>
      <c r="EZ79" t="s">
        <v>362</v>
      </c>
      <c r="FA79" t="s">
        <v>362</v>
      </c>
      <c r="FB79" t="s">
        <v>362</v>
      </c>
      <c r="FC79" t="s">
        <v>362</v>
      </c>
      <c r="FD79" t="s">
        <v>362</v>
      </c>
      <c r="FE79" t="s">
        <v>362</v>
      </c>
      <c r="FF79" t="s">
        <v>362</v>
      </c>
      <c r="FG79" t="s">
        <v>360</v>
      </c>
      <c r="FH79" t="s">
        <v>362</v>
      </c>
      <c r="FJ79" t="s">
        <v>5070</v>
      </c>
      <c r="FK79" t="s">
        <v>3072</v>
      </c>
      <c r="FV79" t="s">
        <v>3072</v>
      </c>
      <c r="GG79" t="s">
        <v>4949</v>
      </c>
      <c r="GI79" t="s">
        <v>3074</v>
      </c>
      <c r="HN79" t="s">
        <v>4907</v>
      </c>
      <c r="HO79" t="s">
        <v>362</v>
      </c>
      <c r="HP79" t="s">
        <v>362</v>
      </c>
      <c r="HQ79" t="s">
        <v>362</v>
      </c>
      <c r="HR79" t="s">
        <v>362</v>
      </c>
      <c r="HS79" t="s">
        <v>362</v>
      </c>
      <c r="HT79" t="s">
        <v>362</v>
      </c>
      <c r="HU79" t="s">
        <v>362</v>
      </c>
      <c r="HV79" t="s">
        <v>360</v>
      </c>
      <c r="HW79" t="s">
        <v>362</v>
      </c>
      <c r="HY79" t="s">
        <v>5186</v>
      </c>
      <c r="HZ79" t="s">
        <v>362</v>
      </c>
      <c r="IA79" t="s">
        <v>362</v>
      </c>
      <c r="IB79" t="s">
        <v>362</v>
      </c>
      <c r="IC79" t="s">
        <v>362</v>
      </c>
      <c r="ID79" t="s">
        <v>360</v>
      </c>
      <c r="IE79" t="s">
        <v>362</v>
      </c>
      <c r="IG79" t="s">
        <v>5187</v>
      </c>
      <c r="IP79" t="s">
        <v>5203</v>
      </c>
      <c r="IQ79" t="s">
        <v>5212</v>
      </c>
      <c r="IR79" t="s">
        <v>360</v>
      </c>
      <c r="IS79" t="s">
        <v>362</v>
      </c>
      <c r="IT79" t="s">
        <v>362</v>
      </c>
      <c r="IU79" t="s">
        <v>362</v>
      </c>
      <c r="IV79" t="s">
        <v>362</v>
      </c>
      <c r="IW79" t="s">
        <v>362</v>
      </c>
      <c r="IX79" t="s">
        <v>362</v>
      </c>
      <c r="IY79" t="s">
        <v>362</v>
      </c>
      <c r="IZ79" t="s">
        <v>362</v>
      </c>
      <c r="JA79" t="s">
        <v>362</v>
      </c>
      <c r="JL79" t="s">
        <v>3074</v>
      </c>
      <c r="JX79" t="s">
        <v>5248</v>
      </c>
      <c r="JY79" t="s">
        <v>360</v>
      </c>
      <c r="JZ79" t="s">
        <v>362</v>
      </c>
      <c r="KA79" t="s">
        <v>362</v>
      </c>
      <c r="KB79" t="s">
        <v>362</v>
      </c>
      <c r="KC79" t="s">
        <v>362</v>
      </c>
      <c r="KD79" t="s">
        <v>362</v>
      </c>
      <c r="KE79" t="s">
        <v>362</v>
      </c>
      <c r="KF79" t="s">
        <v>362</v>
      </c>
      <c r="KG79" t="s">
        <v>362</v>
      </c>
      <c r="KI79" t="s">
        <v>5259</v>
      </c>
      <c r="KJ79" t="s">
        <v>6144</v>
      </c>
      <c r="KK79" t="s">
        <v>362</v>
      </c>
      <c r="KL79" t="s">
        <v>362</v>
      </c>
      <c r="KM79" t="s">
        <v>362</v>
      </c>
      <c r="KN79" t="s">
        <v>362</v>
      </c>
      <c r="KO79" t="s">
        <v>362</v>
      </c>
      <c r="KP79" t="s">
        <v>362</v>
      </c>
      <c r="KQ79" t="s">
        <v>362</v>
      </c>
      <c r="KR79" t="s">
        <v>360</v>
      </c>
      <c r="KS79" t="s">
        <v>360</v>
      </c>
      <c r="KT79" t="s">
        <v>362</v>
      </c>
      <c r="KU79" t="s">
        <v>362</v>
      </c>
      <c r="LJ79" t="s">
        <v>5283</v>
      </c>
      <c r="LK79" t="s">
        <v>362</v>
      </c>
      <c r="LL79" t="s">
        <v>362</v>
      </c>
      <c r="LM79" t="s">
        <v>360</v>
      </c>
      <c r="LN79" t="s">
        <v>362</v>
      </c>
      <c r="LO79" t="s">
        <v>362</v>
      </c>
      <c r="LP79" t="s">
        <v>362</v>
      </c>
      <c r="LQ79" t="s">
        <v>362</v>
      </c>
      <c r="LS79" t="s">
        <v>3072</v>
      </c>
      <c r="LT79" t="s">
        <v>5287</v>
      </c>
      <c r="MR79" t="s">
        <v>4907</v>
      </c>
      <c r="MS79" t="s">
        <v>362</v>
      </c>
      <c r="MT79" t="s">
        <v>362</v>
      </c>
      <c r="MU79" t="s">
        <v>362</v>
      </c>
      <c r="MV79" t="s">
        <v>362</v>
      </c>
      <c r="MW79" t="s">
        <v>362</v>
      </c>
      <c r="MX79" t="s">
        <v>362</v>
      </c>
      <c r="MY79" t="s">
        <v>362</v>
      </c>
      <c r="MZ79" t="s">
        <v>362</v>
      </c>
      <c r="NA79" t="s">
        <v>362</v>
      </c>
      <c r="NB79" t="s">
        <v>360</v>
      </c>
      <c r="NC79" t="s">
        <v>362</v>
      </c>
      <c r="NE79" t="s">
        <v>4971</v>
      </c>
      <c r="NF79" t="s">
        <v>362</v>
      </c>
      <c r="NG79" t="s">
        <v>362</v>
      </c>
      <c r="NH79" t="s">
        <v>362</v>
      </c>
      <c r="NI79" t="s">
        <v>362</v>
      </c>
      <c r="NJ79" t="s">
        <v>362</v>
      </c>
      <c r="NK79" t="s">
        <v>362</v>
      </c>
      <c r="NL79" t="s">
        <v>362</v>
      </c>
      <c r="NM79" t="s">
        <v>362</v>
      </c>
      <c r="NN79" t="s">
        <v>362</v>
      </c>
      <c r="NO79" t="s">
        <v>362</v>
      </c>
      <c r="NP79" t="s">
        <v>362</v>
      </c>
      <c r="NQ79" t="s">
        <v>360</v>
      </c>
      <c r="NR79" t="s">
        <v>362</v>
      </c>
      <c r="NS79" t="s">
        <v>362</v>
      </c>
      <c r="NU79" t="s">
        <v>5277</v>
      </c>
      <c r="NV79" t="s">
        <v>362</v>
      </c>
      <c r="NW79" t="s">
        <v>362</v>
      </c>
      <c r="NX79" t="s">
        <v>362</v>
      </c>
      <c r="NY79" t="s">
        <v>362</v>
      </c>
      <c r="NZ79" t="s">
        <v>362</v>
      </c>
      <c r="OA79" t="s">
        <v>362</v>
      </c>
      <c r="OB79" t="s">
        <v>362</v>
      </c>
      <c r="OC79" t="s">
        <v>362</v>
      </c>
      <c r="OD79" t="s">
        <v>360</v>
      </c>
      <c r="OE79" t="s">
        <v>362</v>
      </c>
      <c r="OF79" t="s">
        <v>362</v>
      </c>
      <c r="OG79" t="s">
        <v>362</v>
      </c>
      <c r="OI79" t="s">
        <v>5345</v>
      </c>
      <c r="OJ79" t="s">
        <v>360</v>
      </c>
      <c r="OK79" t="s">
        <v>362</v>
      </c>
      <c r="OL79" t="s">
        <v>362</v>
      </c>
      <c r="OM79" t="s">
        <v>362</v>
      </c>
      <c r="ON79" t="s">
        <v>362</v>
      </c>
      <c r="OO79" t="s">
        <v>362</v>
      </c>
      <c r="OP79" t="s">
        <v>362</v>
      </c>
      <c r="OQ79" t="s">
        <v>362</v>
      </c>
      <c r="OR79" t="s">
        <v>362</v>
      </c>
      <c r="OS79" t="s">
        <v>362</v>
      </c>
      <c r="OU79" t="s">
        <v>5002</v>
      </c>
      <c r="PF79" t="s">
        <v>6297</v>
      </c>
      <c r="PG79" t="s">
        <v>362</v>
      </c>
      <c r="PH79" t="s">
        <v>362</v>
      </c>
      <c r="PI79" t="s">
        <v>362</v>
      </c>
      <c r="PJ79" t="s">
        <v>362</v>
      </c>
      <c r="PK79" t="s">
        <v>362</v>
      </c>
      <c r="PL79" t="s">
        <v>362</v>
      </c>
      <c r="PM79" t="s">
        <v>362</v>
      </c>
      <c r="PN79" t="s">
        <v>360</v>
      </c>
      <c r="PO79" t="s">
        <v>362</v>
      </c>
      <c r="PP79" t="s">
        <v>360</v>
      </c>
      <c r="PQ79" t="s">
        <v>362</v>
      </c>
      <c r="PR79" t="s">
        <v>362</v>
      </c>
      <c r="PS79" t="s">
        <v>362</v>
      </c>
      <c r="PT79" t="s">
        <v>362</v>
      </c>
      <c r="PU79" t="s">
        <v>362</v>
      </c>
      <c r="PV79" t="s">
        <v>362</v>
      </c>
      <c r="PW79" t="s">
        <v>362</v>
      </c>
      <c r="PX79" t="s">
        <v>362</v>
      </c>
      <c r="PZ79" t="s">
        <v>5398</v>
      </c>
      <c r="QA79" t="s">
        <v>362</v>
      </c>
      <c r="QB79" t="s">
        <v>362</v>
      </c>
      <c r="QC79" t="s">
        <v>362</v>
      </c>
      <c r="QD79" t="s">
        <v>362</v>
      </c>
      <c r="QE79" t="s">
        <v>362</v>
      </c>
      <c r="QF79" t="s">
        <v>362</v>
      </c>
      <c r="QG79" t="s">
        <v>362</v>
      </c>
      <c r="QH79" t="s">
        <v>362</v>
      </c>
      <c r="QI79" t="s">
        <v>362</v>
      </c>
      <c r="QJ79" t="s">
        <v>362</v>
      </c>
      <c r="QK79" t="s">
        <v>362</v>
      </c>
      <c r="QL79" t="s">
        <v>362</v>
      </c>
      <c r="QM79" t="s">
        <v>360</v>
      </c>
      <c r="QN79" t="s">
        <v>362</v>
      </c>
      <c r="QO79" t="s">
        <v>362</v>
      </c>
      <c r="QP79" t="s">
        <v>362</v>
      </c>
      <c r="SZ79" t="s">
        <v>3074</v>
      </c>
      <c r="TA79" t="s">
        <v>362</v>
      </c>
      <c r="TB79" t="s">
        <v>362</v>
      </c>
      <c r="TC79" t="s">
        <v>362</v>
      </c>
      <c r="TD79" t="s">
        <v>362</v>
      </c>
      <c r="TE79" t="s">
        <v>362</v>
      </c>
      <c r="TF79" t="s">
        <v>362</v>
      </c>
      <c r="TG79" t="s">
        <v>360</v>
      </c>
      <c r="TH79" t="s">
        <v>362</v>
      </c>
      <c r="TY79" t="s">
        <v>5002</v>
      </c>
      <c r="UN79" t="s">
        <v>3074</v>
      </c>
      <c r="UO79" t="s">
        <v>3074</v>
      </c>
      <c r="UP79" t="s">
        <v>3072</v>
      </c>
      <c r="UQ79" t="s">
        <v>6374</v>
      </c>
      <c r="UR79" t="s">
        <v>304</v>
      </c>
      <c r="US79" t="s">
        <v>321</v>
      </c>
      <c r="UT79" t="s">
        <v>298</v>
      </c>
      <c r="UU79" t="s">
        <v>686</v>
      </c>
      <c r="UV79" t="s">
        <v>532</v>
      </c>
      <c r="UW79" t="s">
        <v>330</v>
      </c>
      <c r="UX79" t="s">
        <v>742</v>
      </c>
      <c r="UY79" t="s">
        <v>406</v>
      </c>
      <c r="UZ79" t="s">
        <v>1099</v>
      </c>
      <c r="VA79" t="s">
        <v>1184</v>
      </c>
      <c r="VB79" t="s">
        <v>392</v>
      </c>
    </row>
    <row r="80" spans="1:574" x14ac:dyDescent="0.25">
      <c r="A80" t="s">
        <v>6375</v>
      </c>
      <c r="B80" s="38">
        <v>45901</v>
      </c>
      <c r="C80" t="s">
        <v>3055</v>
      </c>
      <c r="D80" t="s">
        <v>3059</v>
      </c>
      <c r="E80" t="s">
        <v>3065</v>
      </c>
      <c r="F80">
        <v>2776872</v>
      </c>
      <c r="G80" t="s">
        <v>3072</v>
      </c>
      <c r="H80" s="38">
        <v>44682</v>
      </c>
      <c r="I80">
        <v>73</v>
      </c>
      <c r="J80" t="s">
        <v>1471</v>
      </c>
      <c r="K80" t="s">
        <v>4868</v>
      </c>
      <c r="L80" t="s">
        <v>4875</v>
      </c>
      <c r="N80" t="s">
        <v>4911</v>
      </c>
      <c r="P80" t="s">
        <v>4933</v>
      </c>
      <c r="R80" t="s">
        <v>5533</v>
      </c>
      <c r="S80" t="s">
        <v>362</v>
      </c>
      <c r="T80" t="s">
        <v>362</v>
      </c>
      <c r="U80" t="s">
        <v>362</v>
      </c>
      <c r="V80" t="s">
        <v>360</v>
      </c>
      <c r="W80" t="s">
        <v>362</v>
      </c>
      <c r="X80" t="s">
        <v>362</v>
      </c>
      <c r="Y80" t="s">
        <v>362</v>
      </c>
      <c r="Z80" t="s">
        <v>362</v>
      </c>
      <c r="AB80" t="s">
        <v>4942</v>
      </c>
      <c r="AC80" t="s">
        <v>4940</v>
      </c>
      <c r="AD80" t="s">
        <v>4942</v>
      </c>
      <c r="AE80" t="s">
        <v>4942</v>
      </c>
      <c r="AF80" t="s">
        <v>4940</v>
      </c>
      <c r="AG80" t="s">
        <v>4940</v>
      </c>
      <c r="AH80" t="s">
        <v>6376</v>
      </c>
      <c r="AI80" t="s">
        <v>360</v>
      </c>
      <c r="AJ80" t="s">
        <v>362</v>
      </c>
      <c r="AK80" t="s">
        <v>360</v>
      </c>
      <c r="AL80" t="s">
        <v>360</v>
      </c>
      <c r="AM80" t="s">
        <v>362</v>
      </c>
      <c r="AN80" t="s">
        <v>360</v>
      </c>
      <c r="AO80" t="s">
        <v>360</v>
      </c>
      <c r="AP80" t="s">
        <v>362</v>
      </c>
      <c r="AQ80" t="s">
        <v>362</v>
      </c>
      <c r="AR80" t="s">
        <v>362</v>
      </c>
      <c r="AS80" t="s">
        <v>360</v>
      </c>
      <c r="AT80" t="s">
        <v>362</v>
      </c>
      <c r="AU80" t="s">
        <v>362</v>
      </c>
      <c r="AV80" t="s">
        <v>362</v>
      </c>
      <c r="AX80" t="s">
        <v>4949</v>
      </c>
      <c r="AY80" t="s">
        <v>360</v>
      </c>
      <c r="AZ80" t="s">
        <v>362</v>
      </c>
      <c r="BA80" t="s">
        <v>362</v>
      </c>
      <c r="BB80" t="s">
        <v>362</v>
      </c>
      <c r="BC80" t="s">
        <v>362</v>
      </c>
      <c r="BD80" t="s">
        <v>362</v>
      </c>
      <c r="BE80" t="s">
        <v>362</v>
      </c>
      <c r="BF80" t="s">
        <v>362</v>
      </c>
      <c r="BG80" t="s">
        <v>362</v>
      </c>
      <c r="BH80" t="s">
        <v>362</v>
      </c>
      <c r="BI80" t="s">
        <v>362</v>
      </c>
      <c r="BJ80" t="s">
        <v>362</v>
      </c>
      <c r="BK80" t="s">
        <v>362</v>
      </c>
      <c r="BM80" t="s">
        <v>5473</v>
      </c>
      <c r="BN80" t="s">
        <v>362</v>
      </c>
      <c r="BO80" t="s">
        <v>362</v>
      </c>
      <c r="BP80" t="s">
        <v>362</v>
      </c>
      <c r="BQ80" t="s">
        <v>360</v>
      </c>
      <c r="BR80" t="s">
        <v>362</v>
      </c>
      <c r="BS80" t="s">
        <v>362</v>
      </c>
      <c r="BT80" t="s">
        <v>362</v>
      </c>
      <c r="BU80" t="s">
        <v>362</v>
      </c>
      <c r="BV80" t="s">
        <v>362</v>
      </c>
      <c r="BX80" t="s">
        <v>4975</v>
      </c>
      <c r="CN80" t="s">
        <v>5002</v>
      </c>
      <c r="DD80" t="s">
        <v>4984</v>
      </c>
      <c r="EK80" t="s">
        <v>5070</v>
      </c>
      <c r="EW80" t="s">
        <v>5094</v>
      </c>
      <c r="EX80" t="s">
        <v>360</v>
      </c>
      <c r="EY80" t="s">
        <v>362</v>
      </c>
      <c r="EZ80" t="s">
        <v>362</v>
      </c>
      <c r="FA80" t="s">
        <v>362</v>
      </c>
      <c r="FB80" t="s">
        <v>362</v>
      </c>
      <c r="FC80" t="s">
        <v>362</v>
      </c>
      <c r="FD80" t="s">
        <v>362</v>
      </c>
      <c r="FE80" t="s">
        <v>362</v>
      </c>
      <c r="FF80" t="s">
        <v>362</v>
      </c>
      <c r="FG80" t="s">
        <v>362</v>
      </c>
      <c r="FH80" t="s">
        <v>362</v>
      </c>
      <c r="FJ80" t="s">
        <v>5070</v>
      </c>
      <c r="FK80" t="s">
        <v>3072</v>
      </c>
      <c r="FV80" t="s">
        <v>3072</v>
      </c>
      <c r="GG80" t="s">
        <v>4949</v>
      </c>
      <c r="GI80" t="s">
        <v>3074</v>
      </c>
      <c r="HN80" t="s">
        <v>5172</v>
      </c>
      <c r="HO80" t="s">
        <v>362</v>
      </c>
      <c r="HP80" t="s">
        <v>362</v>
      </c>
      <c r="HQ80" t="s">
        <v>360</v>
      </c>
      <c r="HR80" t="s">
        <v>362</v>
      </c>
      <c r="HS80" t="s">
        <v>362</v>
      </c>
      <c r="HT80" t="s">
        <v>362</v>
      </c>
      <c r="HU80" t="s">
        <v>362</v>
      </c>
      <c r="HV80" t="s">
        <v>362</v>
      </c>
      <c r="HW80" t="s">
        <v>362</v>
      </c>
      <c r="HY80" t="s">
        <v>5186</v>
      </c>
      <c r="HZ80" t="s">
        <v>362</v>
      </c>
      <c r="IA80" t="s">
        <v>362</v>
      </c>
      <c r="IB80" t="s">
        <v>362</v>
      </c>
      <c r="IC80" t="s">
        <v>362</v>
      </c>
      <c r="ID80" t="s">
        <v>360</v>
      </c>
      <c r="IE80" t="s">
        <v>362</v>
      </c>
      <c r="IG80" t="s">
        <v>5187</v>
      </c>
      <c r="IP80" t="s">
        <v>5203</v>
      </c>
      <c r="IQ80" t="s">
        <v>5220</v>
      </c>
      <c r="IR80" t="s">
        <v>362</v>
      </c>
      <c r="IS80" t="s">
        <v>362</v>
      </c>
      <c r="IT80" t="s">
        <v>362</v>
      </c>
      <c r="IU80" t="s">
        <v>362</v>
      </c>
      <c r="IV80" t="s">
        <v>360</v>
      </c>
      <c r="IW80" t="s">
        <v>362</v>
      </c>
      <c r="IX80" t="s">
        <v>362</v>
      </c>
      <c r="IY80" t="s">
        <v>362</v>
      </c>
      <c r="IZ80" t="s">
        <v>362</v>
      </c>
      <c r="JA80" t="s">
        <v>362</v>
      </c>
      <c r="JL80" t="s">
        <v>3074</v>
      </c>
      <c r="JX80" t="s">
        <v>5257</v>
      </c>
      <c r="JY80" t="s">
        <v>362</v>
      </c>
      <c r="JZ80" t="s">
        <v>362</v>
      </c>
      <c r="KA80" t="s">
        <v>362</v>
      </c>
      <c r="KB80" t="s">
        <v>362</v>
      </c>
      <c r="KC80" t="s">
        <v>362</v>
      </c>
      <c r="KD80" t="s">
        <v>360</v>
      </c>
      <c r="KE80" t="s">
        <v>362</v>
      </c>
      <c r="KF80" t="s">
        <v>362</v>
      </c>
      <c r="KG80" t="s">
        <v>362</v>
      </c>
      <c r="KI80" t="s">
        <v>5259</v>
      </c>
      <c r="KJ80" t="s">
        <v>5263</v>
      </c>
      <c r="KK80" t="s">
        <v>360</v>
      </c>
      <c r="KL80" t="s">
        <v>362</v>
      </c>
      <c r="KM80" t="s">
        <v>362</v>
      </c>
      <c r="KN80" t="s">
        <v>362</v>
      </c>
      <c r="KO80" t="s">
        <v>362</v>
      </c>
      <c r="KP80" t="s">
        <v>362</v>
      </c>
      <c r="KQ80" t="s">
        <v>362</v>
      </c>
      <c r="KR80" t="s">
        <v>362</v>
      </c>
      <c r="KS80" t="s">
        <v>362</v>
      </c>
      <c r="KT80" t="s">
        <v>362</v>
      </c>
      <c r="KU80" t="s">
        <v>362</v>
      </c>
      <c r="LJ80" t="s">
        <v>5997</v>
      </c>
      <c r="LK80" t="s">
        <v>360</v>
      </c>
      <c r="LL80" t="s">
        <v>360</v>
      </c>
      <c r="LM80" t="s">
        <v>362</v>
      </c>
      <c r="LN80" t="s">
        <v>362</v>
      </c>
      <c r="LO80" t="s">
        <v>362</v>
      </c>
      <c r="LP80" t="s">
        <v>362</v>
      </c>
      <c r="LQ80" t="s">
        <v>362</v>
      </c>
      <c r="LS80" t="s">
        <v>3072</v>
      </c>
      <c r="LT80" t="s">
        <v>5287</v>
      </c>
      <c r="MR80" t="s">
        <v>5050</v>
      </c>
      <c r="MS80" t="s">
        <v>362</v>
      </c>
      <c r="MT80" t="s">
        <v>362</v>
      </c>
      <c r="MU80" t="s">
        <v>362</v>
      </c>
      <c r="MV80" t="s">
        <v>362</v>
      </c>
      <c r="MW80" t="s">
        <v>362</v>
      </c>
      <c r="MX80" t="s">
        <v>362</v>
      </c>
      <c r="MY80" t="s">
        <v>362</v>
      </c>
      <c r="MZ80" t="s">
        <v>360</v>
      </c>
      <c r="NA80" t="s">
        <v>362</v>
      </c>
      <c r="NB80" t="s">
        <v>362</v>
      </c>
      <c r="NC80" t="s">
        <v>362</v>
      </c>
      <c r="NE80" t="s">
        <v>4971</v>
      </c>
      <c r="NF80" t="s">
        <v>362</v>
      </c>
      <c r="NG80" t="s">
        <v>362</v>
      </c>
      <c r="NH80" t="s">
        <v>362</v>
      </c>
      <c r="NI80" t="s">
        <v>362</v>
      </c>
      <c r="NJ80" t="s">
        <v>362</v>
      </c>
      <c r="NK80" t="s">
        <v>362</v>
      </c>
      <c r="NL80" t="s">
        <v>362</v>
      </c>
      <c r="NM80" t="s">
        <v>362</v>
      </c>
      <c r="NN80" t="s">
        <v>362</v>
      </c>
      <c r="NO80" t="s">
        <v>362</v>
      </c>
      <c r="NP80" t="s">
        <v>362</v>
      </c>
      <c r="NQ80" t="s">
        <v>360</v>
      </c>
      <c r="NR80" t="s">
        <v>362</v>
      </c>
      <c r="NS80" t="s">
        <v>362</v>
      </c>
      <c r="NU80" t="s">
        <v>5263</v>
      </c>
      <c r="NV80" t="s">
        <v>360</v>
      </c>
      <c r="NW80" t="s">
        <v>362</v>
      </c>
      <c r="NX80" t="s">
        <v>362</v>
      </c>
      <c r="NY80" t="s">
        <v>362</v>
      </c>
      <c r="NZ80" t="s">
        <v>362</v>
      </c>
      <c r="OA80" t="s">
        <v>362</v>
      </c>
      <c r="OB80" t="s">
        <v>362</v>
      </c>
      <c r="OC80" t="s">
        <v>362</v>
      </c>
      <c r="OD80" t="s">
        <v>362</v>
      </c>
      <c r="OE80" t="s">
        <v>362</v>
      </c>
      <c r="OF80" t="s">
        <v>362</v>
      </c>
      <c r="OG80" t="s">
        <v>362</v>
      </c>
      <c r="OI80" t="s">
        <v>5345</v>
      </c>
      <c r="OJ80" t="s">
        <v>360</v>
      </c>
      <c r="OK80" t="s">
        <v>362</v>
      </c>
      <c r="OL80" t="s">
        <v>362</v>
      </c>
      <c r="OM80" t="s">
        <v>362</v>
      </c>
      <c r="ON80" t="s">
        <v>362</v>
      </c>
      <c r="OO80" t="s">
        <v>362</v>
      </c>
      <c r="OP80" t="s">
        <v>362</v>
      </c>
      <c r="OQ80" t="s">
        <v>362</v>
      </c>
      <c r="OR80" t="s">
        <v>362</v>
      </c>
      <c r="OS80" t="s">
        <v>362</v>
      </c>
      <c r="OU80" t="s">
        <v>5002</v>
      </c>
      <c r="PF80" t="s">
        <v>6203</v>
      </c>
      <c r="PG80" t="s">
        <v>360</v>
      </c>
      <c r="PH80" t="s">
        <v>362</v>
      </c>
      <c r="PI80" t="s">
        <v>362</v>
      </c>
      <c r="PJ80" t="s">
        <v>362</v>
      </c>
      <c r="PK80" t="s">
        <v>362</v>
      </c>
      <c r="PL80" t="s">
        <v>362</v>
      </c>
      <c r="PM80" t="s">
        <v>362</v>
      </c>
      <c r="PN80" t="s">
        <v>362</v>
      </c>
      <c r="PO80" t="s">
        <v>362</v>
      </c>
      <c r="PP80" t="s">
        <v>360</v>
      </c>
      <c r="PQ80" t="s">
        <v>362</v>
      </c>
      <c r="PR80" t="s">
        <v>362</v>
      </c>
      <c r="PS80" t="s">
        <v>362</v>
      </c>
      <c r="PT80" t="s">
        <v>362</v>
      </c>
      <c r="PU80" t="s">
        <v>362</v>
      </c>
      <c r="PV80" t="s">
        <v>362</v>
      </c>
      <c r="PW80" t="s">
        <v>362</v>
      </c>
      <c r="PX80" t="s">
        <v>362</v>
      </c>
      <c r="PZ80" t="s">
        <v>5398</v>
      </c>
      <c r="QA80" t="s">
        <v>362</v>
      </c>
      <c r="QB80" t="s">
        <v>362</v>
      </c>
      <c r="QC80" t="s">
        <v>362</v>
      </c>
      <c r="QD80" t="s">
        <v>362</v>
      </c>
      <c r="QE80" t="s">
        <v>362</v>
      </c>
      <c r="QF80" t="s">
        <v>362</v>
      </c>
      <c r="QG80" t="s">
        <v>362</v>
      </c>
      <c r="QH80" t="s">
        <v>362</v>
      </c>
      <c r="QI80" t="s">
        <v>362</v>
      </c>
      <c r="QJ80" t="s">
        <v>362</v>
      </c>
      <c r="QK80" t="s">
        <v>362</v>
      </c>
      <c r="QL80" t="s">
        <v>362</v>
      </c>
      <c r="QM80" t="s">
        <v>360</v>
      </c>
      <c r="QN80" t="s">
        <v>362</v>
      </c>
      <c r="QO80" t="s">
        <v>362</v>
      </c>
      <c r="QP80" t="s">
        <v>362</v>
      </c>
      <c r="SZ80" t="s">
        <v>6059</v>
      </c>
      <c r="TA80" t="s">
        <v>360</v>
      </c>
      <c r="TB80" t="s">
        <v>362</v>
      </c>
      <c r="TC80" t="s">
        <v>362</v>
      </c>
      <c r="TD80" t="s">
        <v>360</v>
      </c>
      <c r="TE80" t="s">
        <v>362</v>
      </c>
      <c r="TF80" t="s">
        <v>362</v>
      </c>
      <c r="TG80" t="s">
        <v>362</v>
      </c>
      <c r="TH80" t="s">
        <v>362</v>
      </c>
      <c r="TJ80" t="s">
        <v>5495</v>
      </c>
      <c r="TK80" t="s">
        <v>362</v>
      </c>
      <c r="TL80" t="s">
        <v>362</v>
      </c>
      <c r="TM80" t="s">
        <v>362</v>
      </c>
      <c r="TN80" t="s">
        <v>362</v>
      </c>
      <c r="TO80" t="s">
        <v>362</v>
      </c>
      <c r="TP80" t="s">
        <v>362</v>
      </c>
      <c r="TQ80" t="s">
        <v>360</v>
      </c>
      <c r="TR80" t="s">
        <v>362</v>
      </c>
      <c r="TS80" t="s">
        <v>362</v>
      </c>
      <c r="TT80" t="s">
        <v>362</v>
      </c>
      <c r="TU80" t="s">
        <v>362</v>
      </c>
      <c r="TV80" t="s">
        <v>362</v>
      </c>
      <c r="TW80" t="s">
        <v>362</v>
      </c>
      <c r="TY80" t="s">
        <v>5002</v>
      </c>
      <c r="UN80" t="s">
        <v>3074</v>
      </c>
      <c r="UO80" t="s">
        <v>3072</v>
      </c>
      <c r="UP80" t="s">
        <v>3074</v>
      </c>
      <c r="UQ80" t="s">
        <v>2048</v>
      </c>
      <c r="UR80" t="s">
        <v>304</v>
      </c>
      <c r="US80" t="s">
        <v>314</v>
      </c>
      <c r="UT80" t="s">
        <v>298</v>
      </c>
      <c r="UU80" t="s">
        <v>690</v>
      </c>
      <c r="UV80" t="s">
        <v>532</v>
      </c>
      <c r="UW80" t="s">
        <v>333</v>
      </c>
      <c r="UX80" t="s">
        <v>737</v>
      </c>
      <c r="UY80" t="s">
        <v>406</v>
      </c>
      <c r="UZ80" t="s">
        <v>1099</v>
      </c>
      <c r="VA80" t="s">
        <v>1184</v>
      </c>
      <c r="VB80" t="s">
        <v>386</v>
      </c>
    </row>
    <row r="81" spans="1:574" x14ac:dyDescent="0.25">
      <c r="A81" t="s">
        <v>6377</v>
      </c>
      <c r="B81" s="38">
        <v>45901</v>
      </c>
      <c r="C81" t="s">
        <v>3057</v>
      </c>
      <c r="D81" t="s">
        <v>3059</v>
      </c>
      <c r="E81" t="s">
        <v>3065</v>
      </c>
      <c r="F81">
        <v>2800650</v>
      </c>
      <c r="G81" t="s">
        <v>3072</v>
      </c>
      <c r="H81" s="38">
        <v>45284</v>
      </c>
      <c r="I81">
        <v>28</v>
      </c>
      <c r="J81" t="s">
        <v>1483</v>
      </c>
      <c r="K81" t="s">
        <v>4866</v>
      </c>
      <c r="L81" t="s">
        <v>4875</v>
      </c>
      <c r="N81" t="s">
        <v>4911</v>
      </c>
      <c r="P81" t="s">
        <v>4931</v>
      </c>
      <c r="R81" t="s">
        <v>6080</v>
      </c>
      <c r="S81" t="s">
        <v>360</v>
      </c>
      <c r="T81" t="s">
        <v>362</v>
      </c>
      <c r="U81" t="s">
        <v>360</v>
      </c>
      <c r="V81" t="s">
        <v>362</v>
      </c>
      <c r="W81" t="s">
        <v>362</v>
      </c>
      <c r="X81" t="s">
        <v>362</v>
      </c>
      <c r="Y81" t="s">
        <v>362</v>
      </c>
      <c r="Z81" t="s">
        <v>362</v>
      </c>
      <c r="AB81" t="s">
        <v>4940</v>
      </c>
      <c r="AC81" t="s">
        <v>4940</v>
      </c>
      <c r="AD81" t="s">
        <v>4940</v>
      </c>
      <c r="AE81" t="s">
        <v>4940</v>
      </c>
      <c r="AF81" t="s">
        <v>4940</v>
      </c>
      <c r="AG81" t="s">
        <v>4940</v>
      </c>
      <c r="AH81" t="s">
        <v>6378</v>
      </c>
      <c r="AI81" t="s">
        <v>360</v>
      </c>
      <c r="AJ81" t="s">
        <v>360</v>
      </c>
      <c r="AK81" t="s">
        <v>362</v>
      </c>
      <c r="AL81" t="s">
        <v>360</v>
      </c>
      <c r="AM81" t="s">
        <v>360</v>
      </c>
      <c r="AN81" t="s">
        <v>360</v>
      </c>
      <c r="AO81" t="s">
        <v>360</v>
      </c>
      <c r="AP81" t="s">
        <v>360</v>
      </c>
      <c r="AQ81" t="s">
        <v>362</v>
      </c>
      <c r="AR81" t="s">
        <v>362</v>
      </c>
      <c r="AS81" t="s">
        <v>362</v>
      </c>
      <c r="AT81" t="s">
        <v>362</v>
      </c>
      <c r="AU81" t="s">
        <v>362</v>
      </c>
      <c r="AV81" t="s">
        <v>362</v>
      </c>
      <c r="AX81" t="s">
        <v>6379</v>
      </c>
      <c r="AY81" t="s">
        <v>360</v>
      </c>
      <c r="AZ81" t="s">
        <v>360</v>
      </c>
      <c r="BA81" t="s">
        <v>362</v>
      </c>
      <c r="BB81" t="s">
        <v>362</v>
      </c>
      <c r="BC81" t="s">
        <v>362</v>
      </c>
      <c r="BD81" t="s">
        <v>360</v>
      </c>
      <c r="BE81" t="s">
        <v>362</v>
      </c>
      <c r="BF81" t="s">
        <v>362</v>
      </c>
      <c r="BG81" t="s">
        <v>362</v>
      </c>
      <c r="BH81" t="s">
        <v>362</v>
      </c>
      <c r="BI81" t="s">
        <v>362</v>
      </c>
      <c r="BJ81" t="s">
        <v>362</v>
      </c>
      <c r="BK81" t="s">
        <v>362</v>
      </c>
      <c r="BM81" t="s">
        <v>6222</v>
      </c>
      <c r="BN81" t="s">
        <v>362</v>
      </c>
      <c r="BO81" t="s">
        <v>360</v>
      </c>
      <c r="BP81" t="s">
        <v>362</v>
      </c>
      <c r="BQ81" t="s">
        <v>360</v>
      </c>
      <c r="BR81" t="s">
        <v>362</v>
      </c>
      <c r="BS81" t="s">
        <v>362</v>
      </c>
      <c r="BT81" t="s">
        <v>362</v>
      </c>
      <c r="BU81" t="s">
        <v>362</v>
      </c>
      <c r="BV81" t="s">
        <v>362</v>
      </c>
      <c r="BX81" t="s">
        <v>4975</v>
      </c>
      <c r="CN81" t="s">
        <v>5002</v>
      </c>
      <c r="DD81" t="s">
        <v>5023</v>
      </c>
      <c r="EK81" t="s">
        <v>5070</v>
      </c>
      <c r="EW81" t="s">
        <v>4907</v>
      </c>
      <c r="EX81" t="s">
        <v>362</v>
      </c>
      <c r="EY81" t="s">
        <v>362</v>
      </c>
      <c r="EZ81" t="s">
        <v>362</v>
      </c>
      <c r="FA81" t="s">
        <v>362</v>
      </c>
      <c r="FB81" t="s">
        <v>362</v>
      </c>
      <c r="FC81" t="s">
        <v>362</v>
      </c>
      <c r="FD81" t="s">
        <v>362</v>
      </c>
      <c r="FE81" t="s">
        <v>362</v>
      </c>
      <c r="FF81" t="s">
        <v>362</v>
      </c>
      <c r="FG81" t="s">
        <v>360</v>
      </c>
      <c r="FH81" t="s">
        <v>362</v>
      </c>
      <c r="FJ81" t="s">
        <v>5070</v>
      </c>
      <c r="FK81" t="s">
        <v>3072</v>
      </c>
      <c r="FV81" t="s">
        <v>3072</v>
      </c>
      <c r="GG81" t="s">
        <v>4951</v>
      </c>
      <c r="GI81" t="s">
        <v>3072</v>
      </c>
      <c r="GJ81" t="s">
        <v>5137</v>
      </c>
      <c r="GK81" t="s">
        <v>362</v>
      </c>
      <c r="GL81" t="s">
        <v>360</v>
      </c>
      <c r="GM81" t="s">
        <v>362</v>
      </c>
      <c r="GN81" t="s">
        <v>362</v>
      </c>
      <c r="GO81" t="s">
        <v>362</v>
      </c>
      <c r="GP81" t="s">
        <v>362</v>
      </c>
      <c r="GR81" t="s">
        <v>5149</v>
      </c>
      <c r="GS81" t="s">
        <v>362</v>
      </c>
      <c r="GT81" t="s">
        <v>362</v>
      </c>
      <c r="GU81" t="s">
        <v>362</v>
      </c>
      <c r="GV81" t="s">
        <v>360</v>
      </c>
      <c r="GW81" t="s">
        <v>362</v>
      </c>
      <c r="GX81" t="s">
        <v>362</v>
      </c>
      <c r="GY81" t="s">
        <v>362</v>
      </c>
      <c r="GZ81" t="s">
        <v>362</v>
      </c>
      <c r="HB81" t="s">
        <v>3074</v>
      </c>
      <c r="HC81" t="s">
        <v>5166</v>
      </c>
      <c r="HD81" t="s">
        <v>362</v>
      </c>
      <c r="HE81" t="s">
        <v>362</v>
      </c>
      <c r="HF81" t="s">
        <v>362</v>
      </c>
      <c r="HG81" t="s">
        <v>362</v>
      </c>
      <c r="HH81" t="s">
        <v>362</v>
      </c>
      <c r="HI81" t="s">
        <v>360</v>
      </c>
      <c r="HJ81" t="s">
        <v>362</v>
      </c>
      <c r="HK81" t="s">
        <v>362</v>
      </c>
      <c r="HL81" t="s">
        <v>362</v>
      </c>
      <c r="IG81" t="s">
        <v>5187</v>
      </c>
      <c r="IP81" t="s">
        <v>5203</v>
      </c>
      <c r="IQ81" t="s">
        <v>6040</v>
      </c>
      <c r="IR81" t="s">
        <v>362</v>
      </c>
      <c r="IS81" t="s">
        <v>360</v>
      </c>
      <c r="IT81" t="s">
        <v>362</v>
      </c>
      <c r="IU81" t="s">
        <v>360</v>
      </c>
      <c r="IV81" t="s">
        <v>362</v>
      </c>
      <c r="IW81" t="s">
        <v>362</v>
      </c>
      <c r="IX81" t="s">
        <v>362</v>
      </c>
      <c r="IY81" t="s">
        <v>362</v>
      </c>
      <c r="IZ81" t="s">
        <v>362</v>
      </c>
      <c r="JA81" t="s">
        <v>362</v>
      </c>
      <c r="JL81" t="s">
        <v>3074</v>
      </c>
      <c r="JX81" t="s">
        <v>5248</v>
      </c>
      <c r="JY81" t="s">
        <v>360</v>
      </c>
      <c r="JZ81" t="s">
        <v>362</v>
      </c>
      <c r="KA81" t="s">
        <v>362</v>
      </c>
      <c r="KB81" t="s">
        <v>362</v>
      </c>
      <c r="KC81" t="s">
        <v>362</v>
      </c>
      <c r="KD81" t="s">
        <v>362</v>
      </c>
      <c r="KE81" t="s">
        <v>362</v>
      </c>
      <c r="KF81" t="s">
        <v>362</v>
      </c>
      <c r="KG81" t="s">
        <v>362</v>
      </c>
      <c r="KI81" t="s">
        <v>5259</v>
      </c>
      <c r="KJ81" t="s">
        <v>5263</v>
      </c>
      <c r="KK81" t="s">
        <v>360</v>
      </c>
      <c r="KL81" t="s">
        <v>362</v>
      </c>
      <c r="KM81" t="s">
        <v>362</v>
      </c>
      <c r="KN81" t="s">
        <v>362</v>
      </c>
      <c r="KO81" t="s">
        <v>362</v>
      </c>
      <c r="KP81" t="s">
        <v>362</v>
      </c>
      <c r="KQ81" t="s">
        <v>362</v>
      </c>
      <c r="KR81" t="s">
        <v>362</v>
      </c>
      <c r="KS81" t="s">
        <v>362</v>
      </c>
      <c r="KT81" t="s">
        <v>362</v>
      </c>
      <c r="KU81" t="s">
        <v>362</v>
      </c>
      <c r="LJ81" t="s">
        <v>6023</v>
      </c>
      <c r="LK81" t="s">
        <v>360</v>
      </c>
      <c r="LL81" t="s">
        <v>360</v>
      </c>
      <c r="LM81" t="s">
        <v>360</v>
      </c>
      <c r="LN81" t="s">
        <v>360</v>
      </c>
      <c r="LO81" t="s">
        <v>362</v>
      </c>
      <c r="LP81" t="s">
        <v>362</v>
      </c>
      <c r="LQ81" t="s">
        <v>362</v>
      </c>
      <c r="LS81" t="s">
        <v>3074</v>
      </c>
      <c r="LT81" t="s">
        <v>3072</v>
      </c>
      <c r="LU81" t="s">
        <v>5279</v>
      </c>
      <c r="LW81" t="s">
        <v>5296</v>
      </c>
      <c r="NE81" t="s">
        <v>4971</v>
      </c>
      <c r="NF81" t="s">
        <v>362</v>
      </c>
      <c r="NG81" t="s">
        <v>362</v>
      </c>
      <c r="NH81" t="s">
        <v>362</v>
      </c>
      <c r="NI81" t="s">
        <v>362</v>
      </c>
      <c r="NJ81" t="s">
        <v>362</v>
      </c>
      <c r="NK81" t="s">
        <v>362</v>
      </c>
      <c r="NL81" t="s">
        <v>362</v>
      </c>
      <c r="NM81" t="s">
        <v>362</v>
      </c>
      <c r="NN81" t="s">
        <v>362</v>
      </c>
      <c r="NO81" t="s">
        <v>362</v>
      </c>
      <c r="NP81" t="s">
        <v>362</v>
      </c>
      <c r="NQ81" t="s">
        <v>360</v>
      </c>
      <c r="NR81" t="s">
        <v>362</v>
      </c>
      <c r="NS81" t="s">
        <v>362</v>
      </c>
      <c r="NU81" t="s">
        <v>5263</v>
      </c>
      <c r="NV81" t="s">
        <v>360</v>
      </c>
      <c r="NW81" t="s">
        <v>362</v>
      </c>
      <c r="NX81" t="s">
        <v>362</v>
      </c>
      <c r="NY81" t="s">
        <v>362</v>
      </c>
      <c r="NZ81" t="s">
        <v>362</v>
      </c>
      <c r="OA81" t="s">
        <v>362</v>
      </c>
      <c r="OB81" t="s">
        <v>362</v>
      </c>
      <c r="OC81" t="s">
        <v>362</v>
      </c>
      <c r="OD81" t="s">
        <v>362</v>
      </c>
      <c r="OE81" t="s">
        <v>362</v>
      </c>
      <c r="OF81" t="s">
        <v>362</v>
      </c>
      <c r="OG81" t="s">
        <v>362</v>
      </c>
      <c r="OI81" t="s">
        <v>5345</v>
      </c>
      <c r="OJ81" t="s">
        <v>360</v>
      </c>
      <c r="OK81" t="s">
        <v>362</v>
      </c>
      <c r="OL81" t="s">
        <v>362</v>
      </c>
      <c r="OM81" t="s">
        <v>362</v>
      </c>
      <c r="ON81" t="s">
        <v>362</v>
      </c>
      <c r="OO81" t="s">
        <v>362</v>
      </c>
      <c r="OP81" t="s">
        <v>362</v>
      </c>
      <c r="OQ81" t="s">
        <v>362</v>
      </c>
      <c r="OR81" t="s">
        <v>362</v>
      </c>
      <c r="OS81" t="s">
        <v>362</v>
      </c>
      <c r="OU81" t="s">
        <v>5002</v>
      </c>
      <c r="PF81" t="s">
        <v>5398</v>
      </c>
      <c r="PG81" t="s">
        <v>362</v>
      </c>
      <c r="PH81" t="s">
        <v>362</v>
      </c>
      <c r="PI81" t="s">
        <v>362</v>
      </c>
      <c r="PJ81" t="s">
        <v>362</v>
      </c>
      <c r="PK81" t="s">
        <v>362</v>
      </c>
      <c r="PL81" t="s">
        <v>362</v>
      </c>
      <c r="PM81" t="s">
        <v>362</v>
      </c>
      <c r="PN81" t="s">
        <v>362</v>
      </c>
      <c r="PO81" t="s">
        <v>362</v>
      </c>
      <c r="PP81" t="s">
        <v>362</v>
      </c>
      <c r="PQ81" t="s">
        <v>362</v>
      </c>
      <c r="PR81" t="s">
        <v>362</v>
      </c>
      <c r="PS81" t="s">
        <v>362</v>
      </c>
      <c r="PT81" t="s">
        <v>362</v>
      </c>
      <c r="PU81" t="s">
        <v>362</v>
      </c>
      <c r="PV81" t="s">
        <v>362</v>
      </c>
      <c r="PW81" t="s">
        <v>362</v>
      </c>
      <c r="PX81" t="s">
        <v>360</v>
      </c>
      <c r="PZ81" t="s">
        <v>5398</v>
      </c>
      <c r="QA81" t="s">
        <v>362</v>
      </c>
      <c r="QB81" t="s">
        <v>362</v>
      </c>
      <c r="QC81" t="s">
        <v>362</v>
      </c>
      <c r="QD81" t="s">
        <v>362</v>
      </c>
      <c r="QE81" t="s">
        <v>362</v>
      </c>
      <c r="QF81" t="s">
        <v>362</v>
      </c>
      <c r="QG81" t="s">
        <v>362</v>
      </c>
      <c r="QH81" t="s">
        <v>362</v>
      </c>
      <c r="QI81" t="s">
        <v>362</v>
      </c>
      <c r="QJ81" t="s">
        <v>362</v>
      </c>
      <c r="QK81" t="s">
        <v>362</v>
      </c>
      <c r="QL81" t="s">
        <v>362</v>
      </c>
      <c r="QM81" t="s">
        <v>360</v>
      </c>
      <c r="QN81" t="s">
        <v>362</v>
      </c>
      <c r="QO81" t="s">
        <v>362</v>
      </c>
      <c r="QP81" t="s">
        <v>362</v>
      </c>
      <c r="SZ81" t="s">
        <v>6130</v>
      </c>
      <c r="TA81" t="s">
        <v>360</v>
      </c>
      <c r="TB81" t="s">
        <v>360</v>
      </c>
      <c r="TC81" t="s">
        <v>362</v>
      </c>
      <c r="TD81" t="s">
        <v>362</v>
      </c>
      <c r="TE81" t="s">
        <v>362</v>
      </c>
      <c r="TF81" t="s">
        <v>362</v>
      </c>
      <c r="TG81" t="s">
        <v>362</v>
      </c>
      <c r="TH81" t="s">
        <v>362</v>
      </c>
      <c r="TJ81" t="s">
        <v>5495</v>
      </c>
      <c r="TK81" t="s">
        <v>362</v>
      </c>
      <c r="TL81" t="s">
        <v>362</v>
      </c>
      <c r="TM81" t="s">
        <v>362</v>
      </c>
      <c r="TN81" t="s">
        <v>362</v>
      </c>
      <c r="TO81" t="s">
        <v>362</v>
      </c>
      <c r="TP81" t="s">
        <v>362</v>
      </c>
      <c r="TQ81" t="s">
        <v>360</v>
      </c>
      <c r="TR81" t="s">
        <v>362</v>
      </c>
      <c r="TS81" t="s">
        <v>362</v>
      </c>
      <c r="TT81" t="s">
        <v>362</v>
      </c>
      <c r="TU81" t="s">
        <v>362</v>
      </c>
      <c r="TV81" t="s">
        <v>362</v>
      </c>
      <c r="TW81" t="s">
        <v>362</v>
      </c>
      <c r="TY81" t="s">
        <v>5002</v>
      </c>
      <c r="UN81" t="s">
        <v>3072</v>
      </c>
      <c r="UO81" t="s">
        <v>3072</v>
      </c>
      <c r="UP81" t="s">
        <v>3072</v>
      </c>
      <c r="UQ81" t="s">
        <v>2046</v>
      </c>
      <c r="UR81" t="s">
        <v>304</v>
      </c>
      <c r="US81" t="s">
        <v>321</v>
      </c>
      <c r="UT81" t="s">
        <v>282</v>
      </c>
      <c r="UU81" t="s">
        <v>698</v>
      </c>
      <c r="UV81" t="s">
        <v>525</v>
      </c>
      <c r="UW81" t="s">
        <v>328</v>
      </c>
      <c r="UX81" t="s">
        <v>741</v>
      </c>
      <c r="UY81" t="s">
        <v>406</v>
      </c>
      <c r="UZ81" t="s">
        <v>1099</v>
      </c>
      <c r="VA81" t="s">
        <v>1184</v>
      </c>
      <c r="VB81" t="s">
        <v>375</v>
      </c>
    </row>
    <row r="82" spans="1:574" x14ac:dyDescent="0.25">
      <c r="A82" t="s">
        <v>6380</v>
      </c>
      <c r="B82" s="38">
        <v>45901</v>
      </c>
      <c r="C82" t="s">
        <v>3058</v>
      </c>
      <c r="D82" t="s">
        <v>3059</v>
      </c>
      <c r="E82" t="s">
        <v>3065</v>
      </c>
      <c r="F82">
        <v>2800812</v>
      </c>
      <c r="G82" t="s">
        <v>3072</v>
      </c>
      <c r="H82" s="38">
        <v>44617</v>
      </c>
      <c r="I82">
        <v>47</v>
      </c>
      <c r="J82" t="s">
        <v>1483</v>
      </c>
      <c r="K82" t="s">
        <v>4866</v>
      </c>
      <c r="L82" t="s">
        <v>4875</v>
      </c>
      <c r="N82" t="s">
        <v>4913</v>
      </c>
      <c r="P82" t="s">
        <v>4937</v>
      </c>
      <c r="R82" t="s">
        <v>6381</v>
      </c>
      <c r="S82" t="s">
        <v>360</v>
      </c>
      <c r="T82" t="s">
        <v>360</v>
      </c>
      <c r="U82" t="s">
        <v>362</v>
      </c>
      <c r="V82" t="s">
        <v>360</v>
      </c>
      <c r="W82" t="s">
        <v>362</v>
      </c>
      <c r="X82" t="s">
        <v>362</v>
      </c>
      <c r="Y82" t="s">
        <v>362</v>
      </c>
      <c r="Z82" t="s">
        <v>362</v>
      </c>
      <c r="AB82" t="s">
        <v>4940</v>
      </c>
      <c r="AC82" t="s">
        <v>4940</v>
      </c>
      <c r="AD82" t="s">
        <v>4940</v>
      </c>
      <c r="AE82" t="s">
        <v>4940</v>
      </c>
      <c r="AF82" t="s">
        <v>4940</v>
      </c>
      <c r="AG82" t="s">
        <v>4940</v>
      </c>
      <c r="AH82" t="s">
        <v>6155</v>
      </c>
      <c r="AI82" t="s">
        <v>360</v>
      </c>
      <c r="AJ82" t="s">
        <v>360</v>
      </c>
      <c r="AK82" t="s">
        <v>362</v>
      </c>
      <c r="AL82" t="s">
        <v>362</v>
      </c>
      <c r="AM82" t="s">
        <v>360</v>
      </c>
      <c r="AN82" t="s">
        <v>360</v>
      </c>
      <c r="AO82" t="s">
        <v>360</v>
      </c>
      <c r="AP82" t="s">
        <v>362</v>
      </c>
      <c r="AQ82" t="s">
        <v>362</v>
      </c>
      <c r="AR82" t="s">
        <v>362</v>
      </c>
      <c r="AS82" t="s">
        <v>362</v>
      </c>
      <c r="AT82" t="s">
        <v>362</v>
      </c>
      <c r="AU82" t="s">
        <v>362</v>
      </c>
      <c r="AV82" t="s">
        <v>362</v>
      </c>
      <c r="AX82" t="s">
        <v>4949</v>
      </c>
      <c r="AY82" t="s">
        <v>360</v>
      </c>
      <c r="AZ82" t="s">
        <v>362</v>
      </c>
      <c r="BA82" t="s">
        <v>362</v>
      </c>
      <c r="BB82" t="s">
        <v>362</v>
      </c>
      <c r="BC82" t="s">
        <v>362</v>
      </c>
      <c r="BD82" t="s">
        <v>362</v>
      </c>
      <c r="BE82" t="s">
        <v>362</v>
      </c>
      <c r="BF82" t="s">
        <v>362</v>
      </c>
      <c r="BG82" t="s">
        <v>362</v>
      </c>
      <c r="BH82" t="s">
        <v>362</v>
      </c>
      <c r="BI82" t="s">
        <v>362</v>
      </c>
      <c r="BJ82" t="s">
        <v>362</v>
      </c>
      <c r="BK82" t="s">
        <v>362</v>
      </c>
      <c r="BM82" t="s">
        <v>5473</v>
      </c>
      <c r="BN82" t="s">
        <v>362</v>
      </c>
      <c r="BO82" t="s">
        <v>362</v>
      </c>
      <c r="BP82" t="s">
        <v>362</v>
      </c>
      <c r="BQ82" t="s">
        <v>360</v>
      </c>
      <c r="BR82" t="s">
        <v>362</v>
      </c>
      <c r="BS82" t="s">
        <v>362</v>
      </c>
      <c r="BT82" t="s">
        <v>362</v>
      </c>
      <c r="BU82" t="s">
        <v>362</v>
      </c>
      <c r="BV82" t="s">
        <v>362</v>
      </c>
      <c r="BX82" t="s">
        <v>4975</v>
      </c>
      <c r="CN82" t="s">
        <v>5002</v>
      </c>
      <c r="DD82" t="s">
        <v>4984</v>
      </c>
      <c r="EK82" t="s">
        <v>5070</v>
      </c>
      <c r="EW82" t="s">
        <v>6240</v>
      </c>
      <c r="EX82" t="s">
        <v>362</v>
      </c>
      <c r="EY82" t="s">
        <v>362</v>
      </c>
      <c r="EZ82" t="s">
        <v>362</v>
      </c>
      <c r="FA82" t="s">
        <v>362</v>
      </c>
      <c r="FB82" t="s">
        <v>362</v>
      </c>
      <c r="FC82" t="s">
        <v>360</v>
      </c>
      <c r="FD82" t="s">
        <v>360</v>
      </c>
      <c r="FE82" t="s">
        <v>362</v>
      </c>
      <c r="FF82" t="s">
        <v>362</v>
      </c>
      <c r="FG82" t="s">
        <v>362</v>
      </c>
      <c r="FH82" t="s">
        <v>362</v>
      </c>
      <c r="FJ82" t="s">
        <v>5072</v>
      </c>
      <c r="FK82" t="s">
        <v>5111</v>
      </c>
      <c r="FL82" t="s">
        <v>5113</v>
      </c>
      <c r="FM82" t="s">
        <v>360</v>
      </c>
      <c r="FN82" t="s">
        <v>362</v>
      </c>
      <c r="FO82" t="s">
        <v>362</v>
      </c>
      <c r="FP82" t="s">
        <v>362</v>
      </c>
      <c r="FQ82" t="s">
        <v>362</v>
      </c>
      <c r="FR82" t="s">
        <v>362</v>
      </c>
      <c r="FS82" t="s">
        <v>362</v>
      </c>
      <c r="FT82" t="s">
        <v>362</v>
      </c>
      <c r="FV82" t="s">
        <v>3072</v>
      </c>
      <c r="GG82" t="s">
        <v>5540</v>
      </c>
      <c r="GI82" t="s">
        <v>3074</v>
      </c>
      <c r="HN82" t="s">
        <v>5172</v>
      </c>
      <c r="HO82" t="s">
        <v>362</v>
      </c>
      <c r="HP82" t="s">
        <v>362</v>
      </c>
      <c r="HQ82" t="s">
        <v>360</v>
      </c>
      <c r="HR82" t="s">
        <v>362</v>
      </c>
      <c r="HS82" t="s">
        <v>362</v>
      </c>
      <c r="HT82" t="s">
        <v>362</v>
      </c>
      <c r="HU82" t="s">
        <v>362</v>
      </c>
      <c r="HV82" t="s">
        <v>362</v>
      </c>
      <c r="HW82" t="s">
        <v>362</v>
      </c>
      <c r="HY82" t="s">
        <v>5186</v>
      </c>
      <c r="HZ82" t="s">
        <v>362</v>
      </c>
      <c r="IA82" t="s">
        <v>362</v>
      </c>
      <c r="IB82" t="s">
        <v>362</v>
      </c>
      <c r="IC82" t="s">
        <v>362</v>
      </c>
      <c r="ID82" t="s">
        <v>360</v>
      </c>
      <c r="IE82" t="s">
        <v>362</v>
      </c>
      <c r="IG82" t="s">
        <v>5187</v>
      </c>
      <c r="IP82" t="s">
        <v>5205</v>
      </c>
      <c r="IQ82" t="s">
        <v>5220</v>
      </c>
      <c r="IR82" t="s">
        <v>362</v>
      </c>
      <c r="IS82" t="s">
        <v>362</v>
      </c>
      <c r="IT82" t="s">
        <v>362</v>
      </c>
      <c r="IU82" t="s">
        <v>362</v>
      </c>
      <c r="IV82" t="s">
        <v>360</v>
      </c>
      <c r="IW82" t="s">
        <v>362</v>
      </c>
      <c r="IX82" t="s">
        <v>362</v>
      </c>
      <c r="IY82" t="s">
        <v>362</v>
      </c>
      <c r="IZ82" t="s">
        <v>362</v>
      </c>
      <c r="JA82" t="s">
        <v>362</v>
      </c>
      <c r="JL82" t="s">
        <v>3074</v>
      </c>
      <c r="JX82" t="s">
        <v>5257</v>
      </c>
      <c r="JY82" t="s">
        <v>362</v>
      </c>
      <c r="JZ82" t="s">
        <v>362</v>
      </c>
      <c r="KA82" t="s">
        <v>362</v>
      </c>
      <c r="KB82" t="s">
        <v>362</v>
      </c>
      <c r="KC82" t="s">
        <v>362</v>
      </c>
      <c r="KD82" t="s">
        <v>360</v>
      </c>
      <c r="KE82" t="s">
        <v>362</v>
      </c>
      <c r="KF82" t="s">
        <v>362</v>
      </c>
      <c r="KG82" t="s">
        <v>362</v>
      </c>
      <c r="KI82" t="s">
        <v>5259</v>
      </c>
      <c r="KJ82" t="s">
        <v>6210</v>
      </c>
      <c r="KK82" t="s">
        <v>360</v>
      </c>
      <c r="KL82" t="s">
        <v>362</v>
      </c>
      <c r="KM82" t="s">
        <v>360</v>
      </c>
      <c r="KN82" t="s">
        <v>362</v>
      </c>
      <c r="KO82" t="s">
        <v>360</v>
      </c>
      <c r="KP82" t="s">
        <v>362</v>
      </c>
      <c r="KQ82" t="s">
        <v>362</v>
      </c>
      <c r="KR82" t="s">
        <v>362</v>
      </c>
      <c r="KS82" t="s">
        <v>362</v>
      </c>
      <c r="KT82" t="s">
        <v>362</v>
      </c>
      <c r="KU82" t="s">
        <v>362</v>
      </c>
      <c r="LJ82" t="s">
        <v>6023</v>
      </c>
      <c r="LK82" t="s">
        <v>360</v>
      </c>
      <c r="LL82" t="s">
        <v>360</v>
      </c>
      <c r="LM82" t="s">
        <v>360</v>
      </c>
      <c r="LN82" t="s">
        <v>360</v>
      </c>
      <c r="LO82" t="s">
        <v>362</v>
      </c>
      <c r="LP82" t="s">
        <v>362</v>
      </c>
      <c r="LQ82" t="s">
        <v>362</v>
      </c>
      <c r="LS82" t="s">
        <v>3072</v>
      </c>
      <c r="LT82" t="s">
        <v>5287</v>
      </c>
      <c r="MR82" t="s">
        <v>5050</v>
      </c>
      <c r="MS82" t="s">
        <v>362</v>
      </c>
      <c r="MT82" t="s">
        <v>362</v>
      </c>
      <c r="MU82" t="s">
        <v>362</v>
      </c>
      <c r="MV82" t="s">
        <v>362</v>
      </c>
      <c r="MW82" t="s">
        <v>362</v>
      </c>
      <c r="MX82" t="s">
        <v>362</v>
      </c>
      <c r="MY82" t="s">
        <v>362</v>
      </c>
      <c r="MZ82" t="s">
        <v>360</v>
      </c>
      <c r="NA82" t="s">
        <v>362</v>
      </c>
      <c r="NB82" t="s">
        <v>362</v>
      </c>
      <c r="NC82" t="s">
        <v>362</v>
      </c>
      <c r="NE82" t="s">
        <v>4971</v>
      </c>
      <c r="NF82" t="s">
        <v>362</v>
      </c>
      <c r="NG82" t="s">
        <v>362</v>
      </c>
      <c r="NH82" t="s">
        <v>362</v>
      </c>
      <c r="NI82" t="s">
        <v>362</v>
      </c>
      <c r="NJ82" t="s">
        <v>362</v>
      </c>
      <c r="NK82" t="s">
        <v>362</v>
      </c>
      <c r="NL82" t="s">
        <v>362</v>
      </c>
      <c r="NM82" t="s">
        <v>362</v>
      </c>
      <c r="NN82" t="s">
        <v>362</v>
      </c>
      <c r="NO82" t="s">
        <v>362</v>
      </c>
      <c r="NP82" t="s">
        <v>362</v>
      </c>
      <c r="NQ82" t="s">
        <v>360</v>
      </c>
      <c r="NR82" t="s">
        <v>362</v>
      </c>
      <c r="NS82" t="s">
        <v>362</v>
      </c>
      <c r="NU82" t="s">
        <v>6210</v>
      </c>
      <c r="NV82" t="s">
        <v>360</v>
      </c>
      <c r="NW82" t="s">
        <v>362</v>
      </c>
      <c r="NX82" t="s">
        <v>360</v>
      </c>
      <c r="NY82" t="s">
        <v>362</v>
      </c>
      <c r="NZ82" t="s">
        <v>360</v>
      </c>
      <c r="OA82" t="s">
        <v>362</v>
      </c>
      <c r="OB82" t="s">
        <v>362</v>
      </c>
      <c r="OC82" t="s">
        <v>362</v>
      </c>
      <c r="OD82" t="s">
        <v>362</v>
      </c>
      <c r="OE82" t="s">
        <v>362</v>
      </c>
      <c r="OF82" t="s">
        <v>362</v>
      </c>
      <c r="OG82" t="s">
        <v>362</v>
      </c>
      <c r="OI82" t="s">
        <v>5345</v>
      </c>
      <c r="OJ82" t="s">
        <v>360</v>
      </c>
      <c r="OK82" t="s">
        <v>362</v>
      </c>
      <c r="OL82" t="s">
        <v>362</v>
      </c>
      <c r="OM82" t="s">
        <v>362</v>
      </c>
      <c r="ON82" t="s">
        <v>362</v>
      </c>
      <c r="OO82" t="s">
        <v>362</v>
      </c>
      <c r="OP82" t="s">
        <v>362</v>
      </c>
      <c r="OQ82" t="s">
        <v>362</v>
      </c>
      <c r="OR82" t="s">
        <v>362</v>
      </c>
      <c r="OS82" t="s">
        <v>362</v>
      </c>
      <c r="OU82" t="s">
        <v>5002</v>
      </c>
      <c r="PF82" t="s">
        <v>6243</v>
      </c>
      <c r="PG82" t="s">
        <v>362</v>
      </c>
      <c r="PH82" t="s">
        <v>362</v>
      </c>
      <c r="PI82" t="s">
        <v>362</v>
      </c>
      <c r="PJ82" t="s">
        <v>362</v>
      </c>
      <c r="PK82" t="s">
        <v>362</v>
      </c>
      <c r="PL82" t="s">
        <v>362</v>
      </c>
      <c r="PM82" t="s">
        <v>360</v>
      </c>
      <c r="PN82" t="s">
        <v>362</v>
      </c>
      <c r="PO82" t="s">
        <v>362</v>
      </c>
      <c r="PP82" t="s">
        <v>360</v>
      </c>
      <c r="PQ82" t="s">
        <v>362</v>
      </c>
      <c r="PR82" t="s">
        <v>362</v>
      </c>
      <c r="PS82" t="s">
        <v>362</v>
      </c>
      <c r="PT82" t="s">
        <v>362</v>
      </c>
      <c r="PU82" t="s">
        <v>362</v>
      </c>
      <c r="PV82" t="s">
        <v>362</v>
      </c>
      <c r="PW82" t="s">
        <v>362</v>
      </c>
      <c r="PX82" t="s">
        <v>362</v>
      </c>
      <c r="PZ82" t="s">
        <v>5412</v>
      </c>
      <c r="QA82" t="s">
        <v>362</v>
      </c>
      <c r="QB82" t="s">
        <v>362</v>
      </c>
      <c r="QC82" t="s">
        <v>362</v>
      </c>
      <c r="QD82" t="s">
        <v>362</v>
      </c>
      <c r="QE82" t="s">
        <v>362</v>
      </c>
      <c r="QF82" t="s">
        <v>362</v>
      </c>
      <c r="QG82" t="s">
        <v>362</v>
      </c>
      <c r="QH82" t="s">
        <v>360</v>
      </c>
      <c r="QI82" t="s">
        <v>362</v>
      </c>
      <c r="QJ82" t="s">
        <v>362</v>
      </c>
      <c r="QK82" t="s">
        <v>362</v>
      </c>
      <c r="QL82" t="s">
        <v>362</v>
      </c>
      <c r="QM82" t="s">
        <v>362</v>
      </c>
      <c r="QN82" t="s">
        <v>362</v>
      </c>
      <c r="QO82" t="s">
        <v>362</v>
      </c>
      <c r="QP82" t="s">
        <v>362</v>
      </c>
      <c r="QR82" t="s">
        <v>6306</v>
      </c>
      <c r="QS82" t="s">
        <v>360</v>
      </c>
      <c r="QT82" t="s">
        <v>360</v>
      </c>
      <c r="QU82" t="s">
        <v>360</v>
      </c>
      <c r="QV82" t="s">
        <v>362</v>
      </c>
      <c r="QW82" t="s">
        <v>362</v>
      </c>
      <c r="QX82" t="s">
        <v>362</v>
      </c>
      <c r="QY82" t="s">
        <v>362</v>
      </c>
      <c r="QZ82" t="s">
        <v>360</v>
      </c>
      <c r="RA82" t="s">
        <v>362</v>
      </c>
      <c r="RB82" t="s">
        <v>362</v>
      </c>
      <c r="RC82" t="s">
        <v>362</v>
      </c>
      <c r="RD82" t="s">
        <v>362</v>
      </c>
      <c r="RF82" t="s">
        <v>5449</v>
      </c>
      <c r="RG82" t="s">
        <v>362</v>
      </c>
      <c r="RH82" t="s">
        <v>362</v>
      </c>
      <c r="RI82" t="s">
        <v>362</v>
      </c>
      <c r="RJ82" t="s">
        <v>362</v>
      </c>
      <c r="RK82" t="s">
        <v>360</v>
      </c>
      <c r="RL82" t="s">
        <v>362</v>
      </c>
      <c r="RM82" t="s">
        <v>362</v>
      </c>
      <c r="RN82" t="s">
        <v>362</v>
      </c>
      <c r="RO82" t="s">
        <v>362</v>
      </c>
      <c r="RP82" t="s">
        <v>362</v>
      </c>
      <c r="RQ82" t="s">
        <v>362</v>
      </c>
      <c r="RR82" t="s">
        <v>362</v>
      </c>
      <c r="RS82" t="s">
        <v>362</v>
      </c>
      <c r="RT82" t="s">
        <v>362</v>
      </c>
      <c r="RU82" t="s">
        <v>362</v>
      </c>
      <c r="RV82" t="s">
        <v>362</v>
      </c>
      <c r="RX82" t="s">
        <v>6213</v>
      </c>
      <c r="RY82" t="s">
        <v>360</v>
      </c>
      <c r="RZ82" t="s">
        <v>360</v>
      </c>
      <c r="SA82" t="s">
        <v>360</v>
      </c>
      <c r="SB82" t="s">
        <v>360</v>
      </c>
      <c r="SC82" t="s">
        <v>360</v>
      </c>
      <c r="SD82" t="s">
        <v>360</v>
      </c>
      <c r="SE82" t="s">
        <v>362</v>
      </c>
      <c r="SF82" t="s">
        <v>362</v>
      </c>
      <c r="SG82" t="s">
        <v>362</v>
      </c>
      <c r="SH82" t="s">
        <v>362</v>
      </c>
      <c r="SI82" t="s">
        <v>362</v>
      </c>
      <c r="SK82" t="s">
        <v>6382</v>
      </c>
      <c r="SL82" t="s">
        <v>362</v>
      </c>
      <c r="SM82" t="s">
        <v>360</v>
      </c>
      <c r="SN82" t="s">
        <v>360</v>
      </c>
      <c r="SO82" t="s">
        <v>360</v>
      </c>
      <c r="SP82" t="s">
        <v>362</v>
      </c>
      <c r="SQ82" t="s">
        <v>362</v>
      </c>
      <c r="SR82" t="s">
        <v>360</v>
      </c>
      <c r="SS82" t="s">
        <v>362</v>
      </c>
      <c r="ST82" t="s">
        <v>360</v>
      </c>
      <c r="SU82" t="s">
        <v>362</v>
      </c>
      <c r="SV82" t="s">
        <v>362</v>
      </c>
      <c r="SW82" t="s">
        <v>362</v>
      </c>
      <c r="SX82" t="s">
        <v>362</v>
      </c>
      <c r="SZ82" t="s">
        <v>3074</v>
      </c>
      <c r="TA82" t="s">
        <v>362</v>
      </c>
      <c r="TB82" t="s">
        <v>362</v>
      </c>
      <c r="TC82" t="s">
        <v>362</v>
      </c>
      <c r="TD82" t="s">
        <v>362</v>
      </c>
      <c r="TE82" t="s">
        <v>362</v>
      </c>
      <c r="TF82" t="s">
        <v>362</v>
      </c>
      <c r="TG82" t="s">
        <v>360</v>
      </c>
      <c r="TH82" t="s">
        <v>362</v>
      </c>
      <c r="TY82" t="s">
        <v>5021</v>
      </c>
      <c r="TZ82" t="s">
        <v>4907</v>
      </c>
      <c r="UA82" t="s">
        <v>362</v>
      </c>
      <c r="UB82" t="s">
        <v>362</v>
      </c>
      <c r="UC82" t="s">
        <v>362</v>
      </c>
      <c r="UD82" t="s">
        <v>362</v>
      </c>
      <c r="UE82" t="s">
        <v>362</v>
      </c>
      <c r="UF82" t="s">
        <v>362</v>
      </c>
      <c r="UG82" t="s">
        <v>362</v>
      </c>
      <c r="UH82" t="s">
        <v>362</v>
      </c>
      <c r="UI82" t="s">
        <v>362</v>
      </c>
      <c r="UJ82" t="s">
        <v>360</v>
      </c>
      <c r="UK82" t="s">
        <v>362</v>
      </c>
      <c r="UN82" t="s">
        <v>3072</v>
      </c>
      <c r="UO82" t="s">
        <v>3074</v>
      </c>
      <c r="UP82" t="s">
        <v>3072</v>
      </c>
      <c r="UQ82" t="s">
        <v>6383</v>
      </c>
      <c r="UR82" t="s">
        <v>304</v>
      </c>
      <c r="US82" t="s">
        <v>321</v>
      </c>
      <c r="UT82" t="s">
        <v>290</v>
      </c>
      <c r="UU82" t="s">
        <v>686</v>
      </c>
      <c r="UV82" t="s">
        <v>532</v>
      </c>
      <c r="UW82" t="s">
        <v>329</v>
      </c>
      <c r="UX82" t="s">
        <v>737</v>
      </c>
      <c r="UY82" t="s">
        <v>406</v>
      </c>
      <c r="UZ82" t="s">
        <v>1099</v>
      </c>
      <c r="VA82" t="s">
        <v>1185</v>
      </c>
      <c r="VB82" t="s">
        <v>392</v>
      </c>
    </row>
    <row r="83" spans="1:574" x14ac:dyDescent="0.25">
      <c r="A83" t="s">
        <v>6384</v>
      </c>
      <c r="B83" s="38">
        <v>45902</v>
      </c>
      <c r="C83" t="s">
        <v>3056</v>
      </c>
      <c r="D83" t="s">
        <v>3059</v>
      </c>
      <c r="E83" t="s">
        <v>3065</v>
      </c>
      <c r="F83">
        <v>2802433</v>
      </c>
      <c r="G83" t="s">
        <v>3072</v>
      </c>
      <c r="H83" s="38">
        <v>44616</v>
      </c>
      <c r="I83">
        <v>47</v>
      </c>
      <c r="J83" t="s">
        <v>1483</v>
      </c>
      <c r="K83" t="s">
        <v>4866</v>
      </c>
      <c r="L83" t="s">
        <v>4873</v>
      </c>
      <c r="N83" t="s">
        <v>4911</v>
      </c>
      <c r="P83" t="s">
        <v>4937</v>
      </c>
      <c r="R83" t="s">
        <v>5533</v>
      </c>
      <c r="S83" t="s">
        <v>362</v>
      </c>
      <c r="T83" t="s">
        <v>362</v>
      </c>
      <c r="U83" t="s">
        <v>362</v>
      </c>
      <c r="V83" t="s">
        <v>360</v>
      </c>
      <c r="W83" t="s">
        <v>362</v>
      </c>
      <c r="X83" t="s">
        <v>362</v>
      </c>
      <c r="Y83" t="s">
        <v>362</v>
      </c>
      <c r="Z83" t="s">
        <v>362</v>
      </c>
      <c r="AB83" t="s">
        <v>4940</v>
      </c>
      <c r="AC83" t="s">
        <v>4940</v>
      </c>
      <c r="AD83" t="s">
        <v>4940</v>
      </c>
      <c r="AE83" t="s">
        <v>4940</v>
      </c>
      <c r="AF83" t="s">
        <v>4940</v>
      </c>
      <c r="AG83" t="s">
        <v>4942</v>
      </c>
      <c r="AH83" t="s">
        <v>4949</v>
      </c>
      <c r="AI83" t="s">
        <v>360</v>
      </c>
      <c r="AJ83" t="s">
        <v>362</v>
      </c>
      <c r="AK83" t="s">
        <v>362</v>
      </c>
      <c r="AL83" t="s">
        <v>362</v>
      </c>
      <c r="AM83" t="s">
        <v>362</v>
      </c>
      <c r="AN83" t="s">
        <v>362</v>
      </c>
      <c r="AO83" t="s">
        <v>362</v>
      </c>
      <c r="AP83" t="s">
        <v>362</v>
      </c>
      <c r="AQ83" t="s">
        <v>362</v>
      </c>
      <c r="AR83" t="s">
        <v>362</v>
      </c>
      <c r="AS83" t="s">
        <v>362</v>
      </c>
      <c r="AT83" t="s">
        <v>362</v>
      </c>
      <c r="AU83" t="s">
        <v>362</v>
      </c>
      <c r="AV83" t="s">
        <v>362</v>
      </c>
      <c r="AX83" t="s">
        <v>4949</v>
      </c>
      <c r="AY83" t="s">
        <v>360</v>
      </c>
      <c r="AZ83" t="s">
        <v>362</v>
      </c>
      <c r="BA83" t="s">
        <v>362</v>
      </c>
      <c r="BB83" t="s">
        <v>362</v>
      </c>
      <c r="BC83" t="s">
        <v>362</v>
      </c>
      <c r="BD83" t="s">
        <v>362</v>
      </c>
      <c r="BE83" t="s">
        <v>362</v>
      </c>
      <c r="BF83" t="s">
        <v>362</v>
      </c>
      <c r="BG83" t="s">
        <v>362</v>
      </c>
      <c r="BH83" t="s">
        <v>362</v>
      </c>
      <c r="BI83" t="s">
        <v>362</v>
      </c>
      <c r="BJ83" t="s">
        <v>362</v>
      </c>
      <c r="BK83" t="s">
        <v>362</v>
      </c>
      <c r="BM83" t="s">
        <v>5473</v>
      </c>
      <c r="BN83" t="s">
        <v>362</v>
      </c>
      <c r="BO83" t="s">
        <v>362</v>
      </c>
      <c r="BP83" t="s">
        <v>362</v>
      </c>
      <c r="BQ83" t="s">
        <v>360</v>
      </c>
      <c r="BR83" t="s">
        <v>362</v>
      </c>
      <c r="BS83" t="s">
        <v>362</v>
      </c>
      <c r="BT83" t="s">
        <v>362</v>
      </c>
      <c r="BU83" t="s">
        <v>362</v>
      </c>
      <c r="BV83" t="s">
        <v>362</v>
      </c>
      <c r="BX83" t="s">
        <v>4975</v>
      </c>
      <c r="CN83" t="s">
        <v>5002</v>
      </c>
      <c r="DD83" t="s">
        <v>4984</v>
      </c>
      <c r="EK83" t="s">
        <v>5074</v>
      </c>
      <c r="EL83" t="s">
        <v>5090</v>
      </c>
      <c r="EM83" t="s">
        <v>362</v>
      </c>
      <c r="EN83" t="s">
        <v>362</v>
      </c>
      <c r="EO83" t="s">
        <v>362</v>
      </c>
      <c r="EP83" t="s">
        <v>362</v>
      </c>
      <c r="EQ83" t="s">
        <v>362</v>
      </c>
      <c r="ER83" t="s">
        <v>360</v>
      </c>
      <c r="ES83" t="s">
        <v>362</v>
      </c>
      <c r="ET83" t="s">
        <v>362</v>
      </c>
      <c r="EU83" t="s">
        <v>362</v>
      </c>
      <c r="EW83" t="s">
        <v>4907</v>
      </c>
      <c r="EX83" t="s">
        <v>362</v>
      </c>
      <c r="EY83" t="s">
        <v>362</v>
      </c>
      <c r="EZ83" t="s">
        <v>362</v>
      </c>
      <c r="FA83" t="s">
        <v>362</v>
      </c>
      <c r="FB83" t="s">
        <v>362</v>
      </c>
      <c r="FC83" t="s">
        <v>362</v>
      </c>
      <c r="FD83" t="s">
        <v>362</v>
      </c>
      <c r="FE83" t="s">
        <v>362</v>
      </c>
      <c r="FF83" t="s">
        <v>362</v>
      </c>
      <c r="FG83" t="s">
        <v>360</v>
      </c>
      <c r="FH83" t="s">
        <v>362</v>
      </c>
      <c r="FJ83" t="s">
        <v>5074</v>
      </c>
      <c r="FK83" t="s">
        <v>3072</v>
      </c>
      <c r="FV83" t="s">
        <v>3072</v>
      </c>
      <c r="GG83" t="s">
        <v>4949</v>
      </c>
      <c r="GI83" t="s">
        <v>3072</v>
      </c>
      <c r="GJ83" t="s">
        <v>5137</v>
      </c>
      <c r="GK83" t="s">
        <v>362</v>
      </c>
      <c r="GL83" t="s">
        <v>360</v>
      </c>
      <c r="GM83" t="s">
        <v>362</v>
      </c>
      <c r="GN83" t="s">
        <v>362</v>
      </c>
      <c r="GO83" t="s">
        <v>362</v>
      </c>
      <c r="GP83" t="s">
        <v>362</v>
      </c>
      <c r="GR83" t="s">
        <v>4907</v>
      </c>
      <c r="GS83" t="s">
        <v>362</v>
      </c>
      <c r="GT83" t="s">
        <v>362</v>
      </c>
      <c r="GU83" t="s">
        <v>362</v>
      </c>
      <c r="GV83" t="s">
        <v>362</v>
      </c>
      <c r="GW83" t="s">
        <v>362</v>
      </c>
      <c r="GX83" t="s">
        <v>362</v>
      </c>
      <c r="GY83" t="s">
        <v>360</v>
      </c>
      <c r="GZ83" t="s">
        <v>362</v>
      </c>
      <c r="HB83" t="s">
        <v>3072</v>
      </c>
      <c r="IG83" t="s">
        <v>5187</v>
      </c>
      <c r="IP83" t="s">
        <v>5203</v>
      </c>
      <c r="IQ83" t="s">
        <v>5214</v>
      </c>
      <c r="IR83" t="s">
        <v>362</v>
      </c>
      <c r="IS83" t="s">
        <v>360</v>
      </c>
      <c r="IT83" t="s">
        <v>362</v>
      </c>
      <c r="IU83" t="s">
        <v>362</v>
      </c>
      <c r="IV83" t="s">
        <v>362</v>
      </c>
      <c r="IW83" t="s">
        <v>362</v>
      </c>
      <c r="IX83" t="s">
        <v>362</v>
      </c>
      <c r="IY83" t="s">
        <v>362</v>
      </c>
      <c r="IZ83" t="s">
        <v>362</v>
      </c>
      <c r="JA83" t="s">
        <v>362</v>
      </c>
      <c r="JL83" t="s">
        <v>3074</v>
      </c>
      <c r="JX83" t="s">
        <v>5248</v>
      </c>
      <c r="JY83" t="s">
        <v>360</v>
      </c>
      <c r="JZ83" t="s">
        <v>362</v>
      </c>
      <c r="KA83" t="s">
        <v>362</v>
      </c>
      <c r="KB83" t="s">
        <v>362</v>
      </c>
      <c r="KC83" t="s">
        <v>362</v>
      </c>
      <c r="KD83" t="s">
        <v>362</v>
      </c>
      <c r="KE83" t="s">
        <v>362</v>
      </c>
      <c r="KF83" t="s">
        <v>362</v>
      </c>
      <c r="KG83" t="s">
        <v>362</v>
      </c>
      <c r="KI83" t="s">
        <v>5259</v>
      </c>
      <c r="KJ83" t="s">
        <v>6137</v>
      </c>
      <c r="KK83" t="s">
        <v>360</v>
      </c>
      <c r="KL83" t="s">
        <v>362</v>
      </c>
      <c r="KM83" t="s">
        <v>362</v>
      </c>
      <c r="KN83" t="s">
        <v>362</v>
      </c>
      <c r="KO83" t="s">
        <v>362</v>
      </c>
      <c r="KP83" t="s">
        <v>360</v>
      </c>
      <c r="KQ83" t="s">
        <v>362</v>
      </c>
      <c r="KR83" t="s">
        <v>362</v>
      </c>
      <c r="KS83" t="s">
        <v>362</v>
      </c>
      <c r="KT83" t="s">
        <v>362</v>
      </c>
      <c r="KU83" t="s">
        <v>362</v>
      </c>
      <c r="LJ83" t="s">
        <v>5283</v>
      </c>
      <c r="LK83" t="s">
        <v>362</v>
      </c>
      <c r="LL83" t="s">
        <v>362</v>
      </c>
      <c r="LM83" t="s">
        <v>360</v>
      </c>
      <c r="LN83" t="s">
        <v>362</v>
      </c>
      <c r="LO83" t="s">
        <v>362</v>
      </c>
      <c r="LP83" t="s">
        <v>362</v>
      </c>
      <c r="LQ83" t="s">
        <v>362</v>
      </c>
      <c r="LS83" t="s">
        <v>3072</v>
      </c>
      <c r="LT83" t="s">
        <v>5287</v>
      </c>
      <c r="MR83" t="s">
        <v>4907</v>
      </c>
      <c r="MS83" t="s">
        <v>362</v>
      </c>
      <c r="MT83" t="s">
        <v>362</v>
      </c>
      <c r="MU83" t="s">
        <v>362</v>
      </c>
      <c r="MV83" t="s">
        <v>362</v>
      </c>
      <c r="MW83" t="s">
        <v>362</v>
      </c>
      <c r="MX83" t="s">
        <v>362</v>
      </c>
      <c r="MY83" t="s">
        <v>362</v>
      </c>
      <c r="MZ83" t="s">
        <v>362</v>
      </c>
      <c r="NA83" t="s">
        <v>362</v>
      </c>
      <c r="NB83" t="s">
        <v>360</v>
      </c>
      <c r="NC83" t="s">
        <v>362</v>
      </c>
      <c r="NE83" t="s">
        <v>4971</v>
      </c>
      <c r="NF83" t="s">
        <v>362</v>
      </c>
      <c r="NG83" t="s">
        <v>362</v>
      </c>
      <c r="NH83" t="s">
        <v>362</v>
      </c>
      <c r="NI83" t="s">
        <v>362</v>
      </c>
      <c r="NJ83" t="s">
        <v>362</v>
      </c>
      <c r="NK83" t="s">
        <v>362</v>
      </c>
      <c r="NL83" t="s">
        <v>362</v>
      </c>
      <c r="NM83" t="s">
        <v>362</v>
      </c>
      <c r="NN83" t="s">
        <v>362</v>
      </c>
      <c r="NO83" t="s">
        <v>362</v>
      </c>
      <c r="NP83" t="s">
        <v>362</v>
      </c>
      <c r="NQ83" t="s">
        <v>360</v>
      </c>
      <c r="NR83" t="s">
        <v>362</v>
      </c>
      <c r="NS83" t="s">
        <v>362</v>
      </c>
      <c r="NU83" t="s">
        <v>5139</v>
      </c>
      <c r="NV83" t="s">
        <v>362</v>
      </c>
      <c r="NW83" t="s">
        <v>362</v>
      </c>
      <c r="NX83" t="s">
        <v>362</v>
      </c>
      <c r="NY83" t="s">
        <v>362</v>
      </c>
      <c r="NZ83" t="s">
        <v>360</v>
      </c>
      <c r="OA83" t="s">
        <v>362</v>
      </c>
      <c r="OB83" t="s">
        <v>362</v>
      </c>
      <c r="OC83" t="s">
        <v>362</v>
      </c>
      <c r="OD83" t="s">
        <v>362</v>
      </c>
      <c r="OE83" t="s">
        <v>362</v>
      </c>
      <c r="OF83" t="s">
        <v>362</v>
      </c>
      <c r="OG83" t="s">
        <v>362</v>
      </c>
      <c r="OI83" t="s">
        <v>5345</v>
      </c>
      <c r="OJ83" t="s">
        <v>360</v>
      </c>
      <c r="OK83" t="s">
        <v>362</v>
      </c>
      <c r="OL83" t="s">
        <v>362</v>
      </c>
      <c r="OM83" t="s">
        <v>362</v>
      </c>
      <c r="ON83" t="s">
        <v>362</v>
      </c>
      <c r="OO83" t="s">
        <v>362</v>
      </c>
      <c r="OP83" t="s">
        <v>362</v>
      </c>
      <c r="OQ83" t="s">
        <v>362</v>
      </c>
      <c r="OR83" t="s">
        <v>362</v>
      </c>
      <c r="OS83" t="s">
        <v>362</v>
      </c>
      <c r="OU83" t="s">
        <v>5002</v>
      </c>
      <c r="PF83" t="s">
        <v>6297</v>
      </c>
      <c r="PG83" t="s">
        <v>362</v>
      </c>
      <c r="PH83" t="s">
        <v>362</v>
      </c>
      <c r="PI83" t="s">
        <v>362</v>
      </c>
      <c r="PJ83" t="s">
        <v>362</v>
      </c>
      <c r="PK83" t="s">
        <v>362</v>
      </c>
      <c r="PL83" t="s">
        <v>362</v>
      </c>
      <c r="PM83" t="s">
        <v>362</v>
      </c>
      <c r="PN83" t="s">
        <v>360</v>
      </c>
      <c r="PO83" t="s">
        <v>362</v>
      </c>
      <c r="PP83" t="s">
        <v>360</v>
      </c>
      <c r="PQ83" t="s">
        <v>362</v>
      </c>
      <c r="PR83" t="s">
        <v>362</v>
      </c>
      <c r="PS83" t="s">
        <v>362</v>
      </c>
      <c r="PT83" t="s">
        <v>362</v>
      </c>
      <c r="PU83" t="s">
        <v>362</v>
      </c>
      <c r="PV83" t="s">
        <v>362</v>
      </c>
      <c r="PW83" t="s">
        <v>362</v>
      </c>
      <c r="PX83" t="s">
        <v>362</v>
      </c>
      <c r="PZ83" t="s">
        <v>5398</v>
      </c>
      <c r="QA83" t="s">
        <v>362</v>
      </c>
      <c r="QB83" t="s">
        <v>362</v>
      </c>
      <c r="QC83" t="s">
        <v>362</v>
      </c>
      <c r="QD83" t="s">
        <v>362</v>
      </c>
      <c r="QE83" t="s">
        <v>362</v>
      </c>
      <c r="QF83" t="s">
        <v>362</v>
      </c>
      <c r="QG83" t="s">
        <v>362</v>
      </c>
      <c r="QH83" t="s">
        <v>362</v>
      </c>
      <c r="QI83" t="s">
        <v>362</v>
      </c>
      <c r="QJ83" t="s">
        <v>362</v>
      </c>
      <c r="QK83" t="s">
        <v>362</v>
      </c>
      <c r="QL83" t="s">
        <v>362</v>
      </c>
      <c r="QM83" t="s">
        <v>360</v>
      </c>
      <c r="QN83" t="s">
        <v>362</v>
      </c>
      <c r="QO83" t="s">
        <v>362</v>
      </c>
      <c r="QP83" t="s">
        <v>362</v>
      </c>
      <c r="SZ83" t="s">
        <v>3074</v>
      </c>
      <c r="TA83" t="s">
        <v>362</v>
      </c>
      <c r="TB83" t="s">
        <v>362</v>
      </c>
      <c r="TC83" t="s">
        <v>362</v>
      </c>
      <c r="TD83" t="s">
        <v>362</v>
      </c>
      <c r="TE83" t="s">
        <v>362</v>
      </c>
      <c r="TF83" t="s">
        <v>362</v>
      </c>
      <c r="TG83" t="s">
        <v>360</v>
      </c>
      <c r="TH83" t="s">
        <v>362</v>
      </c>
      <c r="TY83" t="s">
        <v>5002</v>
      </c>
      <c r="UN83" t="s">
        <v>3074</v>
      </c>
      <c r="UO83" t="s">
        <v>3072</v>
      </c>
      <c r="UP83" t="s">
        <v>3072</v>
      </c>
      <c r="UQ83" t="s">
        <v>984</v>
      </c>
      <c r="UR83" t="s">
        <v>304</v>
      </c>
      <c r="US83" t="s">
        <v>321</v>
      </c>
      <c r="UT83" t="s">
        <v>290</v>
      </c>
      <c r="UU83" t="s">
        <v>686</v>
      </c>
      <c r="UV83" t="s">
        <v>532</v>
      </c>
      <c r="UW83" t="s">
        <v>329</v>
      </c>
      <c r="UX83" t="s">
        <v>737</v>
      </c>
      <c r="UY83" t="s">
        <v>406</v>
      </c>
      <c r="UZ83" t="s">
        <v>1099</v>
      </c>
      <c r="VA83" t="s">
        <v>1184</v>
      </c>
      <c r="VB83" t="s">
        <v>392</v>
      </c>
    </row>
    <row r="84" spans="1:574" x14ac:dyDescent="0.25">
      <c r="A84" t="s">
        <v>6385</v>
      </c>
      <c r="B84" s="38">
        <v>45902</v>
      </c>
      <c r="C84" t="s">
        <v>3057</v>
      </c>
      <c r="D84" t="s">
        <v>3059</v>
      </c>
      <c r="E84" t="s">
        <v>3065</v>
      </c>
      <c r="F84">
        <v>2800845</v>
      </c>
      <c r="G84" t="s">
        <v>3072</v>
      </c>
      <c r="H84" s="38">
        <v>44727</v>
      </c>
      <c r="I84">
        <v>64</v>
      </c>
      <c r="J84" t="s">
        <v>1483</v>
      </c>
      <c r="K84" t="s">
        <v>4868</v>
      </c>
      <c r="L84" t="s">
        <v>4873</v>
      </c>
      <c r="N84" t="s">
        <v>4913</v>
      </c>
      <c r="P84" t="s">
        <v>4921</v>
      </c>
      <c r="R84" t="s">
        <v>3074</v>
      </c>
      <c r="S84" t="s">
        <v>362</v>
      </c>
      <c r="T84" t="s">
        <v>362</v>
      </c>
      <c r="U84" t="s">
        <v>362</v>
      </c>
      <c r="V84" t="s">
        <v>362</v>
      </c>
      <c r="W84" t="s">
        <v>362</v>
      </c>
      <c r="X84" t="s">
        <v>360</v>
      </c>
      <c r="Y84" t="s">
        <v>362</v>
      </c>
      <c r="Z84" t="s">
        <v>362</v>
      </c>
      <c r="AB84" t="s">
        <v>4940</v>
      </c>
      <c r="AC84" t="s">
        <v>4940</v>
      </c>
      <c r="AD84" t="s">
        <v>4940</v>
      </c>
      <c r="AE84" t="s">
        <v>4940</v>
      </c>
      <c r="AF84" t="s">
        <v>4940</v>
      </c>
      <c r="AG84" t="s">
        <v>4940</v>
      </c>
      <c r="AH84" t="s">
        <v>6386</v>
      </c>
      <c r="AI84" t="s">
        <v>360</v>
      </c>
      <c r="AJ84" t="s">
        <v>360</v>
      </c>
      <c r="AK84" t="s">
        <v>360</v>
      </c>
      <c r="AL84" t="s">
        <v>360</v>
      </c>
      <c r="AM84" t="s">
        <v>362</v>
      </c>
      <c r="AN84" t="s">
        <v>362</v>
      </c>
      <c r="AO84" t="s">
        <v>360</v>
      </c>
      <c r="AP84" t="s">
        <v>360</v>
      </c>
      <c r="AQ84" t="s">
        <v>362</v>
      </c>
      <c r="AR84" t="s">
        <v>362</v>
      </c>
      <c r="AS84" t="s">
        <v>362</v>
      </c>
      <c r="AT84" t="s">
        <v>362</v>
      </c>
      <c r="AU84" t="s">
        <v>362</v>
      </c>
      <c r="AV84" t="s">
        <v>362</v>
      </c>
      <c r="AX84" t="s">
        <v>5984</v>
      </c>
      <c r="AY84" t="s">
        <v>360</v>
      </c>
      <c r="AZ84" t="s">
        <v>360</v>
      </c>
      <c r="BA84" t="s">
        <v>362</v>
      </c>
      <c r="BB84" t="s">
        <v>362</v>
      </c>
      <c r="BC84" t="s">
        <v>362</v>
      </c>
      <c r="BD84" t="s">
        <v>362</v>
      </c>
      <c r="BE84" t="s">
        <v>362</v>
      </c>
      <c r="BF84" t="s">
        <v>362</v>
      </c>
      <c r="BG84" t="s">
        <v>362</v>
      </c>
      <c r="BH84" t="s">
        <v>362</v>
      </c>
      <c r="BI84" t="s">
        <v>362</v>
      </c>
      <c r="BJ84" t="s">
        <v>362</v>
      </c>
      <c r="BK84" t="s">
        <v>362</v>
      </c>
      <c r="BM84" t="s">
        <v>6044</v>
      </c>
      <c r="BN84" t="s">
        <v>362</v>
      </c>
      <c r="BO84" t="s">
        <v>362</v>
      </c>
      <c r="BP84" t="s">
        <v>360</v>
      </c>
      <c r="BQ84" t="s">
        <v>360</v>
      </c>
      <c r="BR84" t="s">
        <v>362</v>
      </c>
      <c r="BS84" t="s">
        <v>362</v>
      </c>
      <c r="BT84" t="s">
        <v>362</v>
      </c>
      <c r="BU84" t="s">
        <v>362</v>
      </c>
      <c r="BV84" t="s">
        <v>362</v>
      </c>
      <c r="BX84" t="s">
        <v>4975</v>
      </c>
      <c r="CN84" t="s">
        <v>5007</v>
      </c>
      <c r="CO84" t="s">
        <v>5984</v>
      </c>
      <c r="CP84" t="s">
        <v>360</v>
      </c>
      <c r="CQ84" t="s">
        <v>360</v>
      </c>
      <c r="CR84" t="s">
        <v>362</v>
      </c>
      <c r="CS84" t="s">
        <v>362</v>
      </c>
      <c r="CT84" t="s">
        <v>362</v>
      </c>
      <c r="CU84" t="s">
        <v>362</v>
      </c>
      <c r="CV84" t="s">
        <v>362</v>
      </c>
      <c r="CW84" t="s">
        <v>362</v>
      </c>
      <c r="CX84" t="s">
        <v>362</v>
      </c>
      <c r="CY84" t="s">
        <v>362</v>
      </c>
      <c r="CZ84" t="s">
        <v>362</v>
      </c>
      <c r="DA84" t="s">
        <v>362</v>
      </c>
      <c r="DB84" t="s">
        <v>362</v>
      </c>
      <c r="DD84" t="s">
        <v>4984</v>
      </c>
      <c r="EK84" t="s">
        <v>5074</v>
      </c>
      <c r="EL84" t="s">
        <v>5080</v>
      </c>
      <c r="EM84" t="s">
        <v>360</v>
      </c>
      <c r="EN84" t="s">
        <v>362</v>
      </c>
      <c r="EO84" t="s">
        <v>362</v>
      </c>
      <c r="EP84" t="s">
        <v>362</v>
      </c>
      <c r="EQ84" t="s">
        <v>362</v>
      </c>
      <c r="ER84" t="s">
        <v>362</v>
      </c>
      <c r="ES84" t="s">
        <v>362</v>
      </c>
      <c r="ET84" t="s">
        <v>362</v>
      </c>
      <c r="EU84" t="s">
        <v>362</v>
      </c>
      <c r="EW84" t="s">
        <v>6310</v>
      </c>
      <c r="EX84" t="s">
        <v>360</v>
      </c>
      <c r="EY84" t="s">
        <v>362</v>
      </c>
      <c r="EZ84" t="s">
        <v>362</v>
      </c>
      <c r="FA84" t="s">
        <v>360</v>
      </c>
      <c r="FB84" t="s">
        <v>362</v>
      </c>
      <c r="FC84" t="s">
        <v>362</v>
      </c>
      <c r="FD84" t="s">
        <v>360</v>
      </c>
      <c r="FE84" t="s">
        <v>362</v>
      </c>
      <c r="FF84" t="s">
        <v>362</v>
      </c>
      <c r="FG84" t="s">
        <v>362</v>
      </c>
      <c r="FH84" t="s">
        <v>362</v>
      </c>
      <c r="FJ84" t="s">
        <v>5076</v>
      </c>
      <c r="FK84" t="s">
        <v>5111</v>
      </c>
      <c r="FL84" t="s">
        <v>6119</v>
      </c>
      <c r="FM84" t="s">
        <v>360</v>
      </c>
      <c r="FN84" t="s">
        <v>362</v>
      </c>
      <c r="FO84" t="s">
        <v>362</v>
      </c>
      <c r="FP84" t="s">
        <v>362</v>
      </c>
      <c r="FQ84" t="s">
        <v>360</v>
      </c>
      <c r="FR84" t="s">
        <v>362</v>
      </c>
      <c r="FS84" t="s">
        <v>362</v>
      </c>
      <c r="FT84" t="s">
        <v>362</v>
      </c>
      <c r="FV84" t="s">
        <v>3072</v>
      </c>
      <c r="GG84" t="s">
        <v>4949</v>
      </c>
      <c r="GI84" t="s">
        <v>3074</v>
      </c>
      <c r="HN84" t="s">
        <v>4907</v>
      </c>
      <c r="HO84" t="s">
        <v>362</v>
      </c>
      <c r="HP84" t="s">
        <v>362</v>
      </c>
      <c r="HQ84" t="s">
        <v>362</v>
      </c>
      <c r="HR84" t="s">
        <v>362</v>
      </c>
      <c r="HS84" t="s">
        <v>362</v>
      </c>
      <c r="HT84" t="s">
        <v>362</v>
      </c>
      <c r="HU84" t="s">
        <v>362</v>
      </c>
      <c r="HV84" t="s">
        <v>360</v>
      </c>
      <c r="HW84" t="s">
        <v>362</v>
      </c>
      <c r="HY84" t="s">
        <v>5186</v>
      </c>
      <c r="HZ84" t="s">
        <v>362</v>
      </c>
      <c r="IA84" t="s">
        <v>362</v>
      </c>
      <c r="IB84" t="s">
        <v>362</v>
      </c>
      <c r="IC84" t="s">
        <v>362</v>
      </c>
      <c r="ID84" t="s">
        <v>360</v>
      </c>
      <c r="IE84" t="s">
        <v>362</v>
      </c>
      <c r="IG84" t="s">
        <v>5187</v>
      </c>
      <c r="IP84" t="s">
        <v>5203</v>
      </c>
      <c r="IQ84" t="s">
        <v>5218</v>
      </c>
      <c r="IR84" t="s">
        <v>362</v>
      </c>
      <c r="IS84" t="s">
        <v>362</v>
      </c>
      <c r="IT84" t="s">
        <v>362</v>
      </c>
      <c r="IU84" t="s">
        <v>360</v>
      </c>
      <c r="IV84" t="s">
        <v>362</v>
      </c>
      <c r="IW84" t="s">
        <v>362</v>
      </c>
      <c r="IX84" t="s">
        <v>362</v>
      </c>
      <c r="IY84" t="s">
        <v>362</v>
      </c>
      <c r="IZ84" t="s">
        <v>362</v>
      </c>
      <c r="JA84" t="s">
        <v>362</v>
      </c>
      <c r="JL84" t="s">
        <v>3074</v>
      </c>
      <c r="JX84" t="s">
        <v>5248</v>
      </c>
      <c r="JY84" t="s">
        <v>360</v>
      </c>
      <c r="JZ84" t="s">
        <v>362</v>
      </c>
      <c r="KA84" t="s">
        <v>362</v>
      </c>
      <c r="KB84" t="s">
        <v>362</v>
      </c>
      <c r="KC84" t="s">
        <v>362</v>
      </c>
      <c r="KD84" t="s">
        <v>362</v>
      </c>
      <c r="KE84" t="s">
        <v>362</v>
      </c>
      <c r="KF84" t="s">
        <v>362</v>
      </c>
      <c r="KG84" t="s">
        <v>362</v>
      </c>
      <c r="KI84" t="s">
        <v>3074</v>
      </c>
      <c r="LS84" t="s">
        <v>3074</v>
      </c>
      <c r="NE84" t="s">
        <v>4971</v>
      </c>
      <c r="NF84" t="s">
        <v>362</v>
      </c>
      <c r="NG84" t="s">
        <v>362</v>
      </c>
      <c r="NH84" t="s">
        <v>362</v>
      </c>
      <c r="NI84" t="s">
        <v>362</v>
      </c>
      <c r="NJ84" t="s">
        <v>362</v>
      </c>
      <c r="NK84" t="s">
        <v>362</v>
      </c>
      <c r="NL84" t="s">
        <v>362</v>
      </c>
      <c r="NM84" t="s">
        <v>362</v>
      </c>
      <c r="NN84" t="s">
        <v>362</v>
      </c>
      <c r="NO84" t="s">
        <v>362</v>
      </c>
      <c r="NP84" t="s">
        <v>362</v>
      </c>
      <c r="NQ84" t="s">
        <v>360</v>
      </c>
      <c r="NR84" t="s">
        <v>362</v>
      </c>
      <c r="NS84" t="s">
        <v>362</v>
      </c>
      <c r="NU84" t="s">
        <v>5263</v>
      </c>
      <c r="NV84" t="s">
        <v>360</v>
      </c>
      <c r="NW84" t="s">
        <v>362</v>
      </c>
      <c r="NX84" t="s">
        <v>362</v>
      </c>
      <c r="NY84" t="s">
        <v>362</v>
      </c>
      <c r="NZ84" t="s">
        <v>362</v>
      </c>
      <c r="OA84" t="s">
        <v>362</v>
      </c>
      <c r="OB84" t="s">
        <v>362</v>
      </c>
      <c r="OC84" t="s">
        <v>362</v>
      </c>
      <c r="OD84" t="s">
        <v>362</v>
      </c>
      <c r="OE84" t="s">
        <v>362</v>
      </c>
      <c r="OF84" t="s">
        <v>362</v>
      </c>
      <c r="OG84" t="s">
        <v>362</v>
      </c>
      <c r="OI84" t="s">
        <v>5345</v>
      </c>
      <c r="OJ84" t="s">
        <v>360</v>
      </c>
      <c r="OK84" t="s">
        <v>362</v>
      </c>
      <c r="OL84" t="s">
        <v>362</v>
      </c>
      <c r="OM84" t="s">
        <v>362</v>
      </c>
      <c r="ON84" t="s">
        <v>362</v>
      </c>
      <c r="OO84" t="s">
        <v>362</v>
      </c>
      <c r="OP84" t="s">
        <v>362</v>
      </c>
      <c r="OQ84" t="s">
        <v>362</v>
      </c>
      <c r="OR84" t="s">
        <v>362</v>
      </c>
      <c r="OS84" t="s">
        <v>362</v>
      </c>
      <c r="OU84" t="s">
        <v>5002</v>
      </c>
      <c r="PF84" t="s">
        <v>5369</v>
      </c>
      <c r="PG84" t="s">
        <v>360</v>
      </c>
      <c r="PH84" t="s">
        <v>362</v>
      </c>
      <c r="PI84" t="s">
        <v>362</v>
      </c>
      <c r="PJ84" t="s">
        <v>362</v>
      </c>
      <c r="PK84" t="s">
        <v>362</v>
      </c>
      <c r="PL84" t="s">
        <v>362</v>
      </c>
      <c r="PM84" t="s">
        <v>362</v>
      </c>
      <c r="PN84" t="s">
        <v>362</v>
      </c>
      <c r="PO84" t="s">
        <v>362</v>
      </c>
      <c r="PP84" t="s">
        <v>362</v>
      </c>
      <c r="PQ84" t="s">
        <v>362</v>
      </c>
      <c r="PR84" t="s">
        <v>362</v>
      </c>
      <c r="PS84" t="s">
        <v>362</v>
      </c>
      <c r="PT84" t="s">
        <v>362</v>
      </c>
      <c r="PU84" t="s">
        <v>362</v>
      </c>
      <c r="PV84" t="s">
        <v>362</v>
      </c>
      <c r="PW84" t="s">
        <v>362</v>
      </c>
      <c r="PX84" t="s">
        <v>362</v>
      </c>
      <c r="PZ84" t="s">
        <v>5398</v>
      </c>
      <c r="QA84" t="s">
        <v>362</v>
      </c>
      <c r="QB84" t="s">
        <v>362</v>
      </c>
      <c r="QC84" t="s">
        <v>362</v>
      </c>
      <c r="QD84" t="s">
        <v>362</v>
      </c>
      <c r="QE84" t="s">
        <v>362</v>
      </c>
      <c r="QF84" t="s">
        <v>362</v>
      </c>
      <c r="QG84" t="s">
        <v>362</v>
      </c>
      <c r="QH84" t="s">
        <v>362</v>
      </c>
      <c r="QI84" t="s">
        <v>362</v>
      </c>
      <c r="QJ84" t="s">
        <v>362</v>
      </c>
      <c r="QK84" t="s">
        <v>362</v>
      </c>
      <c r="QL84" t="s">
        <v>362</v>
      </c>
      <c r="QM84" t="s">
        <v>360</v>
      </c>
      <c r="QN84" t="s">
        <v>362</v>
      </c>
      <c r="QO84" t="s">
        <v>362</v>
      </c>
      <c r="QP84" t="s">
        <v>362</v>
      </c>
      <c r="SZ84" t="s">
        <v>6130</v>
      </c>
      <c r="TA84" t="s">
        <v>360</v>
      </c>
      <c r="TB84" t="s">
        <v>360</v>
      </c>
      <c r="TC84" t="s">
        <v>362</v>
      </c>
      <c r="TD84" t="s">
        <v>362</v>
      </c>
      <c r="TE84" t="s">
        <v>362</v>
      </c>
      <c r="TF84" t="s">
        <v>362</v>
      </c>
      <c r="TG84" t="s">
        <v>362</v>
      </c>
      <c r="TH84" t="s">
        <v>362</v>
      </c>
      <c r="TJ84" t="s">
        <v>5495</v>
      </c>
      <c r="TK84" t="s">
        <v>362</v>
      </c>
      <c r="TL84" t="s">
        <v>362</v>
      </c>
      <c r="TM84" t="s">
        <v>362</v>
      </c>
      <c r="TN84" t="s">
        <v>362</v>
      </c>
      <c r="TO84" t="s">
        <v>362</v>
      </c>
      <c r="TP84" t="s">
        <v>362</v>
      </c>
      <c r="TQ84" t="s">
        <v>360</v>
      </c>
      <c r="TR84" t="s">
        <v>362</v>
      </c>
      <c r="TS84" t="s">
        <v>362</v>
      </c>
      <c r="TT84" t="s">
        <v>362</v>
      </c>
      <c r="TU84" t="s">
        <v>362</v>
      </c>
      <c r="TV84" t="s">
        <v>362</v>
      </c>
      <c r="TW84" t="s">
        <v>362</v>
      </c>
      <c r="TY84" t="s">
        <v>5002</v>
      </c>
      <c r="UN84" t="s">
        <v>3072</v>
      </c>
      <c r="UO84" t="s">
        <v>3072</v>
      </c>
      <c r="UP84" t="s">
        <v>3074</v>
      </c>
      <c r="UQ84" t="s">
        <v>2041</v>
      </c>
      <c r="UR84" t="s">
        <v>304</v>
      </c>
      <c r="US84" t="s">
        <v>321</v>
      </c>
      <c r="UT84" t="s">
        <v>298</v>
      </c>
      <c r="UU84" t="s">
        <v>690</v>
      </c>
      <c r="UV84" t="s">
        <v>532</v>
      </c>
      <c r="UW84" t="s">
        <v>333</v>
      </c>
      <c r="UX84" t="s">
        <v>742</v>
      </c>
      <c r="UY84" t="s">
        <v>406</v>
      </c>
      <c r="UZ84" t="s">
        <v>1099</v>
      </c>
      <c r="VA84" t="s">
        <v>1184</v>
      </c>
      <c r="VB84" t="s">
        <v>380</v>
      </c>
    </row>
    <row r="85" spans="1:574" x14ac:dyDescent="0.25">
      <c r="A85" t="s">
        <v>6387</v>
      </c>
      <c r="B85" s="38">
        <v>45902</v>
      </c>
      <c r="C85" t="s">
        <v>3056</v>
      </c>
      <c r="D85" t="s">
        <v>3059</v>
      </c>
      <c r="E85" t="s">
        <v>3065</v>
      </c>
      <c r="F85">
        <v>2802671</v>
      </c>
      <c r="G85" t="s">
        <v>3072</v>
      </c>
      <c r="H85" s="38">
        <v>45314</v>
      </c>
      <c r="I85">
        <v>26</v>
      </c>
      <c r="J85" t="s">
        <v>1483</v>
      </c>
      <c r="K85" t="s">
        <v>4866</v>
      </c>
      <c r="L85" t="s">
        <v>4875</v>
      </c>
      <c r="N85" t="s">
        <v>4913</v>
      </c>
      <c r="P85" t="s">
        <v>4937</v>
      </c>
      <c r="R85" t="s">
        <v>5527</v>
      </c>
      <c r="S85" t="s">
        <v>360</v>
      </c>
      <c r="T85" t="s">
        <v>362</v>
      </c>
      <c r="U85" t="s">
        <v>362</v>
      </c>
      <c r="V85" t="s">
        <v>362</v>
      </c>
      <c r="W85" t="s">
        <v>362</v>
      </c>
      <c r="X85" t="s">
        <v>362</v>
      </c>
      <c r="Y85" t="s">
        <v>362</v>
      </c>
      <c r="Z85" t="s">
        <v>362</v>
      </c>
      <c r="AB85" t="s">
        <v>4940</v>
      </c>
      <c r="AC85" t="s">
        <v>4940</v>
      </c>
      <c r="AD85" t="s">
        <v>4940</v>
      </c>
      <c r="AE85" t="s">
        <v>4940</v>
      </c>
      <c r="AF85" t="s">
        <v>4940</v>
      </c>
      <c r="AG85" t="s">
        <v>4942</v>
      </c>
      <c r="AH85" t="s">
        <v>4949</v>
      </c>
      <c r="AI85" t="s">
        <v>360</v>
      </c>
      <c r="AJ85" t="s">
        <v>362</v>
      </c>
      <c r="AK85" t="s">
        <v>362</v>
      </c>
      <c r="AL85" t="s">
        <v>362</v>
      </c>
      <c r="AM85" t="s">
        <v>362</v>
      </c>
      <c r="AN85" t="s">
        <v>362</v>
      </c>
      <c r="AO85" t="s">
        <v>362</v>
      </c>
      <c r="AP85" t="s">
        <v>362</v>
      </c>
      <c r="AQ85" t="s">
        <v>362</v>
      </c>
      <c r="AR85" t="s">
        <v>362</v>
      </c>
      <c r="AS85" t="s">
        <v>362</v>
      </c>
      <c r="AT85" t="s">
        <v>362</v>
      </c>
      <c r="AU85" t="s">
        <v>362</v>
      </c>
      <c r="AV85" t="s">
        <v>362</v>
      </c>
      <c r="AX85" t="s">
        <v>4949</v>
      </c>
      <c r="AY85" t="s">
        <v>360</v>
      </c>
      <c r="AZ85" t="s">
        <v>362</v>
      </c>
      <c r="BA85" t="s">
        <v>362</v>
      </c>
      <c r="BB85" t="s">
        <v>362</v>
      </c>
      <c r="BC85" t="s">
        <v>362</v>
      </c>
      <c r="BD85" t="s">
        <v>362</v>
      </c>
      <c r="BE85" t="s">
        <v>362</v>
      </c>
      <c r="BF85" t="s">
        <v>362</v>
      </c>
      <c r="BG85" t="s">
        <v>362</v>
      </c>
      <c r="BH85" t="s">
        <v>362</v>
      </c>
      <c r="BI85" t="s">
        <v>362</v>
      </c>
      <c r="BJ85" t="s">
        <v>362</v>
      </c>
      <c r="BK85" t="s">
        <v>362</v>
      </c>
      <c r="BM85" t="s">
        <v>5473</v>
      </c>
      <c r="BN85" t="s">
        <v>362</v>
      </c>
      <c r="BO85" t="s">
        <v>362</v>
      </c>
      <c r="BP85" t="s">
        <v>362</v>
      </c>
      <c r="BQ85" t="s">
        <v>360</v>
      </c>
      <c r="BR85" t="s">
        <v>362</v>
      </c>
      <c r="BS85" t="s">
        <v>362</v>
      </c>
      <c r="BT85" t="s">
        <v>362</v>
      </c>
      <c r="BU85" t="s">
        <v>362</v>
      </c>
      <c r="BV85" t="s">
        <v>362</v>
      </c>
      <c r="BX85" t="s">
        <v>4975</v>
      </c>
      <c r="CN85" t="s">
        <v>5002</v>
      </c>
      <c r="DD85" t="s">
        <v>4984</v>
      </c>
      <c r="EK85" t="s">
        <v>5070</v>
      </c>
      <c r="EW85" t="s">
        <v>4907</v>
      </c>
      <c r="EX85" t="s">
        <v>362</v>
      </c>
      <c r="EY85" t="s">
        <v>362</v>
      </c>
      <c r="EZ85" t="s">
        <v>362</v>
      </c>
      <c r="FA85" t="s">
        <v>362</v>
      </c>
      <c r="FB85" t="s">
        <v>362</v>
      </c>
      <c r="FC85" t="s">
        <v>362</v>
      </c>
      <c r="FD85" t="s">
        <v>362</v>
      </c>
      <c r="FE85" t="s">
        <v>362</v>
      </c>
      <c r="FF85" t="s">
        <v>362</v>
      </c>
      <c r="FG85" t="s">
        <v>360</v>
      </c>
      <c r="FH85" t="s">
        <v>362</v>
      </c>
      <c r="FJ85" t="s">
        <v>5070</v>
      </c>
      <c r="FK85" t="s">
        <v>3072</v>
      </c>
      <c r="FV85" t="s">
        <v>3072</v>
      </c>
      <c r="GG85" t="s">
        <v>4949</v>
      </c>
      <c r="GI85" t="s">
        <v>3074</v>
      </c>
      <c r="HN85" t="s">
        <v>4907</v>
      </c>
      <c r="HO85" t="s">
        <v>362</v>
      </c>
      <c r="HP85" t="s">
        <v>362</v>
      </c>
      <c r="HQ85" t="s">
        <v>362</v>
      </c>
      <c r="HR85" t="s">
        <v>362</v>
      </c>
      <c r="HS85" t="s">
        <v>362</v>
      </c>
      <c r="HT85" t="s">
        <v>362</v>
      </c>
      <c r="HU85" t="s">
        <v>362</v>
      </c>
      <c r="HV85" t="s">
        <v>360</v>
      </c>
      <c r="HW85" t="s">
        <v>362</v>
      </c>
      <c r="HY85" t="s">
        <v>5186</v>
      </c>
      <c r="HZ85" t="s">
        <v>362</v>
      </c>
      <c r="IA85" t="s">
        <v>362</v>
      </c>
      <c r="IB85" t="s">
        <v>362</v>
      </c>
      <c r="IC85" t="s">
        <v>362</v>
      </c>
      <c r="ID85" t="s">
        <v>360</v>
      </c>
      <c r="IE85" t="s">
        <v>362</v>
      </c>
      <c r="IG85" t="s">
        <v>5187</v>
      </c>
      <c r="IP85" t="s">
        <v>5203</v>
      </c>
      <c r="IQ85" t="s">
        <v>5218</v>
      </c>
      <c r="IR85" t="s">
        <v>362</v>
      </c>
      <c r="IS85" t="s">
        <v>362</v>
      </c>
      <c r="IT85" t="s">
        <v>362</v>
      </c>
      <c r="IU85" t="s">
        <v>360</v>
      </c>
      <c r="IV85" t="s">
        <v>362</v>
      </c>
      <c r="IW85" t="s">
        <v>362</v>
      </c>
      <c r="IX85" t="s">
        <v>362</v>
      </c>
      <c r="IY85" t="s">
        <v>362</v>
      </c>
      <c r="IZ85" t="s">
        <v>362</v>
      </c>
      <c r="JA85" t="s">
        <v>362</v>
      </c>
      <c r="JL85" t="s">
        <v>3074</v>
      </c>
      <c r="JX85" t="s">
        <v>5257</v>
      </c>
      <c r="JY85" t="s">
        <v>362</v>
      </c>
      <c r="JZ85" t="s">
        <v>362</v>
      </c>
      <c r="KA85" t="s">
        <v>362</v>
      </c>
      <c r="KB85" t="s">
        <v>362</v>
      </c>
      <c r="KC85" t="s">
        <v>362</v>
      </c>
      <c r="KD85" t="s">
        <v>360</v>
      </c>
      <c r="KE85" t="s">
        <v>362</v>
      </c>
      <c r="KF85" t="s">
        <v>362</v>
      </c>
      <c r="KG85" t="s">
        <v>362</v>
      </c>
      <c r="KI85" t="s">
        <v>5259</v>
      </c>
      <c r="KJ85" t="s">
        <v>5998</v>
      </c>
      <c r="KK85" t="s">
        <v>360</v>
      </c>
      <c r="KL85" t="s">
        <v>362</v>
      </c>
      <c r="KM85" t="s">
        <v>362</v>
      </c>
      <c r="KN85" t="s">
        <v>362</v>
      </c>
      <c r="KO85" t="s">
        <v>362</v>
      </c>
      <c r="KP85" t="s">
        <v>362</v>
      </c>
      <c r="KQ85" t="s">
        <v>360</v>
      </c>
      <c r="KR85" t="s">
        <v>362</v>
      </c>
      <c r="KS85" t="s">
        <v>362</v>
      </c>
      <c r="KT85" t="s">
        <v>362</v>
      </c>
      <c r="KU85" t="s">
        <v>362</v>
      </c>
      <c r="LJ85" t="s">
        <v>5283</v>
      </c>
      <c r="LK85" t="s">
        <v>362</v>
      </c>
      <c r="LL85" t="s">
        <v>362</v>
      </c>
      <c r="LM85" t="s">
        <v>360</v>
      </c>
      <c r="LN85" t="s">
        <v>362</v>
      </c>
      <c r="LO85" t="s">
        <v>362</v>
      </c>
      <c r="LP85" t="s">
        <v>362</v>
      </c>
      <c r="LQ85" t="s">
        <v>362</v>
      </c>
      <c r="LS85" t="s">
        <v>3072</v>
      </c>
      <c r="LT85" t="s">
        <v>5287</v>
      </c>
      <c r="MR85" t="s">
        <v>5050</v>
      </c>
      <c r="MS85" t="s">
        <v>362</v>
      </c>
      <c r="MT85" t="s">
        <v>362</v>
      </c>
      <c r="MU85" t="s">
        <v>362</v>
      </c>
      <c r="MV85" t="s">
        <v>362</v>
      </c>
      <c r="MW85" t="s">
        <v>362</v>
      </c>
      <c r="MX85" t="s">
        <v>362</v>
      </c>
      <c r="MY85" t="s">
        <v>362</v>
      </c>
      <c r="MZ85" t="s">
        <v>360</v>
      </c>
      <c r="NA85" t="s">
        <v>362</v>
      </c>
      <c r="NB85" t="s">
        <v>362</v>
      </c>
      <c r="NC85" t="s">
        <v>362</v>
      </c>
      <c r="NE85" t="s">
        <v>4971</v>
      </c>
      <c r="NF85" t="s">
        <v>362</v>
      </c>
      <c r="NG85" t="s">
        <v>362</v>
      </c>
      <c r="NH85" t="s">
        <v>362</v>
      </c>
      <c r="NI85" t="s">
        <v>362</v>
      </c>
      <c r="NJ85" t="s">
        <v>362</v>
      </c>
      <c r="NK85" t="s">
        <v>362</v>
      </c>
      <c r="NL85" t="s">
        <v>362</v>
      </c>
      <c r="NM85" t="s">
        <v>362</v>
      </c>
      <c r="NN85" t="s">
        <v>362</v>
      </c>
      <c r="NO85" t="s">
        <v>362</v>
      </c>
      <c r="NP85" t="s">
        <v>362</v>
      </c>
      <c r="NQ85" t="s">
        <v>360</v>
      </c>
      <c r="NR85" t="s">
        <v>362</v>
      </c>
      <c r="NS85" t="s">
        <v>362</v>
      </c>
      <c r="NU85" t="s">
        <v>5272</v>
      </c>
      <c r="NV85" t="s">
        <v>362</v>
      </c>
      <c r="NW85" t="s">
        <v>362</v>
      </c>
      <c r="NX85" t="s">
        <v>362</v>
      </c>
      <c r="NY85" t="s">
        <v>362</v>
      </c>
      <c r="NZ85" t="s">
        <v>362</v>
      </c>
      <c r="OA85" t="s">
        <v>360</v>
      </c>
      <c r="OB85" t="s">
        <v>362</v>
      </c>
      <c r="OC85" t="s">
        <v>362</v>
      </c>
      <c r="OD85" t="s">
        <v>362</v>
      </c>
      <c r="OE85" t="s">
        <v>362</v>
      </c>
      <c r="OF85" t="s">
        <v>362</v>
      </c>
      <c r="OG85" t="s">
        <v>362</v>
      </c>
      <c r="OI85" t="s">
        <v>5345</v>
      </c>
      <c r="OJ85" t="s">
        <v>360</v>
      </c>
      <c r="OK85" t="s">
        <v>362</v>
      </c>
      <c r="OL85" t="s">
        <v>362</v>
      </c>
      <c r="OM85" t="s">
        <v>362</v>
      </c>
      <c r="ON85" t="s">
        <v>362</v>
      </c>
      <c r="OO85" t="s">
        <v>362</v>
      </c>
      <c r="OP85" t="s">
        <v>362</v>
      </c>
      <c r="OQ85" t="s">
        <v>362</v>
      </c>
      <c r="OR85" t="s">
        <v>362</v>
      </c>
      <c r="OS85" t="s">
        <v>362</v>
      </c>
      <c r="OU85" t="s">
        <v>5002</v>
      </c>
      <c r="PF85" t="s">
        <v>6297</v>
      </c>
      <c r="PG85" t="s">
        <v>362</v>
      </c>
      <c r="PH85" t="s">
        <v>362</v>
      </c>
      <c r="PI85" t="s">
        <v>362</v>
      </c>
      <c r="PJ85" t="s">
        <v>362</v>
      </c>
      <c r="PK85" t="s">
        <v>362</v>
      </c>
      <c r="PL85" t="s">
        <v>362</v>
      </c>
      <c r="PM85" t="s">
        <v>362</v>
      </c>
      <c r="PN85" t="s">
        <v>360</v>
      </c>
      <c r="PO85" t="s">
        <v>362</v>
      </c>
      <c r="PP85" t="s">
        <v>360</v>
      </c>
      <c r="PQ85" t="s">
        <v>362</v>
      </c>
      <c r="PR85" t="s">
        <v>362</v>
      </c>
      <c r="PS85" t="s">
        <v>362</v>
      </c>
      <c r="PT85" t="s">
        <v>362</v>
      </c>
      <c r="PU85" t="s">
        <v>362</v>
      </c>
      <c r="PV85" t="s">
        <v>362</v>
      </c>
      <c r="PW85" t="s">
        <v>362</v>
      </c>
      <c r="PX85" t="s">
        <v>362</v>
      </c>
      <c r="PZ85" t="s">
        <v>5398</v>
      </c>
      <c r="QA85" t="s">
        <v>362</v>
      </c>
      <c r="QB85" t="s">
        <v>362</v>
      </c>
      <c r="QC85" t="s">
        <v>362</v>
      </c>
      <c r="QD85" t="s">
        <v>362</v>
      </c>
      <c r="QE85" t="s">
        <v>362</v>
      </c>
      <c r="QF85" t="s">
        <v>362</v>
      </c>
      <c r="QG85" t="s">
        <v>362</v>
      </c>
      <c r="QH85" t="s">
        <v>362</v>
      </c>
      <c r="QI85" t="s">
        <v>362</v>
      </c>
      <c r="QJ85" t="s">
        <v>362</v>
      </c>
      <c r="QK85" t="s">
        <v>362</v>
      </c>
      <c r="QL85" t="s">
        <v>362</v>
      </c>
      <c r="QM85" t="s">
        <v>360</v>
      </c>
      <c r="QN85" t="s">
        <v>362</v>
      </c>
      <c r="QO85" t="s">
        <v>362</v>
      </c>
      <c r="QP85" t="s">
        <v>362</v>
      </c>
      <c r="SZ85" t="s">
        <v>3074</v>
      </c>
      <c r="TA85" t="s">
        <v>362</v>
      </c>
      <c r="TB85" t="s">
        <v>362</v>
      </c>
      <c r="TC85" t="s">
        <v>362</v>
      </c>
      <c r="TD85" t="s">
        <v>362</v>
      </c>
      <c r="TE85" t="s">
        <v>362</v>
      </c>
      <c r="TF85" t="s">
        <v>362</v>
      </c>
      <c r="TG85" t="s">
        <v>360</v>
      </c>
      <c r="TH85" t="s">
        <v>362</v>
      </c>
      <c r="TY85" t="s">
        <v>5002</v>
      </c>
      <c r="UN85" t="s">
        <v>3074</v>
      </c>
      <c r="UO85" t="s">
        <v>3074</v>
      </c>
      <c r="UP85" t="s">
        <v>3072</v>
      </c>
      <c r="UQ85" t="s">
        <v>1899</v>
      </c>
      <c r="UR85" t="s">
        <v>304</v>
      </c>
      <c r="US85" t="s">
        <v>321</v>
      </c>
      <c r="UT85" t="s">
        <v>282</v>
      </c>
      <c r="UU85" t="s">
        <v>688</v>
      </c>
      <c r="UV85" t="s">
        <v>525</v>
      </c>
      <c r="UW85" t="s">
        <v>328</v>
      </c>
      <c r="UX85" t="s">
        <v>737</v>
      </c>
      <c r="UY85" t="s">
        <v>406</v>
      </c>
      <c r="UZ85" t="s">
        <v>1099</v>
      </c>
      <c r="VA85" t="s">
        <v>1184</v>
      </c>
      <c r="VB85" t="s">
        <v>392</v>
      </c>
    </row>
    <row r="86" spans="1:574" x14ac:dyDescent="0.25">
      <c r="A86" t="s">
        <v>6388</v>
      </c>
      <c r="B86" s="38">
        <v>45902</v>
      </c>
      <c r="C86" t="s">
        <v>3055</v>
      </c>
      <c r="D86" t="s">
        <v>3059</v>
      </c>
      <c r="E86" t="s">
        <v>3065</v>
      </c>
      <c r="F86">
        <v>2802676</v>
      </c>
      <c r="G86" t="s">
        <v>3072</v>
      </c>
      <c r="H86" s="38">
        <v>44622</v>
      </c>
      <c r="I86">
        <v>48</v>
      </c>
      <c r="J86" t="s">
        <v>1483</v>
      </c>
      <c r="K86" t="s">
        <v>4866</v>
      </c>
      <c r="L86" t="s">
        <v>4875</v>
      </c>
      <c r="N86" t="s">
        <v>4911</v>
      </c>
      <c r="P86" t="s">
        <v>4921</v>
      </c>
      <c r="R86" t="s">
        <v>3074</v>
      </c>
      <c r="S86" t="s">
        <v>362</v>
      </c>
      <c r="T86" t="s">
        <v>362</v>
      </c>
      <c r="U86" t="s">
        <v>362</v>
      </c>
      <c r="V86" t="s">
        <v>362</v>
      </c>
      <c r="W86" t="s">
        <v>362</v>
      </c>
      <c r="X86" t="s">
        <v>360</v>
      </c>
      <c r="Y86" t="s">
        <v>362</v>
      </c>
      <c r="Z86" t="s">
        <v>362</v>
      </c>
      <c r="AB86" t="s">
        <v>4940</v>
      </c>
      <c r="AC86" t="s">
        <v>4940</v>
      </c>
      <c r="AD86" t="s">
        <v>4942</v>
      </c>
      <c r="AE86" t="s">
        <v>4942</v>
      </c>
      <c r="AF86" t="s">
        <v>4940</v>
      </c>
      <c r="AG86" t="s">
        <v>4940</v>
      </c>
      <c r="AH86" t="s">
        <v>6389</v>
      </c>
      <c r="AI86" t="s">
        <v>360</v>
      </c>
      <c r="AJ86" t="s">
        <v>362</v>
      </c>
      <c r="AK86" t="s">
        <v>362</v>
      </c>
      <c r="AL86" t="s">
        <v>362</v>
      </c>
      <c r="AM86" t="s">
        <v>362</v>
      </c>
      <c r="AN86" t="s">
        <v>360</v>
      </c>
      <c r="AO86" t="s">
        <v>362</v>
      </c>
      <c r="AP86" t="s">
        <v>360</v>
      </c>
      <c r="AQ86" t="s">
        <v>362</v>
      </c>
      <c r="AR86" t="s">
        <v>362</v>
      </c>
      <c r="AS86" t="s">
        <v>360</v>
      </c>
      <c r="AT86" t="s">
        <v>362</v>
      </c>
      <c r="AU86" t="s">
        <v>362</v>
      </c>
      <c r="AV86" t="s">
        <v>362</v>
      </c>
      <c r="AX86" t="s">
        <v>4973</v>
      </c>
      <c r="AY86" t="s">
        <v>362</v>
      </c>
      <c r="AZ86" t="s">
        <v>362</v>
      </c>
      <c r="BA86" t="s">
        <v>362</v>
      </c>
      <c r="BB86" t="s">
        <v>362</v>
      </c>
      <c r="BC86" t="s">
        <v>362</v>
      </c>
      <c r="BD86" t="s">
        <v>362</v>
      </c>
      <c r="BE86" t="s">
        <v>362</v>
      </c>
      <c r="BF86" t="s">
        <v>362</v>
      </c>
      <c r="BG86" t="s">
        <v>362</v>
      </c>
      <c r="BH86" t="s">
        <v>362</v>
      </c>
      <c r="BI86" t="s">
        <v>362</v>
      </c>
      <c r="BJ86" t="s">
        <v>360</v>
      </c>
      <c r="BK86" t="s">
        <v>362</v>
      </c>
      <c r="DE86" t="s">
        <v>5030</v>
      </c>
      <c r="DN86" t="s">
        <v>5050</v>
      </c>
      <c r="DO86" t="s">
        <v>362</v>
      </c>
      <c r="DP86" t="s">
        <v>362</v>
      </c>
      <c r="DQ86" t="s">
        <v>362</v>
      </c>
      <c r="DR86" t="s">
        <v>362</v>
      </c>
      <c r="DS86" t="s">
        <v>362</v>
      </c>
      <c r="DT86" t="s">
        <v>362</v>
      </c>
      <c r="DU86" t="s">
        <v>360</v>
      </c>
      <c r="DV86" t="s">
        <v>362</v>
      </c>
      <c r="DW86" t="s">
        <v>362</v>
      </c>
      <c r="EK86" t="s">
        <v>5070</v>
      </c>
      <c r="EW86" t="s">
        <v>5094</v>
      </c>
      <c r="EX86" t="s">
        <v>360</v>
      </c>
      <c r="EY86" t="s">
        <v>362</v>
      </c>
      <c r="EZ86" t="s">
        <v>362</v>
      </c>
      <c r="FA86" t="s">
        <v>362</v>
      </c>
      <c r="FB86" t="s">
        <v>362</v>
      </c>
      <c r="FC86" t="s">
        <v>362</v>
      </c>
      <c r="FD86" t="s">
        <v>362</v>
      </c>
      <c r="FE86" t="s">
        <v>362</v>
      </c>
      <c r="FF86" t="s">
        <v>362</v>
      </c>
      <c r="FG86" t="s">
        <v>362</v>
      </c>
      <c r="FH86" t="s">
        <v>362</v>
      </c>
      <c r="FJ86" t="s">
        <v>5070</v>
      </c>
      <c r="FK86" t="s">
        <v>3072</v>
      </c>
      <c r="FV86" t="s">
        <v>3072</v>
      </c>
      <c r="GG86" t="s">
        <v>4951</v>
      </c>
      <c r="GI86" t="s">
        <v>3072</v>
      </c>
      <c r="GJ86" t="s">
        <v>5137</v>
      </c>
      <c r="GK86" t="s">
        <v>362</v>
      </c>
      <c r="GL86" t="s">
        <v>360</v>
      </c>
      <c r="GM86" t="s">
        <v>362</v>
      </c>
      <c r="GN86" t="s">
        <v>362</v>
      </c>
      <c r="GO86" t="s">
        <v>362</v>
      </c>
      <c r="GP86" t="s">
        <v>362</v>
      </c>
      <c r="GR86" t="s">
        <v>4907</v>
      </c>
      <c r="GS86" t="s">
        <v>362</v>
      </c>
      <c r="GT86" t="s">
        <v>362</v>
      </c>
      <c r="GU86" t="s">
        <v>362</v>
      </c>
      <c r="GV86" t="s">
        <v>362</v>
      </c>
      <c r="GW86" t="s">
        <v>362</v>
      </c>
      <c r="GX86" t="s">
        <v>362</v>
      </c>
      <c r="GY86" t="s">
        <v>360</v>
      </c>
      <c r="GZ86" t="s">
        <v>362</v>
      </c>
      <c r="HB86" t="s">
        <v>3072</v>
      </c>
      <c r="IG86" t="s">
        <v>5187</v>
      </c>
      <c r="IP86" t="s">
        <v>5203</v>
      </c>
      <c r="IQ86" t="s">
        <v>5220</v>
      </c>
      <c r="IR86" t="s">
        <v>362</v>
      </c>
      <c r="IS86" t="s">
        <v>362</v>
      </c>
      <c r="IT86" t="s">
        <v>362</v>
      </c>
      <c r="IU86" t="s">
        <v>362</v>
      </c>
      <c r="IV86" t="s">
        <v>360</v>
      </c>
      <c r="IW86" t="s">
        <v>362</v>
      </c>
      <c r="IX86" t="s">
        <v>362</v>
      </c>
      <c r="IY86" t="s">
        <v>362</v>
      </c>
      <c r="IZ86" t="s">
        <v>362</v>
      </c>
      <c r="JA86" t="s">
        <v>362</v>
      </c>
      <c r="JL86" t="s">
        <v>3074</v>
      </c>
      <c r="JX86" t="s">
        <v>5248</v>
      </c>
      <c r="JY86" t="s">
        <v>360</v>
      </c>
      <c r="JZ86" t="s">
        <v>362</v>
      </c>
      <c r="KA86" t="s">
        <v>362</v>
      </c>
      <c r="KB86" t="s">
        <v>362</v>
      </c>
      <c r="KC86" t="s">
        <v>362</v>
      </c>
      <c r="KD86" t="s">
        <v>362</v>
      </c>
      <c r="KE86" t="s">
        <v>362</v>
      </c>
      <c r="KF86" t="s">
        <v>362</v>
      </c>
      <c r="KG86" t="s">
        <v>362</v>
      </c>
      <c r="KI86" t="s">
        <v>5259</v>
      </c>
      <c r="KJ86" t="s">
        <v>5277</v>
      </c>
      <c r="KK86" t="s">
        <v>362</v>
      </c>
      <c r="KL86" t="s">
        <v>362</v>
      </c>
      <c r="KM86" t="s">
        <v>362</v>
      </c>
      <c r="KN86" t="s">
        <v>362</v>
      </c>
      <c r="KO86" t="s">
        <v>362</v>
      </c>
      <c r="KP86" t="s">
        <v>362</v>
      </c>
      <c r="KQ86" t="s">
        <v>362</v>
      </c>
      <c r="KR86" t="s">
        <v>362</v>
      </c>
      <c r="KS86" t="s">
        <v>360</v>
      </c>
      <c r="KT86" t="s">
        <v>362</v>
      </c>
      <c r="KU86" t="s">
        <v>362</v>
      </c>
      <c r="LJ86" t="s">
        <v>5997</v>
      </c>
      <c r="LK86" t="s">
        <v>360</v>
      </c>
      <c r="LL86" t="s">
        <v>360</v>
      </c>
      <c r="LM86" t="s">
        <v>362</v>
      </c>
      <c r="LN86" t="s">
        <v>362</v>
      </c>
      <c r="LO86" t="s">
        <v>362</v>
      </c>
      <c r="LP86" t="s">
        <v>362</v>
      </c>
      <c r="LQ86" t="s">
        <v>362</v>
      </c>
      <c r="LS86" t="s">
        <v>3072</v>
      </c>
      <c r="LT86" t="s">
        <v>5287</v>
      </c>
      <c r="MR86" t="s">
        <v>5050</v>
      </c>
      <c r="MS86" t="s">
        <v>362</v>
      </c>
      <c r="MT86" t="s">
        <v>362</v>
      </c>
      <c r="MU86" t="s">
        <v>362</v>
      </c>
      <c r="MV86" t="s">
        <v>362</v>
      </c>
      <c r="MW86" t="s">
        <v>362</v>
      </c>
      <c r="MX86" t="s">
        <v>362</v>
      </c>
      <c r="MY86" t="s">
        <v>362</v>
      </c>
      <c r="MZ86" t="s">
        <v>360</v>
      </c>
      <c r="NA86" t="s">
        <v>362</v>
      </c>
      <c r="NB86" t="s">
        <v>362</v>
      </c>
      <c r="NC86" t="s">
        <v>362</v>
      </c>
      <c r="NE86" t="s">
        <v>4971</v>
      </c>
      <c r="NF86" t="s">
        <v>362</v>
      </c>
      <c r="NG86" t="s">
        <v>362</v>
      </c>
      <c r="NH86" t="s">
        <v>362</v>
      </c>
      <c r="NI86" t="s">
        <v>362</v>
      </c>
      <c r="NJ86" t="s">
        <v>362</v>
      </c>
      <c r="NK86" t="s">
        <v>362</v>
      </c>
      <c r="NL86" t="s">
        <v>362</v>
      </c>
      <c r="NM86" t="s">
        <v>362</v>
      </c>
      <c r="NN86" t="s">
        <v>362</v>
      </c>
      <c r="NO86" t="s">
        <v>362</v>
      </c>
      <c r="NP86" t="s">
        <v>362</v>
      </c>
      <c r="NQ86" t="s">
        <v>360</v>
      </c>
      <c r="NR86" t="s">
        <v>362</v>
      </c>
      <c r="NS86" t="s">
        <v>362</v>
      </c>
      <c r="NU86" t="s">
        <v>5263</v>
      </c>
      <c r="NV86" t="s">
        <v>360</v>
      </c>
      <c r="NW86" t="s">
        <v>362</v>
      </c>
      <c r="NX86" t="s">
        <v>362</v>
      </c>
      <c r="NY86" t="s">
        <v>362</v>
      </c>
      <c r="NZ86" t="s">
        <v>362</v>
      </c>
      <c r="OA86" t="s">
        <v>362</v>
      </c>
      <c r="OB86" t="s">
        <v>362</v>
      </c>
      <c r="OC86" t="s">
        <v>362</v>
      </c>
      <c r="OD86" t="s">
        <v>362</v>
      </c>
      <c r="OE86" t="s">
        <v>362</v>
      </c>
      <c r="OF86" t="s">
        <v>362</v>
      </c>
      <c r="OG86" t="s">
        <v>362</v>
      </c>
      <c r="OI86" t="s">
        <v>5345</v>
      </c>
      <c r="OJ86" t="s">
        <v>360</v>
      </c>
      <c r="OK86" t="s">
        <v>362</v>
      </c>
      <c r="OL86" t="s">
        <v>362</v>
      </c>
      <c r="OM86" t="s">
        <v>362</v>
      </c>
      <c r="ON86" t="s">
        <v>362</v>
      </c>
      <c r="OO86" t="s">
        <v>362</v>
      </c>
      <c r="OP86" t="s">
        <v>362</v>
      </c>
      <c r="OQ86" t="s">
        <v>362</v>
      </c>
      <c r="OR86" t="s">
        <v>362</v>
      </c>
      <c r="OS86" t="s">
        <v>362</v>
      </c>
      <c r="OU86" t="s">
        <v>5002</v>
      </c>
      <c r="PF86" t="s">
        <v>6390</v>
      </c>
      <c r="PG86" t="s">
        <v>360</v>
      </c>
      <c r="PH86" t="s">
        <v>362</v>
      </c>
      <c r="PI86" t="s">
        <v>360</v>
      </c>
      <c r="PJ86" t="s">
        <v>362</v>
      </c>
      <c r="PK86" t="s">
        <v>362</v>
      </c>
      <c r="PL86" t="s">
        <v>362</v>
      </c>
      <c r="PM86" t="s">
        <v>362</v>
      </c>
      <c r="PN86" t="s">
        <v>362</v>
      </c>
      <c r="PO86" t="s">
        <v>362</v>
      </c>
      <c r="PP86" t="s">
        <v>362</v>
      </c>
      <c r="PQ86" t="s">
        <v>362</v>
      </c>
      <c r="PR86" t="s">
        <v>362</v>
      </c>
      <c r="PS86" t="s">
        <v>362</v>
      </c>
      <c r="PT86" t="s">
        <v>362</v>
      </c>
      <c r="PU86" t="s">
        <v>362</v>
      </c>
      <c r="PV86" t="s">
        <v>362</v>
      </c>
      <c r="PW86" t="s">
        <v>362</v>
      </c>
      <c r="PX86" t="s">
        <v>362</v>
      </c>
      <c r="PZ86" t="s">
        <v>5398</v>
      </c>
      <c r="QA86" t="s">
        <v>362</v>
      </c>
      <c r="QB86" t="s">
        <v>362</v>
      </c>
      <c r="QC86" t="s">
        <v>362</v>
      </c>
      <c r="QD86" t="s">
        <v>362</v>
      </c>
      <c r="QE86" t="s">
        <v>362</v>
      </c>
      <c r="QF86" t="s">
        <v>362</v>
      </c>
      <c r="QG86" t="s">
        <v>362</v>
      </c>
      <c r="QH86" t="s">
        <v>362</v>
      </c>
      <c r="QI86" t="s">
        <v>362</v>
      </c>
      <c r="QJ86" t="s">
        <v>362</v>
      </c>
      <c r="QK86" t="s">
        <v>362</v>
      </c>
      <c r="QL86" t="s">
        <v>362</v>
      </c>
      <c r="QM86" t="s">
        <v>360</v>
      </c>
      <c r="QN86" t="s">
        <v>362</v>
      </c>
      <c r="QO86" t="s">
        <v>362</v>
      </c>
      <c r="QP86" t="s">
        <v>362</v>
      </c>
      <c r="SZ86" t="s">
        <v>3074</v>
      </c>
      <c r="TA86" t="s">
        <v>362</v>
      </c>
      <c r="TB86" t="s">
        <v>362</v>
      </c>
      <c r="TC86" t="s">
        <v>362</v>
      </c>
      <c r="TD86" t="s">
        <v>362</v>
      </c>
      <c r="TE86" t="s">
        <v>362</v>
      </c>
      <c r="TF86" t="s">
        <v>362</v>
      </c>
      <c r="TG86" t="s">
        <v>360</v>
      </c>
      <c r="TH86" t="s">
        <v>362</v>
      </c>
      <c r="UN86" t="s">
        <v>3074</v>
      </c>
      <c r="UO86" t="s">
        <v>3072</v>
      </c>
      <c r="UP86" t="s">
        <v>3074</v>
      </c>
      <c r="UQ86" t="s">
        <v>6391</v>
      </c>
      <c r="UR86" t="s">
        <v>304</v>
      </c>
      <c r="US86" t="s">
        <v>321</v>
      </c>
      <c r="UT86" t="s">
        <v>290</v>
      </c>
      <c r="UU86" t="s">
        <v>686</v>
      </c>
      <c r="UV86" t="s">
        <v>532</v>
      </c>
      <c r="UW86" t="s">
        <v>329</v>
      </c>
      <c r="UX86" t="s">
        <v>742</v>
      </c>
      <c r="UY86" t="s">
        <v>406</v>
      </c>
      <c r="UZ86" t="s">
        <v>1098</v>
      </c>
      <c r="VA86" t="s">
        <v>1184</v>
      </c>
      <c r="VB86" t="s">
        <v>380</v>
      </c>
    </row>
    <row r="87" spans="1:574" x14ac:dyDescent="0.25">
      <c r="A87" t="s">
        <v>6392</v>
      </c>
      <c r="B87" s="38">
        <v>45902</v>
      </c>
      <c r="C87" t="s">
        <v>3058</v>
      </c>
      <c r="D87" t="s">
        <v>3059</v>
      </c>
      <c r="E87" t="s">
        <v>3065</v>
      </c>
      <c r="F87">
        <v>2811098</v>
      </c>
      <c r="G87" t="s">
        <v>3072</v>
      </c>
      <c r="H87" s="38">
        <v>44622</v>
      </c>
      <c r="I87">
        <v>51</v>
      </c>
      <c r="J87" t="s">
        <v>1466</v>
      </c>
      <c r="K87" t="s">
        <v>4868</v>
      </c>
      <c r="L87" t="s">
        <v>4875</v>
      </c>
      <c r="N87" t="s">
        <v>4911</v>
      </c>
      <c r="P87" t="s">
        <v>4921</v>
      </c>
      <c r="R87" t="s">
        <v>6301</v>
      </c>
      <c r="S87" t="s">
        <v>360</v>
      </c>
      <c r="T87" t="s">
        <v>362</v>
      </c>
      <c r="U87" t="s">
        <v>362</v>
      </c>
      <c r="V87" t="s">
        <v>360</v>
      </c>
      <c r="W87" t="s">
        <v>362</v>
      </c>
      <c r="X87" t="s">
        <v>362</v>
      </c>
      <c r="Y87" t="s">
        <v>362</v>
      </c>
      <c r="Z87" t="s">
        <v>362</v>
      </c>
      <c r="AB87" t="s">
        <v>4942</v>
      </c>
      <c r="AC87" t="s">
        <v>4940</v>
      </c>
      <c r="AD87" t="s">
        <v>4940</v>
      </c>
      <c r="AE87" t="s">
        <v>4940</v>
      </c>
      <c r="AF87" t="s">
        <v>4940</v>
      </c>
      <c r="AG87" t="s">
        <v>4940</v>
      </c>
      <c r="AH87" t="s">
        <v>6155</v>
      </c>
      <c r="AI87" t="s">
        <v>360</v>
      </c>
      <c r="AJ87" t="s">
        <v>360</v>
      </c>
      <c r="AK87" t="s">
        <v>362</v>
      </c>
      <c r="AL87" t="s">
        <v>362</v>
      </c>
      <c r="AM87" t="s">
        <v>360</v>
      </c>
      <c r="AN87" t="s">
        <v>360</v>
      </c>
      <c r="AO87" t="s">
        <v>360</v>
      </c>
      <c r="AP87" t="s">
        <v>362</v>
      </c>
      <c r="AQ87" t="s">
        <v>362</v>
      </c>
      <c r="AR87" t="s">
        <v>362</v>
      </c>
      <c r="AS87" t="s">
        <v>362</v>
      </c>
      <c r="AT87" t="s">
        <v>362</v>
      </c>
      <c r="AU87" t="s">
        <v>362</v>
      </c>
      <c r="AV87" t="s">
        <v>362</v>
      </c>
      <c r="AX87" t="s">
        <v>4951</v>
      </c>
      <c r="AY87" t="s">
        <v>362</v>
      </c>
      <c r="AZ87" t="s">
        <v>360</v>
      </c>
      <c r="BA87" t="s">
        <v>362</v>
      </c>
      <c r="BB87" t="s">
        <v>362</v>
      </c>
      <c r="BC87" t="s">
        <v>362</v>
      </c>
      <c r="BD87" t="s">
        <v>362</v>
      </c>
      <c r="BE87" t="s">
        <v>362</v>
      </c>
      <c r="BF87" t="s">
        <v>362</v>
      </c>
      <c r="BG87" t="s">
        <v>362</v>
      </c>
      <c r="BH87" t="s">
        <v>362</v>
      </c>
      <c r="BI87" t="s">
        <v>362</v>
      </c>
      <c r="BJ87" t="s">
        <v>362</v>
      </c>
      <c r="BK87" t="s">
        <v>362</v>
      </c>
      <c r="BM87" t="s">
        <v>5469</v>
      </c>
      <c r="BN87" t="s">
        <v>362</v>
      </c>
      <c r="BO87" t="s">
        <v>360</v>
      </c>
      <c r="BP87" t="s">
        <v>362</v>
      </c>
      <c r="BQ87" t="s">
        <v>362</v>
      </c>
      <c r="BR87" t="s">
        <v>362</v>
      </c>
      <c r="BS87" t="s">
        <v>362</v>
      </c>
      <c r="BT87" t="s">
        <v>362</v>
      </c>
      <c r="BU87" t="s">
        <v>362</v>
      </c>
      <c r="BV87" t="s">
        <v>362</v>
      </c>
      <c r="BX87" t="s">
        <v>4975</v>
      </c>
      <c r="CN87" t="s">
        <v>5002</v>
      </c>
      <c r="DD87" t="s">
        <v>4984</v>
      </c>
      <c r="EK87" t="s">
        <v>5070</v>
      </c>
      <c r="EW87" t="s">
        <v>5106</v>
      </c>
      <c r="EX87" t="s">
        <v>362</v>
      </c>
      <c r="EY87" t="s">
        <v>362</v>
      </c>
      <c r="EZ87" t="s">
        <v>362</v>
      </c>
      <c r="FA87" t="s">
        <v>362</v>
      </c>
      <c r="FB87" t="s">
        <v>362</v>
      </c>
      <c r="FC87" t="s">
        <v>362</v>
      </c>
      <c r="FD87" t="s">
        <v>360</v>
      </c>
      <c r="FE87" t="s">
        <v>362</v>
      </c>
      <c r="FF87" t="s">
        <v>362</v>
      </c>
      <c r="FG87" t="s">
        <v>362</v>
      </c>
      <c r="FH87" t="s">
        <v>362</v>
      </c>
      <c r="FJ87" t="s">
        <v>5070</v>
      </c>
      <c r="FK87" t="s">
        <v>5111</v>
      </c>
      <c r="FL87" t="s">
        <v>5113</v>
      </c>
      <c r="FM87" t="s">
        <v>360</v>
      </c>
      <c r="FN87" t="s">
        <v>362</v>
      </c>
      <c r="FO87" t="s">
        <v>362</v>
      </c>
      <c r="FP87" t="s">
        <v>362</v>
      </c>
      <c r="FQ87" t="s">
        <v>362</v>
      </c>
      <c r="FR87" t="s">
        <v>362</v>
      </c>
      <c r="FS87" t="s">
        <v>362</v>
      </c>
      <c r="FT87" t="s">
        <v>362</v>
      </c>
      <c r="FV87" t="s">
        <v>3072</v>
      </c>
      <c r="GG87" t="s">
        <v>4949</v>
      </c>
      <c r="GI87" t="s">
        <v>3072</v>
      </c>
      <c r="GJ87" t="s">
        <v>5137</v>
      </c>
      <c r="GK87" t="s">
        <v>362</v>
      </c>
      <c r="GL87" t="s">
        <v>360</v>
      </c>
      <c r="GM87" t="s">
        <v>362</v>
      </c>
      <c r="GN87" t="s">
        <v>362</v>
      </c>
      <c r="GO87" t="s">
        <v>362</v>
      </c>
      <c r="GP87" t="s">
        <v>362</v>
      </c>
      <c r="GR87" t="s">
        <v>4907</v>
      </c>
      <c r="GS87" t="s">
        <v>362</v>
      </c>
      <c r="GT87" t="s">
        <v>362</v>
      </c>
      <c r="GU87" t="s">
        <v>362</v>
      </c>
      <c r="GV87" t="s">
        <v>362</v>
      </c>
      <c r="GW87" t="s">
        <v>362</v>
      </c>
      <c r="GX87" t="s">
        <v>362</v>
      </c>
      <c r="GY87" t="s">
        <v>360</v>
      </c>
      <c r="GZ87" t="s">
        <v>362</v>
      </c>
      <c r="HB87" t="s">
        <v>3072</v>
      </c>
      <c r="IG87" t="s">
        <v>5187</v>
      </c>
      <c r="IP87" t="s">
        <v>5203</v>
      </c>
      <c r="IQ87" t="s">
        <v>5985</v>
      </c>
      <c r="IR87" t="s">
        <v>362</v>
      </c>
      <c r="IS87" t="s">
        <v>362</v>
      </c>
      <c r="IT87" t="s">
        <v>362</v>
      </c>
      <c r="IU87" t="s">
        <v>360</v>
      </c>
      <c r="IV87" t="s">
        <v>360</v>
      </c>
      <c r="IW87" t="s">
        <v>362</v>
      </c>
      <c r="IX87" t="s">
        <v>362</v>
      </c>
      <c r="IY87" t="s">
        <v>362</v>
      </c>
      <c r="IZ87" t="s">
        <v>362</v>
      </c>
      <c r="JA87" t="s">
        <v>362</v>
      </c>
      <c r="JL87" t="s">
        <v>3074</v>
      </c>
      <c r="JX87" t="s">
        <v>5257</v>
      </c>
      <c r="JY87" t="s">
        <v>362</v>
      </c>
      <c r="JZ87" t="s">
        <v>362</v>
      </c>
      <c r="KA87" t="s">
        <v>362</v>
      </c>
      <c r="KB87" t="s">
        <v>362</v>
      </c>
      <c r="KC87" t="s">
        <v>362</v>
      </c>
      <c r="KD87" t="s">
        <v>360</v>
      </c>
      <c r="KE87" t="s">
        <v>362</v>
      </c>
      <c r="KF87" t="s">
        <v>362</v>
      </c>
      <c r="KG87" t="s">
        <v>362</v>
      </c>
      <c r="KI87" t="s">
        <v>5259</v>
      </c>
      <c r="KJ87" t="s">
        <v>6186</v>
      </c>
      <c r="KK87" t="s">
        <v>360</v>
      </c>
      <c r="KL87" t="s">
        <v>362</v>
      </c>
      <c r="KM87" t="s">
        <v>360</v>
      </c>
      <c r="KN87" t="s">
        <v>362</v>
      </c>
      <c r="KO87" t="s">
        <v>362</v>
      </c>
      <c r="KP87" t="s">
        <v>362</v>
      </c>
      <c r="KQ87" t="s">
        <v>362</v>
      </c>
      <c r="KR87" t="s">
        <v>362</v>
      </c>
      <c r="KS87" t="s">
        <v>362</v>
      </c>
      <c r="KT87" t="s">
        <v>362</v>
      </c>
      <c r="KU87" t="s">
        <v>362</v>
      </c>
      <c r="LJ87" t="s">
        <v>6023</v>
      </c>
      <c r="LK87" t="s">
        <v>360</v>
      </c>
      <c r="LL87" t="s">
        <v>360</v>
      </c>
      <c r="LM87" t="s">
        <v>360</v>
      </c>
      <c r="LN87" t="s">
        <v>360</v>
      </c>
      <c r="LO87" t="s">
        <v>362</v>
      </c>
      <c r="LP87" t="s">
        <v>362</v>
      </c>
      <c r="LQ87" t="s">
        <v>362</v>
      </c>
      <c r="LS87" t="s">
        <v>3072</v>
      </c>
      <c r="LT87" t="s">
        <v>5287</v>
      </c>
      <c r="MR87" t="s">
        <v>5050</v>
      </c>
      <c r="MS87" t="s">
        <v>362</v>
      </c>
      <c r="MT87" t="s">
        <v>362</v>
      </c>
      <c r="MU87" t="s">
        <v>362</v>
      </c>
      <c r="MV87" t="s">
        <v>362</v>
      </c>
      <c r="MW87" t="s">
        <v>362</v>
      </c>
      <c r="MX87" t="s">
        <v>362</v>
      </c>
      <c r="MY87" t="s">
        <v>362</v>
      </c>
      <c r="MZ87" t="s">
        <v>360</v>
      </c>
      <c r="NA87" t="s">
        <v>362</v>
      </c>
      <c r="NB87" t="s">
        <v>362</v>
      </c>
      <c r="NC87" t="s">
        <v>362</v>
      </c>
      <c r="NE87" t="s">
        <v>4971</v>
      </c>
      <c r="NF87" t="s">
        <v>362</v>
      </c>
      <c r="NG87" t="s">
        <v>362</v>
      </c>
      <c r="NH87" t="s">
        <v>362</v>
      </c>
      <c r="NI87" t="s">
        <v>362</v>
      </c>
      <c r="NJ87" t="s">
        <v>362</v>
      </c>
      <c r="NK87" t="s">
        <v>362</v>
      </c>
      <c r="NL87" t="s">
        <v>362</v>
      </c>
      <c r="NM87" t="s">
        <v>362</v>
      </c>
      <c r="NN87" t="s">
        <v>362</v>
      </c>
      <c r="NO87" t="s">
        <v>362</v>
      </c>
      <c r="NP87" t="s">
        <v>362</v>
      </c>
      <c r="NQ87" t="s">
        <v>360</v>
      </c>
      <c r="NR87" t="s">
        <v>362</v>
      </c>
      <c r="NS87" t="s">
        <v>362</v>
      </c>
      <c r="NU87" t="s">
        <v>6186</v>
      </c>
      <c r="NV87" t="s">
        <v>360</v>
      </c>
      <c r="NW87" t="s">
        <v>362</v>
      </c>
      <c r="NX87" t="s">
        <v>360</v>
      </c>
      <c r="NY87" t="s">
        <v>362</v>
      </c>
      <c r="NZ87" t="s">
        <v>362</v>
      </c>
      <c r="OA87" t="s">
        <v>362</v>
      </c>
      <c r="OB87" t="s">
        <v>362</v>
      </c>
      <c r="OC87" t="s">
        <v>362</v>
      </c>
      <c r="OD87" t="s">
        <v>362</v>
      </c>
      <c r="OE87" t="s">
        <v>362</v>
      </c>
      <c r="OF87" t="s">
        <v>362</v>
      </c>
      <c r="OG87" t="s">
        <v>362</v>
      </c>
      <c r="OI87" t="s">
        <v>5345</v>
      </c>
      <c r="OJ87" t="s">
        <v>360</v>
      </c>
      <c r="OK87" t="s">
        <v>362</v>
      </c>
      <c r="OL87" t="s">
        <v>362</v>
      </c>
      <c r="OM87" t="s">
        <v>362</v>
      </c>
      <c r="ON87" t="s">
        <v>362</v>
      </c>
      <c r="OO87" t="s">
        <v>362</v>
      </c>
      <c r="OP87" t="s">
        <v>362</v>
      </c>
      <c r="OQ87" t="s">
        <v>362</v>
      </c>
      <c r="OR87" t="s">
        <v>362</v>
      </c>
      <c r="OS87" t="s">
        <v>362</v>
      </c>
      <c r="OU87" t="s">
        <v>5002</v>
      </c>
      <c r="PF87" t="s">
        <v>5387</v>
      </c>
      <c r="PG87" t="s">
        <v>362</v>
      </c>
      <c r="PH87" t="s">
        <v>362</v>
      </c>
      <c r="PI87" t="s">
        <v>362</v>
      </c>
      <c r="PJ87" t="s">
        <v>362</v>
      </c>
      <c r="PK87" t="s">
        <v>362</v>
      </c>
      <c r="PL87" t="s">
        <v>362</v>
      </c>
      <c r="PM87" t="s">
        <v>362</v>
      </c>
      <c r="PN87" t="s">
        <v>362</v>
      </c>
      <c r="PO87" t="s">
        <v>362</v>
      </c>
      <c r="PP87" t="s">
        <v>360</v>
      </c>
      <c r="PQ87" t="s">
        <v>362</v>
      </c>
      <c r="PR87" t="s">
        <v>362</v>
      </c>
      <c r="PS87" t="s">
        <v>362</v>
      </c>
      <c r="PT87" t="s">
        <v>362</v>
      </c>
      <c r="PU87" t="s">
        <v>362</v>
      </c>
      <c r="PV87" t="s">
        <v>362</v>
      </c>
      <c r="PW87" t="s">
        <v>362</v>
      </c>
      <c r="PX87" t="s">
        <v>362</v>
      </c>
      <c r="PZ87" t="s">
        <v>5412</v>
      </c>
      <c r="QA87" t="s">
        <v>362</v>
      </c>
      <c r="QB87" t="s">
        <v>362</v>
      </c>
      <c r="QC87" t="s">
        <v>362</v>
      </c>
      <c r="QD87" t="s">
        <v>362</v>
      </c>
      <c r="QE87" t="s">
        <v>362</v>
      </c>
      <c r="QF87" t="s">
        <v>362</v>
      </c>
      <c r="QG87" t="s">
        <v>362</v>
      </c>
      <c r="QH87" t="s">
        <v>360</v>
      </c>
      <c r="QI87" t="s">
        <v>362</v>
      </c>
      <c r="QJ87" t="s">
        <v>362</v>
      </c>
      <c r="QK87" t="s">
        <v>362</v>
      </c>
      <c r="QL87" t="s">
        <v>362</v>
      </c>
      <c r="QM87" t="s">
        <v>362</v>
      </c>
      <c r="QN87" t="s">
        <v>362</v>
      </c>
      <c r="QO87" t="s">
        <v>362</v>
      </c>
      <c r="QP87" t="s">
        <v>362</v>
      </c>
      <c r="QR87" t="s">
        <v>6212</v>
      </c>
      <c r="QS87" t="s">
        <v>360</v>
      </c>
      <c r="QT87" t="s">
        <v>362</v>
      </c>
      <c r="QU87" t="s">
        <v>360</v>
      </c>
      <c r="QV87" t="s">
        <v>362</v>
      </c>
      <c r="QW87" t="s">
        <v>362</v>
      </c>
      <c r="QX87" t="s">
        <v>362</v>
      </c>
      <c r="QY87" t="s">
        <v>362</v>
      </c>
      <c r="QZ87" t="s">
        <v>360</v>
      </c>
      <c r="RA87" t="s">
        <v>362</v>
      </c>
      <c r="RB87" t="s">
        <v>362</v>
      </c>
      <c r="RC87" t="s">
        <v>362</v>
      </c>
      <c r="RD87" t="s">
        <v>362</v>
      </c>
      <c r="RF87" t="s">
        <v>5449</v>
      </c>
      <c r="RG87" t="s">
        <v>362</v>
      </c>
      <c r="RH87" t="s">
        <v>362</v>
      </c>
      <c r="RI87" t="s">
        <v>362</v>
      </c>
      <c r="RJ87" t="s">
        <v>362</v>
      </c>
      <c r="RK87" t="s">
        <v>360</v>
      </c>
      <c r="RL87" t="s">
        <v>362</v>
      </c>
      <c r="RM87" t="s">
        <v>362</v>
      </c>
      <c r="RN87" t="s">
        <v>362</v>
      </c>
      <c r="RO87" t="s">
        <v>362</v>
      </c>
      <c r="RP87" t="s">
        <v>362</v>
      </c>
      <c r="RQ87" t="s">
        <v>362</v>
      </c>
      <c r="RR87" t="s">
        <v>362</v>
      </c>
      <c r="RS87" t="s">
        <v>362</v>
      </c>
      <c r="RT87" t="s">
        <v>362</v>
      </c>
      <c r="RU87" t="s">
        <v>362</v>
      </c>
      <c r="RV87" t="s">
        <v>362</v>
      </c>
      <c r="RX87" t="s">
        <v>6100</v>
      </c>
      <c r="RY87" t="s">
        <v>360</v>
      </c>
      <c r="RZ87" t="s">
        <v>360</v>
      </c>
      <c r="SA87" t="s">
        <v>360</v>
      </c>
      <c r="SB87" t="s">
        <v>360</v>
      </c>
      <c r="SC87" t="s">
        <v>362</v>
      </c>
      <c r="SD87" t="s">
        <v>360</v>
      </c>
      <c r="SE87" t="s">
        <v>362</v>
      </c>
      <c r="SF87" t="s">
        <v>362</v>
      </c>
      <c r="SG87" t="s">
        <v>362</v>
      </c>
      <c r="SH87" t="s">
        <v>362</v>
      </c>
      <c r="SI87" t="s">
        <v>362</v>
      </c>
      <c r="SK87" t="s">
        <v>5489</v>
      </c>
      <c r="SL87" t="s">
        <v>362</v>
      </c>
      <c r="SM87" t="s">
        <v>362</v>
      </c>
      <c r="SN87" t="s">
        <v>362</v>
      </c>
      <c r="SO87" t="s">
        <v>360</v>
      </c>
      <c r="SP87" t="s">
        <v>362</v>
      </c>
      <c r="SQ87" t="s">
        <v>362</v>
      </c>
      <c r="SR87" t="s">
        <v>362</v>
      </c>
      <c r="SS87" t="s">
        <v>362</v>
      </c>
      <c r="ST87" t="s">
        <v>362</v>
      </c>
      <c r="SU87" t="s">
        <v>362</v>
      </c>
      <c r="SV87" t="s">
        <v>362</v>
      </c>
      <c r="SW87" t="s">
        <v>362</v>
      </c>
      <c r="SX87" t="s">
        <v>362</v>
      </c>
      <c r="SZ87" t="s">
        <v>3074</v>
      </c>
      <c r="TA87" t="s">
        <v>362</v>
      </c>
      <c r="TB87" t="s">
        <v>362</v>
      </c>
      <c r="TC87" t="s">
        <v>362</v>
      </c>
      <c r="TD87" t="s">
        <v>362</v>
      </c>
      <c r="TE87" t="s">
        <v>362</v>
      </c>
      <c r="TF87" t="s">
        <v>362</v>
      </c>
      <c r="TG87" t="s">
        <v>360</v>
      </c>
      <c r="TH87" t="s">
        <v>362</v>
      </c>
      <c r="TY87" t="s">
        <v>5019</v>
      </c>
      <c r="TZ87" t="s">
        <v>4907</v>
      </c>
      <c r="UA87" t="s">
        <v>362</v>
      </c>
      <c r="UB87" t="s">
        <v>362</v>
      </c>
      <c r="UC87" t="s">
        <v>362</v>
      </c>
      <c r="UD87" t="s">
        <v>362</v>
      </c>
      <c r="UE87" t="s">
        <v>362</v>
      </c>
      <c r="UF87" t="s">
        <v>362</v>
      </c>
      <c r="UG87" t="s">
        <v>362</v>
      </c>
      <c r="UH87" t="s">
        <v>362</v>
      </c>
      <c r="UI87" t="s">
        <v>362</v>
      </c>
      <c r="UJ87" t="s">
        <v>360</v>
      </c>
      <c r="UK87" t="s">
        <v>362</v>
      </c>
      <c r="UN87" t="s">
        <v>3074</v>
      </c>
      <c r="UO87" t="s">
        <v>3074</v>
      </c>
      <c r="UP87" t="s">
        <v>3072</v>
      </c>
      <c r="UQ87" t="s">
        <v>2054</v>
      </c>
      <c r="UR87" t="s">
        <v>304</v>
      </c>
      <c r="US87" t="s">
        <v>321</v>
      </c>
      <c r="UT87" t="s">
        <v>290</v>
      </c>
      <c r="UU87" t="s">
        <v>686</v>
      </c>
      <c r="UV87" t="s">
        <v>532</v>
      </c>
      <c r="UW87" t="s">
        <v>332</v>
      </c>
      <c r="UX87" t="s">
        <v>737</v>
      </c>
      <c r="UY87" t="s">
        <v>406</v>
      </c>
      <c r="UZ87" t="s">
        <v>1099</v>
      </c>
      <c r="VA87" t="s">
        <v>1185</v>
      </c>
      <c r="VB87" t="s">
        <v>380</v>
      </c>
    </row>
    <row r="88" spans="1:574" x14ac:dyDescent="0.25">
      <c r="A88" t="s">
        <v>6393</v>
      </c>
      <c r="B88" s="38">
        <v>45902</v>
      </c>
      <c r="C88" t="s">
        <v>3057</v>
      </c>
      <c r="D88" t="s">
        <v>3059</v>
      </c>
      <c r="E88" t="s">
        <v>3065</v>
      </c>
      <c r="F88">
        <v>2800837</v>
      </c>
      <c r="G88" t="s">
        <v>3072</v>
      </c>
      <c r="H88" s="38">
        <v>44768</v>
      </c>
      <c r="I88">
        <v>63</v>
      </c>
      <c r="J88" t="s">
        <v>1483</v>
      </c>
      <c r="K88" t="s">
        <v>4866</v>
      </c>
      <c r="L88" t="s">
        <v>4873</v>
      </c>
      <c r="N88" t="s">
        <v>4913</v>
      </c>
      <c r="P88" t="s">
        <v>4933</v>
      </c>
      <c r="R88" t="s">
        <v>3074</v>
      </c>
      <c r="S88" t="s">
        <v>362</v>
      </c>
      <c r="T88" t="s">
        <v>362</v>
      </c>
      <c r="U88" t="s">
        <v>362</v>
      </c>
      <c r="V88" t="s">
        <v>362</v>
      </c>
      <c r="W88" t="s">
        <v>362</v>
      </c>
      <c r="X88" t="s">
        <v>360</v>
      </c>
      <c r="Y88" t="s">
        <v>362</v>
      </c>
      <c r="Z88" t="s">
        <v>362</v>
      </c>
      <c r="AB88" t="s">
        <v>4942</v>
      </c>
      <c r="AC88" t="s">
        <v>4940</v>
      </c>
      <c r="AD88" t="s">
        <v>4942</v>
      </c>
      <c r="AE88" t="s">
        <v>4940</v>
      </c>
      <c r="AF88" t="s">
        <v>4940</v>
      </c>
      <c r="AG88" t="s">
        <v>4940</v>
      </c>
      <c r="AH88" t="s">
        <v>6394</v>
      </c>
      <c r="AI88" t="s">
        <v>360</v>
      </c>
      <c r="AJ88" t="s">
        <v>360</v>
      </c>
      <c r="AK88" t="s">
        <v>360</v>
      </c>
      <c r="AL88" t="s">
        <v>360</v>
      </c>
      <c r="AM88" t="s">
        <v>362</v>
      </c>
      <c r="AN88" t="s">
        <v>362</v>
      </c>
      <c r="AO88" t="s">
        <v>360</v>
      </c>
      <c r="AP88" t="s">
        <v>360</v>
      </c>
      <c r="AQ88" t="s">
        <v>360</v>
      </c>
      <c r="AR88" t="s">
        <v>362</v>
      </c>
      <c r="AS88" t="s">
        <v>362</v>
      </c>
      <c r="AT88" t="s">
        <v>362</v>
      </c>
      <c r="AU88" t="s">
        <v>362</v>
      </c>
      <c r="AV88" t="s">
        <v>362</v>
      </c>
      <c r="AX88" t="s">
        <v>5984</v>
      </c>
      <c r="AY88" t="s">
        <v>360</v>
      </c>
      <c r="AZ88" t="s">
        <v>360</v>
      </c>
      <c r="BA88" t="s">
        <v>362</v>
      </c>
      <c r="BB88" t="s">
        <v>362</v>
      </c>
      <c r="BC88" t="s">
        <v>362</v>
      </c>
      <c r="BD88" t="s">
        <v>362</v>
      </c>
      <c r="BE88" t="s">
        <v>362</v>
      </c>
      <c r="BF88" t="s">
        <v>362</v>
      </c>
      <c r="BG88" t="s">
        <v>362</v>
      </c>
      <c r="BH88" t="s">
        <v>362</v>
      </c>
      <c r="BI88" t="s">
        <v>362</v>
      </c>
      <c r="BJ88" t="s">
        <v>362</v>
      </c>
      <c r="BK88" t="s">
        <v>362</v>
      </c>
      <c r="BM88" t="s">
        <v>6044</v>
      </c>
      <c r="BN88" t="s">
        <v>362</v>
      </c>
      <c r="BO88" t="s">
        <v>362</v>
      </c>
      <c r="BP88" t="s">
        <v>360</v>
      </c>
      <c r="BQ88" t="s">
        <v>360</v>
      </c>
      <c r="BR88" t="s">
        <v>362</v>
      </c>
      <c r="BS88" t="s">
        <v>362</v>
      </c>
      <c r="BT88" t="s">
        <v>362</v>
      </c>
      <c r="BU88" t="s">
        <v>362</v>
      </c>
      <c r="BV88" t="s">
        <v>362</v>
      </c>
      <c r="BX88" t="s">
        <v>4975</v>
      </c>
      <c r="CN88" t="s">
        <v>5002</v>
      </c>
      <c r="DD88" t="s">
        <v>4984</v>
      </c>
      <c r="EK88" t="s">
        <v>5070</v>
      </c>
      <c r="EW88" t="s">
        <v>5100</v>
      </c>
      <c r="EX88" t="s">
        <v>362</v>
      </c>
      <c r="EY88" t="s">
        <v>362</v>
      </c>
      <c r="EZ88" t="s">
        <v>362</v>
      </c>
      <c r="FA88" t="s">
        <v>360</v>
      </c>
      <c r="FB88" t="s">
        <v>362</v>
      </c>
      <c r="FC88" t="s">
        <v>362</v>
      </c>
      <c r="FD88" t="s">
        <v>362</v>
      </c>
      <c r="FE88" t="s">
        <v>362</v>
      </c>
      <c r="FF88" t="s">
        <v>362</v>
      </c>
      <c r="FG88" t="s">
        <v>362</v>
      </c>
      <c r="FH88" t="s">
        <v>362</v>
      </c>
      <c r="FJ88" t="s">
        <v>5070</v>
      </c>
      <c r="FK88" t="s">
        <v>4907</v>
      </c>
      <c r="FV88" t="s">
        <v>3072</v>
      </c>
      <c r="GG88" t="s">
        <v>4949</v>
      </c>
      <c r="GI88" t="s">
        <v>3072</v>
      </c>
      <c r="GJ88" t="s">
        <v>5137</v>
      </c>
      <c r="GK88" t="s">
        <v>362</v>
      </c>
      <c r="GL88" t="s">
        <v>360</v>
      </c>
      <c r="GM88" t="s">
        <v>362</v>
      </c>
      <c r="GN88" t="s">
        <v>362</v>
      </c>
      <c r="GO88" t="s">
        <v>362</v>
      </c>
      <c r="GP88" t="s">
        <v>362</v>
      </c>
      <c r="GR88" t="s">
        <v>5147</v>
      </c>
      <c r="GS88" t="s">
        <v>362</v>
      </c>
      <c r="GT88" t="s">
        <v>362</v>
      </c>
      <c r="GU88" t="s">
        <v>360</v>
      </c>
      <c r="GV88" t="s">
        <v>362</v>
      </c>
      <c r="GW88" t="s">
        <v>362</v>
      </c>
      <c r="GX88" t="s">
        <v>362</v>
      </c>
      <c r="GY88" t="s">
        <v>362</v>
      </c>
      <c r="GZ88" t="s">
        <v>362</v>
      </c>
      <c r="HB88" t="s">
        <v>3074</v>
      </c>
      <c r="HC88" t="s">
        <v>5166</v>
      </c>
      <c r="HD88" t="s">
        <v>362</v>
      </c>
      <c r="HE88" t="s">
        <v>362</v>
      </c>
      <c r="HF88" t="s">
        <v>362</v>
      </c>
      <c r="HG88" t="s">
        <v>362</v>
      </c>
      <c r="HH88" t="s">
        <v>362</v>
      </c>
      <c r="HI88" t="s">
        <v>360</v>
      </c>
      <c r="HJ88" t="s">
        <v>362</v>
      </c>
      <c r="HK88" t="s">
        <v>362</v>
      </c>
      <c r="HL88" t="s">
        <v>362</v>
      </c>
      <c r="IG88" t="s">
        <v>5187</v>
      </c>
      <c r="IP88" t="s">
        <v>5203</v>
      </c>
      <c r="IQ88" t="s">
        <v>5218</v>
      </c>
      <c r="IR88" t="s">
        <v>362</v>
      </c>
      <c r="IS88" t="s">
        <v>362</v>
      </c>
      <c r="IT88" t="s">
        <v>362</v>
      </c>
      <c r="IU88" t="s">
        <v>360</v>
      </c>
      <c r="IV88" t="s">
        <v>362</v>
      </c>
      <c r="IW88" t="s">
        <v>362</v>
      </c>
      <c r="IX88" t="s">
        <v>362</v>
      </c>
      <c r="IY88" t="s">
        <v>362</v>
      </c>
      <c r="IZ88" t="s">
        <v>362</v>
      </c>
      <c r="JA88" t="s">
        <v>362</v>
      </c>
      <c r="JL88" t="s">
        <v>3074</v>
      </c>
      <c r="JX88" t="s">
        <v>5248</v>
      </c>
      <c r="JY88" t="s">
        <v>360</v>
      </c>
      <c r="JZ88" t="s">
        <v>362</v>
      </c>
      <c r="KA88" t="s">
        <v>362</v>
      </c>
      <c r="KB88" t="s">
        <v>362</v>
      </c>
      <c r="KC88" t="s">
        <v>362</v>
      </c>
      <c r="KD88" t="s">
        <v>362</v>
      </c>
      <c r="KE88" t="s">
        <v>362</v>
      </c>
      <c r="KF88" t="s">
        <v>362</v>
      </c>
      <c r="KG88" t="s">
        <v>362</v>
      </c>
      <c r="KI88" t="s">
        <v>5259</v>
      </c>
      <c r="KJ88" t="s">
        <v>6158</v>
      </c>
      <c r="KK88" t="s">
        <v>360</v>
      </c>
      <c r="KL88" t="s">
        <v>362</v>
      </c>
      <c r="KM88" t="s">
        <v>360</v>
      </c>
      <c r="KN88" t="s">
        <v>362</v>
      </c>
      <c r="KO88" t="s">
        <v>360</v>
      </c>
      <c r="KP88" t="s">
        <v>362</v>
      </c>
      <c r="KQ88" t="s">
        <v>360</v>
      </c>
      <c r="KR88" t="s">
        <v>362</v>
      </c>
      <c r="KS88" t="s">
        <v>362</v>
      </c>
      <c r="KT88" t="s">
        <v>362</v>
      </c>
      <c r="KU88" t="s">
        <v>362</v>
      </c>
      <c r="LJ88" t="s">
        <v>6023</v>
      </c>
      <c r="LK88" t="s">
        <v>360</v>
      </c>
      <c r="LL88" t="s">
        <v>360</v>
      </c>
      <c r="LM88" t="s">
        <v>360</v>
      </c>
      <c r="LN88" t="s">
        <v>360</v>
      </c>
      <c r="LO88" t="s">
        <v>362</v>
      </c>
      <c r="LP88" t="s">
        <v>362</v>
      </c>
      <c r="LQ88" t="s">
        <v>362</v>
      </c>
      <c r="LS88" t="s">
        <v>3074</v>
      </c>
      <c r="LT88" t="s">
        <v>3072</v>
      </c>
      <c r="LU88" t="s">
        <v>5291</v>
      </c>
      <c r="LW88" t="s">
        <v>5296</v>
      </c>
      <c r="NE88" t="s">
        <v>4971</v>
      </c>
      <c r="NF88" t="s">
        <v>362</v>
      </c>
      <c r="NG88" t="s">
        <v>362</v>
      </c>
      <c r="NH88" t="s">
        <v>362</v>
      </c>
      <c r="NI88" t="s">
        <v>362</v>
      </c>
      <c r="NJ88" t="s">
        <v>362</v>
      </c>
      <c r="NK88" t="s">
        <v>362</v>
      </c>
      <c r="NL88" t="s">
        <v>362</v>
      </c>
      <c r="NM88" t="s">
        <v>362</v>
      </c>
      <c r="NN88" t="s">
        <v>362</v>
      </c>
      <c r="NO88" t="s">
        <v>362</v>
      </c>
      <c r="NP88" t="s">
        <v>362</v>
      </c>
      <c r="NQ88" t="s">
        <v>360</v>
      </c>
      <c r="NR88" t="s">
        <v>362</v>
      </c>
      <c r="NS88" t="s">
        <v>362</v>
      </c>
      <c r="NU88" t="s">
        <v>5263</v>
      </c>
      <c r="NV88" t="s">
        <v>360</v>
      </c>
      <c r="NW88" t="s">
        <v>362</v>
      </c>
      <c r="NX88" t="s">
        <v>362</v>
      </c>
      <c r="NY88" t="s">
        <v>362</v>
      </c>
      <c r="NZ88" t="s">
        <v>362</v>
      </c>
      <c r="OA88" t="s">
        <v>362</v>
      </c>
      <c r="OB88" t="s">
        <v>362</v>
      </c>
      <c r="OC88" t="s">
        <v>362</v>
      </c>
      <c r="OD88" t="s">
        <v>362</v>
      </c>
      <c r="OE88" t="s">
        <v>362</v>
      </c>
      <c r="OF88" t="s">
        <v>362</v>
      </c>
      <c r="OG88" t="s">
        <v>362</v>
      </c>
      <c r="OI88" t="s">
        <v>5345</v>
      </c>
      <c r="OJ88" t="s">
        <v>360</v>
      </c>
      <c r="OK88" t="s">
        <v>362</v>
      </c>
      <c r="OL88" t="s">
        <v>362</v>
      </c>
      <c r="OM88" t="s">
        <v>362</v>
      </c>
      <c r="ON88" t="s">
        <v>362</v>
      </c>
      <c r="OO88" t="s">
        <v>362</v>
      </c>
      <c r="OP88" t="s">
        <v>362</v>
      </c>
      <c r="OQ88" t="s">
        <v>362</v>
      </c>
      <c r="OR88" t="s">
        <v>362</v>
      </c>
      <c r="OS88" t="s">
        <v>362</v>
      </c>
      <c r="OU88" t="s">
        <v>5002</v>
      </c>
      <c r="PF88" t="s">
        <v>5369</v>
      </c>
      <c r="PG88" t="s">
        <v>360</v>
      </c>
      <c r="PH88" t="s">
        <v>362</v>
      </c>
      <c r="PI88" t="s">
        <v>362</v>
      </c>
      <c r="PJ88" t="s">
        <v>362</v>
      </c>
      <c r="PK88" t="s">
        <v>362</v>
      </c>
      <c r="PL88" t="s">
        <v>362</v>
      </c>
      <c r="PM88" t="s">
        <v>362</v>
      </c>
      <c r="PN88" t="s">
        <v>362</v>
      </c>
      <c r="PO88" t="s">
        <v>362</v>
      </c>
      <c r="PP88" t="s">
        <v>362</v>
      </c>
      <c r="PQ88" t="s">
        <v>362</v>
      </c>
      <c r="PR88" t="s">
        <v>362</v>
      </c>
      <c r="PS88" t="s">
        <v>362</v>
      </c>
      <c r="PT88" t="s">
        <v>362</v>
      </c>
      <c r="PU88" t="s">
        <v>362</v>
      </c>
      <c r="PV88" t="s">
        <v>362</v>
      </c>
      <c r="PW88" t="s">
        <v>362</v>
      </c>
      <c r="PX88" t="s">
        <v>362</v>
      </c>
      <c r="PZ88" t="s">
        <v>5398</v>
      </c>
      <c r="QA88" t="s">
        <v>362</v>
      </c>
      <c r="QB88" t="s">
        <v>362</v>
      </c>
      <c r="QC88" t="s">
        <v>362</v>
      </c>
      <c r="QD88" t="s">
        <v>362</v>
      </c>
      <c r="QE88" t="s">
        <v>362</v>
      </c>
      <c r="QF88" t="s">
        <v>362</v>
      </c>
      <c r="QG88" t="s">
        <v>362</v>
      </c>
      <c r="QH88" t="s">
        <v>362</v>
      </c>
      <c r="QI88" t="s">
        <v>362</v>
      </c>
      <c r="QJ88" t="s">
        <v>362</v>
      </c>
      <c r="QK88" t="s">
        <v>362</v>
      </c>
      <c r="QL88" t="s">
        <v>362</v>
      </c>
      <c r="QM88" t="s">
        <v>360</v>
      </c>
      <c r="QN88" t="s">
        <v>362</v>
      </c>
      <c r="QO88" t="s">
        <v>362</v>
      </c>
      <c r="QP88" t="s">
        <v>362</v>
      </c>
      <c r="SZ88" t="s">
        <v>3074</v>
      </c>
      <c r="TA88" t="s">
        <v>362</v>
      </c>
      <c r="TB88" t="s">
        <v>362</v>
      </c>
      <c r="TC88" t="s">
        <v>362</v>
      </c>
      <c r="TD88" t="s">
        <v>362</v>
      </c>
      <c r="TE88" t="s">
        <v>362</v>
      </c>
      <c r="TF88" t="s">
        <v>362</v>
      </c>
      <c r="TG88" t="s">
        <v>360</v>
      </c>
      <c r="TH88" t="s">
        <v>362</v>
      </c>
      <c r="TY88" t="s">
        <v>5002</v>
      </c>
      <c r="UN88" t="s">
        <v>3072</v>
      </c>
      <c r="UO88" t="s">
        <v>3072</v>
      </c>
      <c r="UP88" t="s">
        <v>3072</v>
      </c>
      <c r="UQ88" t="s">
        <v>6395</v>
      </c>
      <c r="UR88" t="s">
        <v>304</v>
      </c>
      <c r="US88" t="s">
        <v>321</v>
      </c>
      <c r="UT88" t="s">
        <v>298</v>
      </c>
      <c r="UU88" t="s">
        <v>694</v>
      </c>
      <c r="UV88" t="s">
        <v>532</v>
      </c>
      <c r="UW88" t="s">
        <v>330</v>
      </c>
      <c r="UX88" t="s">
        <v>742</v>
      </c>
      <c r="UY88" t="s">
        <v>406</v>
      </c>
      <c r="UZ88" t="s">
        <v>1099</v>
      </c>
      <c r="VA88" t="s">
        <v>1184</v>
      </c>
      <c r="VB88" t="s">
        <v>386</v>
      </c>
    </row>
    <row r="89" spans="1:574" x14ac:dyDescent="0.25">
      <c r="A89" t="s">
        <v>6396</v>
      </c>
      <c r="B89" s="38">
        <v>45902</v>
      </c>
      <c r="C89" t="s">
        <v>3055</v>
      </c>
      <c r="D89" t="s">
        <v>3059</v>
      </c>
      <c r="E89" t="s">
        <v>3065</v>
      </c>
      <c r="F89">
        <v>2802798</v>
      </c>
      <c r="G89" t="s">
        <v>3072</v>
      </c>
      <c r="H89" s="38">
        <v>44714</v>
      </c>
      <c r="I89">
        <v>43</v>
      </c>
      <c r="J89" t="s">
        <v>1473</v>
      </c>
      <c r="K89" t="s">
        <v>4866</v>
      </c>
      <c r="L89" t="s">
        <v>4875</v>
      </c>
      <c r="N89" t="s">
        <v>4911</v>
      </c>
      <c r="P89" t="s">
        <v>4925</v>
      </c>
      <c r="R89" t="s">
        <v>5529</v>
      </c>
      <c r="S89" t="s">
        <v>362</v>
      </c>
      <c r="T89" t="s">
        <v>360</v>
      </c>
      <c r="U89" t="s">
        <v>362</v>
      </c>
      <c r="V89" t="s">
        <v>362</v>
      </c>
      <c r="W89" t="s">
        <v>362</v>
      </c>
      <c r="X89" t="s">
        <v>362</v>
      </c>
      <c r="Y89" t="s">
        <v>362</v>
      </c>
      <c r="Z89" t="s">
        <v>362</v>
      </c>
      <c r="AB89" t="s">
        <v>4940</v>
      </c>
      <c r="AC89" t="s">
        <v>4940</v>
      </c>
      <c r="AD89" t="s">
        <v>4942</v>
      </c>
      <c r="AE89" t="s">
        <v>4940</v>
      </c>
      <c r="AF89" t="s">
        <v>4940</v>
      </c>
      <c r="AG89" t="s">
        <v>4940</v>
      </c>
      <c r="AH89" t="s">
        <v>6397</v>
      </c>
      <c r="AI89" t="s">
        <v>360</v>
      </c>
      <c r="AJ89" t="s">
        <v>362</v>
      </c>
      <c r="AK89" t="s">
        <v>360</v>
      </c>
      <c r="AL89" t="s">
        <v>360</v>
      </c>
      <c r="AM89" t="s">
        <v>362</v>
      </c>
      <c r="AN89" t="s">
        <v>362</v>
      </c>
      <c r="AO89" t="s">
        <v>362</v>
      </c>
      <c r="AP89" t="s">
        <v>360</v>
      </c>
      <c r="AQ89" t="s">
        <v>360</v>
      </c>
      <c r="AR89" t="s">
        <v>362</v>
      </c>
      <c r="AS89" t="s">
        <v>360</v>
      </c>
      <c r="AT89" t="s">
        <v>362</v>
      </c>
      <c r="AU89" t="s">
        <v>362</v>
      </c>
      <c r="AV89" t="s">
        <v>362</v>
      </c>
      <c r="AX89" t="s">
        <v>4949</v>
      </c>
      <c r="AY89" t="s">
        <v>360</v>
      </c>
      <c r="AZ89" t="s">
        <v>362</v>
      </c>
      <c r="BA89" t="s">
        <v>362</v>
      </c>
      <c r="BB89" t="s">
        <v>362</v>
      </c>
      <c r="BC89" t="s">
        <v>362</v>
      </c>
      <c r="BD89" t="s">
        <v>362</v>
      </c>
      <c r="BE89" t="s">
        <v>362</v>
      </c>
      <c r="BF89" t="s">
        <v>362</v>
      </c>
      <c r="BG89" t="s">
        <v>362</v>
      </c>
      <c r="BH89" t="s">
        <v>362</v>
      </c>
      <c r="BI89" t="s">
        <v>362</v>
      </c>
      <c r="BJ89" t="s">
        <v>362</v>
      </c>
      <c r="BK89" t="s">
        <v>362</v>
      </c>
      <c r="BM89" t="s">
        <v>5473</v>
      </c>
      <c r="BN89" t="s">
        <v>362</v>
      </c>
      <c r="BO89" t="s">
        <v>362</v>
      </c>
      <c r="BP89" t="s">
        <v>362</v>
      </c>
      <c r="BQ89" t="s">
        <v>360</v>
      </c>
      <c r="BR89" t="s">
        <v>362</v>
      </c>
      <c r="BS89" t="s">
        <v>362</v>
      </c>
      <c r="BT89" t="s">
        <v>362</v>
      </c>
      <c r="BU89" t="s">
        <v>362</v>
      </c>
      <c r="BV89" t="s">
        <v>362</v>
      </c>
      <c r="BX89" t="s">
        <v>4975</v>
      </c>
      <c r="CN89" t="s">
        <v>5002</v>
      </c>
      <c r="DD89" t="s">
        <v>4984</v>
      </c>
      <c r="EK89" t="s">
        <v>5070</v>
      </c>
      <c r="EW89" t="s">
        <v>5094</v>
      </c>
      <c r="EX89" t="s">
        <v>360</v>
      </c>
      <c r="EY89" t="s">
        <v>362</v>
      </c>
      <c r="EZ89" t="s">
        <v>362</v>
      </c>
      <c r="FA89" t="s">
        <v>362</v>
      </c>
      <c r="FB89" t="s">
        <v>362</v>
      </c>
      <c r="FC89" t="s">
        <v>362</v>
      </c>
      <c r="FD89" t="s">
        <v>362</v>
      </c>
      <c r="FE89" t="s">
        <v>362</v>
      </c>
      <c r="FF89" t="s">
        <v>362</v>
      </c>
      <c r="FG89" t="s">
        <v>362</v>
      </c>
      <c r="FH89" t="s">
        <v>362</v>
      </c>
      <c r="FJ89" t="s">
        <v>5070</v>
      </c>
      <c r="FK89" t="s">
        <v>5111</v>
      </c>
      <c r="FL89" t="s">
        <v>5113</v>
      </c>
      <c r="FM89" t="s">
        <v>360</v>
      </c>
      <c r="FN89" t="s">
        <v>362</v>
      </c>
      <c r="FO89" t="s">
        <v>362</v>
      </c>
      <c r="FP89" t="s">
        <v>362</v>
      </c>
      <c r="FQ89" t="s">
        <v>362</v>
      </c>
      <c r="FR89" t="s">
        <v>362</v>
      </c>
      <c r="FS89" t="s">
        <v>362</v>
      </c>
      <c r="FT89" t="s">
        <v>362</v>
      </c>
      <c r="FV89" t="s">
        <v>3074</v>
      </c>
      <c r="FW89" t="s">
        <v>5132</v>
      </c>
      <c r="FX89" t="s">
        <v>362</v>
      </c>
      <c r="FY89" t="s">
        <v>362</v>
      </c>
      <c r="FZ89" t="s">
        <v>362</v>
      </c>
      <c r="GA89" t="s">
        <v>362</v>
      </c>
      <c r="GB89" t="s">
        <v>360</v>
      </c>
      <c r="GC89" t="s">
        <v>362</v>
      </c>
      <c r="GD89" t="s">
        <v>362</v>
      </c>
      <c r="GE89" t="s">
        <v>362</v>
      </c>
      <c r="GG89" t="s">
        <v>4949</v>
      </c>
      <c r="GI89" t="s">
        <v>3074</v>
      </c>
      <c r="HN89" t="s">
        <v>5172</v>
      </c>
      <c r="HO89" t="s">
        <v>362</v>
      </c>
      <c r="HP89" t="s">
        <v>362</v>
      </c>
      <c r="HQ89" t="s">
        <v>360</v>
      </c>
      <c r="HR89" t="s">
        <v>362</v>
      </c>
      <c r="HS89" t="s">
        <v>362</v>
      </c>
      <c r="HT89" t="s">
        <v>362</v>
      </c>
      <c r="HU89" t="s">
        <v>362</v>
      </c>
      <c r="HV89" t="s">
        <v>362</v>
      </c>
      <c r="HW89" t="s">
        <v>362</v>
      </c>
      <c r="HY89" t="s">
        <v>5186</v>
      </c>
      <c r="HZ89" t="s">
        <v>362</v>
      </c>
      <c r="IA89" t="s">
        <v>362</v>
      </c>
      <c r="IB89" t="s">
        <v>362</v>
      </c>
      <c r="IC89" t="s">
        <v>362</v>
      </c>
      <c r="ID89" t="s">
        <v>360</v>
      </c>
      <c r="IE89" t="s">
        <v>362</v>
      </c>
      <c r="IG89" t="s">
        <v>5187</v>
      </c>
      <c r="IP89" t="s">
        <v>5203</v>
      </c>
      <c r="IQ89" t="s">
        <v>5220</v>
      </c>
      <c r="IR89" t="s">
        <v>362</v>
      </c>
      <c r="IS89" t="s">
        <v>362</v>
      </c>
      <c r="IT89" t="s">
        <v>362</v>
      </c>
      <c r="IU89" t="s">
        <v>362</v>
      </c>
      <c r="IV89" t="s">
        <v>360</v>
      </c>
      <c r="IW89" t="s">
        <v>362</v>
      </c>
      <c r="IX89" t="s">
        <v>362</v>
      </c>
      <c r="IY89" t="s">
        <v>362</v>
      </c>
      <c r="IZ89" t="s">
        <v>362</v>
      </c>
      <c r="JA89" t="s">
        <v>362</v>
      </c>
      <c r="JL89" t="s">
        <v>3074</v>
      </c>
      <c r="JX89" t="s">
        <v>5248</v>
      </c>
      <c r="JY89" t="s">
        <v>360</v>
      </c>
      <c r="JZ89" t="s">
        <v>362</v>
      </c>
      <c r="KA89" t="s">
        <v>362</v>
      </c>
      <c r="KB89" t="s">
        <v>362</v>
      </c>
      <c r="KC89" t="s">
        <v>362</v>
      </c>
      <c r="KD89" t="s">
        <v>362</v>
      </c>
      <c r="KE89" t="s">
        <v>362</v>
      </c>
      <c r="KF89" t="s">
        <v>362</v>
      </c>
      <c r="KG89" t="s">
        <v>362</v>
      </c>
      <c r="KI89" t="s">
        <v>5259</v>
      </c>
      <c r="KJ89" t="s">
        <v>5263</v>
      </c>
      <c r="KK89" t="s">
        <v>360</v>
      </c>
      <c r="KL89" t="s">
        <v>362</v>
      </c>
      <c r="KM89" t="s">
        <v>362</v>
      </c>
      <c r="KN89" t="s">
        <v>362</v>
      </c>
      <c r="KO89" t="s">
        <v>362</v>
      </c>
      <c r="KP89" t="s">
        <v>362</v>
      </c>
      <c r="KQ89" t="s">
        <v>362</v>
      </c>
      <c r="KR89" t="s">
        <v>362</v>
      </c>
      <c r="KS89" t="s">
        <v>362</v>
      </c>
      <c r="KT89" t="s">
        <v>362</v>
      </c>
      <c r="KU89" t="s">
        <v>362</v>
      </c>
      <c r="LJ89" t="s">
        <v>5997</v>
      </c>
      <c r="LK89" t="s">
        <v>360</v>
      </c>
      <c r="LL89" t="s">
        <v>360</v>
      </c>
      <c r="LM89" t="s">
        <v>362</v>
      </c>
      <c r="LN89" t="s">
        <v>362</v>
      </c>
      <c r="LO89" t="s">
        <v>362</v>
      </c>
      <c r="LP89" t="s">
        <v>362</v>
      </c>
      <c r="LQ89" t="s">
        <v>362</v>
      </c>
      <c r="LS89" t="s">
        <v>3072</v>
      </c>
      <c r="LT89" t="s">
        <v>5287</v>
      </c>
      <c r="MR89" t="s">
        <v>6398</v>
      </c>
      <c r="MS89" t="s">
        <v>360</v>
      </c>
      <c r="MT89" t="s">
        <v>362</v>
      </c>
      <c r="MU89" t="s">
        <v>360</v>
      </c>
      <c r="MV89" t="s">
        <v>362</v>
      </c>
      <c r="MW89" t="s">
        <v>362</v>
      </c>
      <c r="MX89" t="s">
        <v>362</v>
      </c>
      <c r="MY89" t="s">
        <v>362</v>
      </c>
      <c r="MZ89" t="s">
        <v>362</v>
      </c>
      <c r="NA89" t="s">
        <v>362</v>
      </c>
      <c r="NB89" t="s">
        <v>362</v>
      </c>
      <c r="NC89" t="s">
        <v>362</v>
      </c>
      <c r="NE89" t="s">
        <v>4971</v>
      </c>
      <c r="NF89" t="s">
        <v>362</v>
      </c>
      <c r="NG89" t="s">
        <v>362</v>
      </c>
      <c r="NH89" t="s">
        <v>362</v>
      </c>
      <c r="NI89" t="s">
        <v>362</v>
      </c>
      <c r="NJ89" t="s">
        <v>362</v>
      </c>
      <c r="NK89" t="s">
        <v>362</v>
      </c>
      <c r="NL89" t="s">
        <v>362</v>
      </c>
      <c r="NM89" t="s">
        <v>362</v>
      </c>
      <c r="NN89" t="s">
        <v>362</v>
      </c>
      <c r="NO89" t="s">
        <v>362</v>
      </c>
      <c r="NP89" t="s">
        <v>362</v>
      </c>
      <c r="NQ89" t="s">
        <v>360</v>
      </c>
      <c r="NR89" t="s">
        <v>362</v>
      </c>
      <c r="NS89" t="s">
        <v>362</v>
      </c>
      <c r="NU89" t="s">
        <v>5263</v>
      </c>
      <c r="NV89" t="s">
        <v>360</v>
      </c>
      <c r="NW89" t="s">
        <v>362</v>
      </c>
      <c r="NX89" t="s">
        <v>362</v>
      </c>
      <c r="NY89" t="s">
        <v>362</v>
      </c>
      <c r="NZ89" t="s">
        <v>362</v>
      </c>
      <c r="OA89" t="s">
        <v>362</v>
      </c>
      <c r="OB89" t="s">
        <v>362</v>
      </c>
      <c r="OC89" t="s">
        <v>362</v>
      </c>
      <c r="OD89" t="s">
        <v>362</v>
      </c>
      <c r="OE89" t="s">
        <v>362</v>
      </c>
      <c r="OF89" t="s">
        <v>362</v>
      </c>
      <c r="OG89" t="s">
        <v>362</v>
      </c>
      <c r="OI89" t="s">
        <v>5345</v>
      </c>
      <c r="OJ89" t="s">
        <v>360</v>
      </c>
      <c r="OK89" t="s">
        <v>362</v>
      </c>
      <c r="OL89" t="s">
        <v>362</v>
      </c>
      <c r="OM89" t="s">
        <v>362</v>
      </c>
      <c r="ON89" t="s">
        <v>362</v>
      </c>
      <c r="OO89" t="s">
        <v>362</v>
      </c>
      <c r="OP89" t="s">
        <v>362</v>
      </c>
      <c r="OQ89" t="s">
        <v>362</v>
      </c>
      <c r="OR89" t="s">
        <v>362</v>
      </c>
      <c r="OS89" t="s">
        <v>362</v>
      </c>
      <c r="OU89" t="s">
        <v>4984</v>
      </c>
      <c r="OV89" t="s">
        <v>5367</v>
      </c>
      <c r="OW89" t="s">
        <v>362</v>
      </c>
      <c r="OX89" t="s">
        <v>362</v>
      </c>
      <c r="OY89" t="s">
        <v>362</v>
      </c>
      <c r="OZ89" t="s">
        <v>362</v>
      </c>
      <c r="PA89" t="s">
        <v>360</v>
      </c>
      <c r="PB89" t="s">
        <v>362</v>
      </c>
      <c r="PC89" t="s">
        <v>362</v>
      </c>
      <c r="PD89" t="s">
        <v>362</v>
      </c>
      <c r="PF89" t="s">
        <v>5398</v>
      </c>
      <c r="PG89" t="s">
        <v>362</v>
      </c>
      <c r="PH89" t="s">
        <v>362</v>
      </c>
      <c r="PI89" t="s">
        <v>362</v>
      </c>
      <c r="PJ89" t="s">
        <v>362</v>
      </c>
      <c r="PK89" t="s">
        <v>362</v>
      </c>
      <c r="PL89" t="s">
        <v>362</v>
      </c>
      <c r="PM89" t="s">
        <v>362</v>
      </c>
      <c r="PN89" t="s">
        <v>362</v>
      </c>
      <c r="PO89" t="s">
        <v>362</v>
      </c>
      <c r="PP89" t="s">
        <v>362</v>
      </c>
      <c r="PQ89" t="s">
        <v>362</v>
      </c>
      <c r="PR89" t="s">
        <v>362</v>
      </c>
      <c r="PS89" t="s">
        <v>362</v>
      </c>
      <c r="PT89" t="s">
        <v>362</v>
      </c>
      <c r="PU89" t="s">
        <v>362</v>
      </c>
      <c r="PV89" t="s">
        <v>362</v>
      </c>
      <c r="PW89" t="s">
        <v>362</v>
      </c>
      <c r="PX89" t="s">
        <v>360</v>
      </c>
      <c r="PZ89" t="s">
        <v>5398</v>
      </c>
      <c r="QA89" t="s">
        <v>362</v>
      </c>
      <c r="QB89" t="s">
        <v>362</v>
      </c>
      <c r="QC89" t="s">
        <v>362</v>
      </c>
      <c r="QD89" t="s">
        <v>362</v>
      </c>
      <c r="QE89" t="s">
        <v>362</v>
      </c>
      <c r="QF89" t="s">
        <v>362</v>
      </c>
      <c r="QG89" t="s">
        <v>362</v>
      </c>
      <c r="QH89" t="s">
        <v>362</v>
      </c>
      <c r="QI89" t="s">
        <v>362</v>
      </c>
      <c r="QJ89" t="s">
        <v>362</v>
      </c>
      <c r="QK89" t="s">
        <v>362</v>
      </c>
      <c r="QL89" t="s">
        <v>362</v>
      </c>
      <c r="QM89" t="s">
        <v>360</v>
      </c>
      <c r="QN89" t="s">
        <v>362</v>
      </c>
      <c r="QO89" t="s">
        <v>362</v>
      </c>
      <c r="QP89" t="s">
        <v>362</v>
      </c>
      <c r="SZ89" t="s">
        <v>5505</v>
      </c>
      <c r="TA89" t="s">
        <v>360</v>
      </c>
      <c r="TB89" t="s">
        <v>362</v>
      </c>
      <c r="TC89" t="s">
        <v>362</v>
      </c>
      <c r="TD89" t="s">
        <v>362</v>
      </c>
      <c r="TE89" t="s">
        <v>362</v>
      </c>
      <c r="TF89" t="s">
        <v>362</v>
      </c>
      <c r="TG89" t="s">
        <v>362</v>
      </c>
      <c r="TH89" t="s">
        <v>362</v>
      </c>
      <c r="TJ89" t="s">
        <v>5495</v>
      </c>
      <c r="TK89" t="s">
        <v>362</v>
      </c>
      <c r="TL89" t="s">
        <v>362</v>
      </c>
      <c r="TM89" t="s">
        <v>362</v>
      </c>
      <c r="TN89" t="s">
        <v>362</v>
      </c>
      <c r="TO89" t="s">
        <v>362</v>
      </c>
      <c r="TP89" t="s">
        <v>362</v>
      </c>
      <c r="TQ89" t="s">
        <v>360</v>
      </c>
      <c r="TR89" t="s">
        <v>362</v>
      </c>
      <c r="TS89" t="s">
        <v>362</v>
      </c>
      <c r="TT89" t="s">
        <v>362</v>
      </c>
      <c r="TU89" t="s">
        <v>362</v>
      </c>
      <c r="TV89" t="s">
        <v>362</v>
      </c>
      <c r="TW89" t="s">
        <v>362</v>
      </c>
      <c r="TY89" t="s">
        <v>5021</v>
      </c>
      <c r="TZ89" t="s">
        <v>4907</v>
      </c>
      <c r="UA89" t="s">
        <v>362</v>
      </c>
      <c r="UB89" t="s">
        <v>362</v>
      </c>
      <c r="UC89" t="s">
        <v>362</v>
      </c>
      <c r="UD89" t="s">
        <v>362</v>
      </c>
      <c r="UE89" t="s">
        <v>362</v>
      </c>
      <c r="UF89" t="s">
        <v>362</v>
      </c>
      <c r="UG89" t="s">
        <v>362</v>
      </c>
      <c r="UH89" t="s">
        <v>362</v>
      </c>
      <c r="UI89" t="s">
        <v>362</v>
      </c>
      <c r="UJ89" t="s">
        <v>360</v>
      </c>
      <c r="UK89" t="s">
        <v>362</v>
      </c>
      <c r="UN89" t="s">
        <v>3072</v>
      </c>
      <c r="UO89" t="s">
        <v>3072</v>
      </c>
      <c r="UP89" t="s">
        <v>3074</v>
      </c>
      <c r="UQ89" t="s">
        <v>1064</v>
      </c>
      <c r="UR89" t="s">
        <v>304</v>
      </c>
      <c r="US89" t="s">
        <v>321</v>
      </c>
      <c r="UT89" t="s">
        <v>290</v>
      </c>
      <c r="UU89" t="s">
        <v>690</v>
      </c>
      <c r="UV89" t="s">
        <v>532</v>
      </c>
      <c r="UW89" t="s">
        <v>329</v>
      </c>
      <c r="UX89" t="s">
        <v>737</v>
      </c>
      <c r="UY89" t="s">
        <v>406</v>
      </c>
      <c r="UZ89" t="s">
        <v>1099</v>
      </c>
      <c r="VA89" t="s">
        <v>1184</v>
      </c>
      <c r="VB89" t="s">
        <v>380</v>
      </c>
    </row>
    <row r="90" spans="1:574" x14ac:dyDescent="0.25">
      <c r="A90" t="s">
        <v>6399</v>
      </c>
      <c r="B90" s="38">
        <v>45902</v>
      </c>
      <c r="C90" t="s">
        <v>3058</v>
      </c>
      <c r="D90" t="s">
        <v>3059</v>
      </c>
      <c r="E90" t="s">
        <v>3065</v>
      </c>
      <c r="F90">
        <v>2802925</v>
      </c>
      <c r="G90" t="s">
        <v>3072</v>
      </c>
      <c r="H90" s="38">
        <v>44627</v>
      </c>
      <c r="I90">
        <v>33</v>
      </c>
      <c r="J90" t="s">
        <v>1477</v>
      </c>
      <c r="K90" t="s">
        <v>4866</v>
      </c>
      <c r="L90" t="s">
        <v>4873</v>
      </c>
      <c r="N90" t="s">
        <v>4913</v>
      </c>
      <c r="P90" t="s">
        <v>4937</v>
      </c>
      <c r="R90" t="s">
        <v>5994</v>
      </c>
      <c r="S90" t="s">
        <v>360</v>
      </c>
      <c r="T90" t="s">
        <v>360</v>
      </c>
      <c r="U90" t="s">
        <v>362</v>
      </c>
      <c r="V90" t="s">
        <v>362</v>
      </c>
      <c r="W90" t="s">
        <v>362</v>
      </c>
      <c r="X90" t="s">
        <v>362</v>
      </c>
      <c r="Y90" t="s">
        <v>362</v>
      </c>
      <c r="Z90" t="s">
        <v>362</v>
      </c>
      <c r="AB90" t="s">
        <v>4940</v>
      </c>
      <c r="AC90" t="s">
        <v>4940</v>
      </c>
      <c r="AD90" t="s">
        <v>4940</v>
      </c>
      <c r="AE90" t="s">
        <v>4940</v>
      </c>
      <c r="AF90" t="s">
        <v>4940</v>
      </c>
      <c r="AG90" t="s">
        <v>4940</v>
      </c>
      <c r="AH90" t="s">
        <v>6400</v>
      </c>
      <c r="AI90" t="s">
        <v>360</v>
      </c>
      <c r="AJ90" t="s">
        <v>360</v>
      </c>
      <c r="AK90" t="s">
        <v>362</v>
      </c>
      <c r="AL90" t="s">
        <v>362</v>
      </c>
      <c r="AM90" t="s">
        <v>360</v>
      </c>
      <c r="AN90" t="s">
        <v>360</v>
      </c>
      <c r="AO90" t="s">
        <v>362</v>
      </c>
      <c r="AP90" t="s">
        <v>360</v>
      </c>
      <c r="AQ90" t="s">
        <v>362</v>
      </c>
      <c r="AR90" t="s">
        <v>362</v>
      </c>
      <c r="AS90" t="s">
        <v>362</v>
      </c>
      <c r="AT90" t="s">
        <v>362</v>
      </c>
      <c r="AU90" t="s">
        <v>362</v>
      </c>
      <c r="AV90" t="s">
        <v>362</v>
      </c>
      <c r="AX90" t="s">
        <v>4973</v>
      </c>
      <c r="AY90" t="s">
        <v>362</v>
      </c>
      <c r="AZ90" t="s">
        <v>362</v>
      </c>
      <c r="BA90" t="s">
        <v>362</v>
      </c>
      <c r="BB90" t="s">
        <v>362</v>
      </c>
      <c r="BC90" t="s">
        <v>362</v>
      </c>
      <c r="BD90" t="s">
        <v>362</v>
      </c>
      <c r="BE90" t="s">
        <v>362</v>
      </c>
      <c r="BF90" t="s">
        <v>362</v>
      </c>
      <c r="BG90" t="s">
        <v>362</v>
      </c>
      <c r="BH90" t="s">
        <v>362</v>
      </c>
      <c r="BI90" t="s">
        <v>362</v>
      </c>
      <c r="BJ90" t="s">
        <v>360</v>
      </c>
      <c r="BK90" t="s">
        <v>362</v>
      </c>
      <c r="DE90" t="s">
        <v>5026</v>
      </c>
      <c r="DF90" t="s">
        <v>4907</v>
      </c>
      <c r="DG90" t="s">
        <v>362</v>
      </c>
      <c r="DH90" t="s">
        <v>362</v>
      </c>
      <c r="DI90" t="s">
        <v>362</v>
      </c>
      <c r="DJ90" t="s">
        <v>362</v>
      </c>
      <c r="DK90" t="s">
        <v>360</v>
      </c>
      <c r="DL90" t="s">
        <v>362</v>
      </c>
      <c r="EK90" t="s">
        <v>5074</v>
      </c>
      <c r="EL90" t="s">
        <v>6401</v>
      </c>
      <c r="EM90" t="s">
        <v>362</v>
      </c>
      <c r="EN90" t="s">
        <v>362</v>
      </c>
      <c r="EO90" t="s">
        <v>362</v>
      </c>
      <c r="EP90" t="s">
        <v>362</v>
      </c>
      <c r="EQ90" t="s">
        <v>360</v>
      </c>
      <c r="ER90" t="s">
        <v>360</v>
      </c>
      <c r="ES90" t="s">
        <v>362</v>
      </c>
      <c r="ET90" t="s">
        <v>362</v>
      </c>
      <c r="EU90" t="s">
        <v>362</v>
      </c>
      <c r="EW90" t="s">
        <v>6342</v>
      </c>
      <c r="EX90" t="s">
        <v>362</v>
      </c>
      <c r="EY90" t="s">
        <v>362</v>
      </c>
      <c r="EZ90" t="s">
        <v>362</v>
      </c>
      <c r="FA90" t="s">
        <v>360</v>
      </c>
      <c r="FB90" t="s">
        <v>362</v>
      </c>
      <c r="FC90" t="s">
        <v>360</v>
      </c>
      <c r="FD90" t="s">
        <v>360</v>
      </c>
      <c r="FE90" t="s">
        <v>362</v>
      </c>
      <c r="FF90" t="s">
        <v>362</v>
      </c>
      <c r="FG90" t="s">
        <v>362</v>
      </c>
      <c r="FH90" t="s">
        <v>362</v>
      </c>
      <c r="FJ90" t="s">
        <v>5076</v>
      </c>
      <c r="FK90" t="s">
        <v>3074</v>
      </c>
      <c r="FL90" t="s">
        <v>6402</v>
      </c>
      <c r="FM90" t="s">
        <v>360</v>
      </c>
      <c r="FN90" t="s">
        <v>360</v>
      </c>
      <c r="FO90" t="s">
        <v>360</v>
      </c>
      <c r="FP90" t="s">
        <v>362</v>
      </c>
      <c r="FQ90" t="s">
        <v>362</v>
      </c>
      <c r="FR90" t="s">
        <v>362</v>
      </c>
      <c r="FS90" t="s">
        <v>362</v>
      </c>
      <c r="FT90" t="s">
        <v>362</v>
      </c>
      <c r="FV90" t="s">
        <v>3074</v>
      </c>
      <c r="FW90" t="s">
        <v>6403</v>
      </c>
      <c r="FX90" t="s">
        <v>360</v>
      </c>
      <c r="FY90" t="s">
        <v>360</v>
      </c>
      <c r="FZ90" t="s">
        <v>362</v>
      </c>
      <c r="GA90" t="s">
        <v>360</v>
      </c>
      <c r="GB90" t="s">
        <v>362</v>
      </c>
      <c r="GC90" t="s">
        <v>362</v>
      </c>
      <c r="GD90" t="s">
        <v>362</v>
      </c>
      <c r="GE90" t="s">
        <v>362</v>
      </c>
      <c r="GG90" t="s">
        <v>4949</v>
      </c>
      <c r="GI90" t="s">
        <v>3072</v>
      </c>
      <c r="GJ90" t="s">
        <v>5141</v>
      </c>
      <c r="GK90" t="s">
        <v>362</v>
      </c>
      <c r="GL90" t="s">
        <v>362</v>
      </c>
      <c r="GM90" t="s">
        <v>362</v>
      </c>
      <c r="GN90" t="s">
        <v>360</v>
      </c>
      <c r="GO90" t="s">
        <v>362</v>
      </c>
      <c r="GP90" t="s">
        <v>362</v>
      </c>
      <c r="GR90" t="s">
        <v>5151</v>
      </c>
      <c r="GS90" t="s">
        <v>362</v>
      </c>
      <c r="GT90" t="s">
        <v>362</v>
      </c>
      <c r="GU90" t="s">
        <v>362</v>
      </c>
      <c r="GV90" t="s">
        <v>362</v>
      </c>
      <c r="GW90" t="s">
        <v>360</v>
      </c>
      <c r="GX90" t="s">
        <v>362</v>
      </c>
      <c r="GY90" t="s">
        <v>362</v>
      </c>
      <c r="GZ90" t="s">
        <v>362</v>
      </c>
      <c r="HB90" t="s">
        <v>3074</v>
      </c>
      <c r="HC90" t="s">
        <v>5166</v>
      </c>
      <c r="HD90" t="s">
        <v>362</v>
      </c>
      <c r="HE90" t="s">
        <v>362</v>
      </c>
      <c r="HF90" t="s">
        <v>362</v>
      </c>
      <c r="HG90" t="s">
        <v>362</v>
      </c>
      <c r="HH90" t="s">
        <v>362</v>
      </c>
      <c r="HI90" t="s">
        <v>360</v>
      </c>
      <c r="HJ90" t="s">
        <v>362</v>
      </c>
      <c r="HK90" t="s">
        <v>362</v>
      </c>
      <c r="HL90" t="s">
        <v>362</v>
      </c>
      <c r="IG90" t="s">
        <v>5193</v>
      </c>
      <c r="IH90" t="s">
        <v>6120</v>
      </c>
      <c r="II90" t="s">
        <v>362</v>
      </c>
      <c r="IJ90" t="s">
        <v>360</v>
      </c>
      <c r="IK90" t="s">
        <v>360</v>
      </c>
      <c r="IL90" t="s">
        <v>362</v>
      </c>
      <c r="IM90" t="s">
        <v>362</v>
      </c>
      <c r="IN90" t="s">
        <v>362</v>
      </c>
      <c r="IP90" t="s">
        <v>5203</v>
      </c>
      <c r="IQ90" t="s">
        <v>6104</v>
      </c>
      <c r="IR90" t="s">
        <v>362</v>
      </c>
      <c r="IS90" t="s">
        <v>362</v>
      </c>
      <c r="IT90" t="s">
        <v>360</v>
      </c>
      <c r="IU90" t="s">
        <v>360</v>
      </c>
      <c r="IV90" t="s">
        <v>360</v>
      </c>
      <c r="IW90" t="s">
        <v>362</v>
      </c>
      <c r="IX90" t="s">
        <v>362</v>
      </c>
      <c r="IY90" t="s">
        <v>362</v>
      </c>
      <c r="IZ90" t="s">
        <v>362</v>
      </c>
      <c r="JA90" t="s">
        <v>362</v>
      </c>
      <c r="JL90" t="s">
        <v>3074</v>
      </c>
      <c r="JX90" t="s">
        <v>6163</v>
      </c>
      <c r="JY90" t="s">
        <v>360</v>
      </c>
      <c r="JZ90" t="s">
        <v>362</v>
      </c>
      <c r="KA90" t="s">
        <v>362</v>
      </c>
      <c r="KB90" t="s">
        <v>362</v>
      </c>
      <c r="KC90" t="s">
        <v>362</v>
      </c>
      <c r="KD90" t="s">
        <v>360</v>
      </c>
      <c r="KE90" t="s">
        <v>362</v>
      </c>
      <c r="KF90" t="s">
        <v>362</v>
      </c>
      <c r="KG90" t="s">
        <v>362</v>
      </c>
      <c r="KI90" t="s">
        <v>5259</v>
      </c>
      <c r="KJ90" t="s">
        <v>6404</v>
      </c>
      <c r="KK90" t="s">
        <v>360</v>
      </c>
      <c r="KL90" t="s">
        <v>362</v>
      </c>
      <c r="KM90" t="s">
        <v>362</v>
      </c>
      <c r="KN90" t="s">
        <v>362</v>
      </c>
      <c r="KO90" t="s">
        <v>362</v>
      </c>
      <c r="KP90" t="s">
        <v>362</v>
      </c>
      <c r="KQ90" t="s">
        <v>362</v>
      </c>
      <c r="KR90" t="s">
        <v>362</v>
      </c>
      <c r="KS90" t="s">
        <v>360</v>
      </c>
      <c r="KT90" t="s">
        <v>362</v>
      </c>
      <c r="KU90" t="s">
        <v>362</v>
      </c>
      <c r="LJ90" t="s">
        <v>6023</v>
      </c>
      <c r="LK90" t="s">
        <v>360</v>
      </c>
      <c r="LL90" t="s">
        <v>360</v>
      </c>
      <c r="LM90" t="s">
        <v>360</v>
      </c>
      <c r="LN90" t="s">
        <v>360</v>
      </c>
      <c r="LO90" t="s">
        <v>362</v>
      </c>
      <c r="LP90" t="s">
        <v>362</v>
      </c>
      <c r="LQ90" t="s">
        <v>362</v>
      </c>
      <c r="LS90" t="s">
        <v>3072</v>
      </c>
      <c r="LT90" t="s">
        <v>5289</v>
      </c>
      <c r="MF90" t="s">
        <v>5310</v>
      </c>
      <c r="MG90" t="s">
        <v>360</v>
      </c>
      <c r="MH90" t="s">
        <v>362</v>
      </c>
      <c r="MI90" t="s">
        <v>362</v>
      </c>
      <c r="MJ90" t="s">
        <v>362</v>
      </c>
      <c r="MK90" t="s">
        <v>362</v>
      </c>
      <c r="ML90" t="s">
        <v>362</v>
      </c>
      <c r="MM90" t="s">
        <v>362</v>
      </c>
      <c r="MN90" t="s">
        <v>362</v>
      </c>
      <c r="MO90" t="s">
        <v>362</v>
      </c>
      <c r="MP90" t="s">
        <v>362</v>
      </c>
      <c r="NE90" t="s">
        <v>4971</v>
      </c>
      <c r="NF90" t="s">
        <v>362</v>
      </c>
      <c r="NG90" t="s">
        <v>362</v>
      </c>
      <c r="NH90" t="s">
        <v>362</v>
      </c>
      <c r="NI90" t="s">
        <v>362</v>
      </c>
      <c r="NJ90" t="s">
        <v>362</v>
      </c>
      <c r="NK90" t="s">
        <v>362</v>
      </c>
      <c r="NL90" t="s">
        <v>362</v>
      </c>
      <c r="NM90" t="s">
        <v>362</v>
      </c>
      <c r="NN90" t="s">
        <v>362</v>
      </c>
      <c r="NO90" t="s">
        <v>362</v>
      </c>
      <c r="NP90" t="s">
        <v>362</v>
      </c>
      <c r="NQ90" t="s">
        <v>360</v>
      </c>
      <c r="NR90" t="s">
        <v>362</v>
      </c>
      <c r="NS90" t="s">
        <v>362</v>
      </c>
      <c r="NU90" t="s">
        <v>6327</v>
      </c>
      <c r="NV90" t="s">
        <v>360</v>
      </c>
      <c r="NW90" t="s">
        <v>362</v>
      </c>
      <c r="NX90" t="s">
        <v>360</v>
      </c>
      <c r="NY90" t="s">
        <v>362</v>
      </c>
      <c r="NZ90" t="s">
        <v>362</v>
      </c>
      <c r="OA90" t="s">
        <v>362</v>
      </c>
      <c r="OB90" t="s">
        <v>362</v>
      </c>
      <c r="OC90" t="s">
        <v>362</v>
      </c>
      <c r="OD90" t="s">
        <v>360</v>
      </c>
      <c r="OE90" t="s">
        <v>362</v>
      </c>
      <c r="OF90" t="s">
        <v>362</v>
      </c>
      <c r="OG90" t="s">
        <v>362</v>
      </c>
      <c r="OI90" t="s">
        <v>5345</v>
      </c>
      <c r="OJ90" t="s">
        <v>360</v>
      </c>
      <c r="OK90" t="s">
        <v>362</v>
      </c>
      <c r="OL90" t="s">
        <v>362</v>
      </c>
      <c r="OM90" t="s">
        <v>362</v>
      </c>
      <c r="ON90" t="s">
        <v>362</v>
      </c>
      <c r="OO90" t="s">
        <v>362</v>
      </c>
      <c r="OP90" t="s">
        <v>362</v>
      </c>
      <c r="OQ90" t="s">
        <v>362</v>
      </c>
      <c r="OR90" t="s">
        <v>362</v>
      </c>
      <c r="OS90" t="s">
        <v>362</v>
      </c>
      <c r="OU90" t="s">
        <v>5019</v>
      </c>
      <c r="OV90" t="s">
        <v>5359</v>
      </c>
      <c r="OW90" t="s">
        <v>360</v>
      </c>
      <c r="OX90" t="s">
        <v>362</v>
      </c>
      <c r="OY90" t="s">
        <v>362</v>
      </c>
      <c r="OZ90" t="s">
        <v>362</v>
      </c>
      <c r="PA90" t="s">
        <v>362</v>
      </c>
      <c r="PB90" t="s">
        <v>362</v>
      </c>
      <c r="PC90" t="s">
        <v>362</v>
      </c>
      <c r="PD90" t="s">
        <v>362</v>
      </c>
      <c r="PF90" t="s">
        <v>6232</v>
      </c>
      <c r="PG90" t="s">
        <v>362</v>
      </c>
      <c r="PH90" t="s">
        <v>362</v>
      </c>
      <c r="PI90" t="s">
        <v>360</v>
      </c>
      <c r="PJ90" t="s">
        <v>362</v>
      </c>
      <c r="PK90" t="s">
        <v>362</v>
      </c>
      <c r="PL90" t="s">
        <v>362</v>
      </c>
      <c r="PM90" t="s">
        <v>360</v>
      </c>
      <c r="PN90" t="s">
        <v>362</v>
      </c>
      <c r="PO90" t="s">
        <v>362</v>
      </c>
      <c r="PP90" t="s">
        <v>360</v>
      </c>
      <c r="PQ90" t="s">
        <v>362</v>
      </c>
      <c r="PR90" t="s">
        <v>362</v>
      </c>
      <c r="PS90" t="s">
        <v>362</v>
      </c>
      <c r="PT90" t="s">
        <v>362</v>
      </c>
      <c r="PU90" t="s">
        <v>362</v>
      </c>
      <c r="PV90" t="s">
        <v>362</v>
      </c>
      <c r="PW90" t="s">
        <v>362</v>
      </c>
      <c r="PX90" t="s">
        <v>362</v>
      </c>
      <c r="PZ90" t="s">
        <v>5412</v>
      </c>
      <c r="QA90" t="s">
        <v>362</v>
      </c>
      <c r="QB90" t="s">
        <v>362</v>
      </c>
      <c r="QC90" t="s">
        <v>362</v>
      </c>
      <c r="QD90" t="s">
        <v>362</v>
      </c>
      <c r="QE90" t="s">
        <v>362</v>
      </c>
      <c r="QF90" t="s">
        <v>362</v>
      </c>
      <c r="QG90" t="s">
        <v>362</v>
      </c>
      <c r="QH90" t="s">
        <v>360</v>
      </c>
      <c r="QI90" t="s">
        <v>362</v>
      </c>
      <c r="QJ90" t="s">
        <v>362</v>
      </c>
      <c r="QK90" t="s">
        <v>362</v>
      </c>
      <c r="QL90" t="s">
        <v>362</v>
      </c>
      <c r="QM90" t="s">
        <v>362</v>
      </c>
      <c r="QN90" t="s">
        <v>362</v>
      </c>
      <c r="QO90" t="s">
        <v>362</v>
      </c>
      <c r="QP90" t="s">
        <v>362</v>
      </c>
      <c r="QR90" t="s">
        <v>6306</v>
      </c>
      <c r="QS90" t="s">
        <v>360</v>
      </c>
      <c r="QT90" t="s">
        <v>360</v>
      </c>
      <c r="QU90" t="s">
        <v>360</v>
      </c>
      <c r="QV90" t="s">
        <v>362</v>
      </c>
      <c r="QW90" t="s">
        <v>362</v>
      </c>
      <c r="QX90" t="s">
        <v>362</v>
      </c>
      <c r="QY90" t="s">
        <v>362</v>
      </c>
      <c r="QZ90" t="s">
        <v>360</v>
      </c>
      <c r="RA90" t="s">
        <v>362</v>
      </c>
      <c r="RB90" t="s">
        <v>362</v>
      </c>
      <c r="RC90" t="s">
        <v>362</v>
      </c>
      <c r="RD90" t="s">
        <v>362</v>
      </c>
      <c r="RF90" t="s">
        <v>6405</v>
      </c>
      <c r="RG90" t="s">
        <v>362</v>
      </c>
      <c r="RH90" t="s">
        <v>362</v>
      </c>
      <c r="RI90" t="s">
        <v>362</v>
      </c>
      <c r="RJ90" t="s">
        <v>362</v>
      </c>
      <c r="RK90" t="s">
        <v>360</v>
      </c>
      <c r="RL90" t="s">
        <v>362</v>
      </c>
      <c r="RM90" t="s">
        <v>362</v>
      </c>
      <c r="RN90" t="s">
        <v>362</v>
      </c>
      <c r="RO90" t="s">
        <v>362</v>
      </c>
      <c r="RP90" t="s">
        <v>362</v>
      </c>
      <c r="RQ90" t="s">
        <v>360</v>
      </c>
      <c r="RR90" t="s">
        <v>362</v>
      </c>
      <c r="RS90" t="s">
        <v>362</v>
      </c>
      <c r="RT90" t="s">
        <v>362</v>
      </c>
      <c r="RU90" t="s">
        <v>362</v>
      </c>
      <c r="RV90" t="s">
        <v>362</v>
      </c>
      <c r="RX90" t="s">
        <v>6213</v>
      </c>
      <c r="RY90" t="s">
        <v>360</v>
      </c>
      <c r="RZ90" t="s">
        <v>360</v>
      </c>
      <c r="SA90" t="s">
        <v>360</v>
      </c>
      <c r="SB90" t="s">
        <v>360</v>
      </c>
      <c r="SC90" t="s">
        <v>360</v>
      </c>
      <c r="SD90" t="s">
        <v>360</v>
      </c>
      <c r="SE90" t="s">
        <v>362</v>
      </c>
      <c r="SF90" t="s">
        <v>362</v>
      </c>
      <c r="SG90" t="s">
        <v>362</v>
      </c>
      <c r="SH90" t="s">
        <v>362</v>
      </c>
      <c r="SI90" t="s">
        <v>362</v>
      </c>
      <c r="SK90" t="s">
        <v>6273</v>
      </c>
      <c r="SL90" t="s">
        <v>362</v>
      </c>
      <c r="SM90" t="s">
        <v>362</v>
      </c>
      <c r="SN90" t="s">
        <v>360</v>
      </c>
      <c r="SO90" t="s">
        <v>360</v>
      </c>
      <c r="SP90" t="s">
        <v>362</v>
      </c>
      <c r="SQ90" t="s">
        <v>362</v>
      </c>
      <c r="SR90" t="s">
        <v>362</v>
      </c>
      <c r="SS90" t="s">
        <v>362</v>
      </c>
      <c r="ST90" t="s">
        <v>362</v>
      </c>
      <c r="SU90" t="s">
        <v>362</v>
      </c>
      <c r="SV90" t="s">
        <v>362</v>
      </c>
      <c r="SW90" t="s">
        <v>362</v>
      </c>
      <c r="SX90" t="s">
        <v>362</v>
      </c>
      <c r="SZ90" t="s">
        <v>6064</v>
      </c>
      <c r="TA90" t="s">
        <v>360</v>
      </c>
      <c r="TB90" t="s">
        <v>362</v>
      </c>
      <c r="TC90" t="s">
        <v>362</v>
      </c>
      <c r="TD90" t="s">
        <v>362</v>
      </c>
      <c r="TE90" t="s">
        <v>360</v>
      </c>
      <c r="TF90" t="s">
        <v>362</v>
      </c>
      <c r="TG90" t="s">
        <v>362</v>
      </c>
      <c r="TH90" t="s">
        <v>362</v>
      </c>
      <c r="TJ90" t="s">
        <v>6273</v>
      </c>
      <c r="TK90" t="s">
        <v>362</v>
      </c>
      <c r="TL90" t="s">
        <v>362</v>
      </c>
      <c r="TM90" t="s">
        <v>360</v>
      </c>
      <c r="TN90" t="s">
        <v>360</v>
      </c>
      <c r="TO90" t="s">
        <v>362</v>
      </c>
      <c r="TP90" t="s">
        <v>362</v>
      </c>
      <c r="TQ90" t="s">
        <v>362</v>
      </c>
      <c r="TR90" t="s">
        <v>362</v>
      </c>
      <c r="TS90" t="s">
        <v>362</v>
      </c>
      <c r="TT90" t="s">
        <v>362</v>
      </c>
      <c r="TU90" t="s">
        <v>362</v>
      </c>
      <c r="TV90" t="s">
        <v>362</v>
      </c>
      <c r="TW90" t="s">
        <v>362</v>
      </c>
      <c r="UN90" t="s">
        <v>3074</v>
      </c>
      <c r="UO90" t="s">
        <v>3074</v>
      </c>
      <c r="UP90" t="s">
        <v>3074</v>
      </c>
      <c r="UQ90" t="s">
        <v>393</v>
      </c>
      <c r="UR90" t="s">
        <v>304</v>
      </c>
      <c r="US90" t="s">
        <v>321</v>
      </c>
      <c r="UT90" t="s">
        <v>282</v>
      </c>
      <c r="UU90" t="s">
        <v>686</v>
      </c>
      <c r="UV90" t="s">
        <v>532</v>
      </c>
      <c r="UW90" t="s">
        <v>328</v>
      </c>
      <c r="UX90" t="s">
        <v>737</v>
      </c>
      <c r="UY90" t="s">
        <v>406</v>
      </c>
      <c r="UZ90" t="s">
        <v>1098</v>
      </c>
      <c r="VA90" t="s">
        <v>1185</v>
      </c>
      <c r="VB90" t="s">
        <v>392</v>
      </c>
    </row>
    <row r="91" spans="1:574" x14ac:dyDescent="0.25">
      <c r="A91" t="s">
        <v>6406</v>
      </c>
      <c r="B91" s="38">
        <v>45902</v>
      </c>
      <c r="C91" t="s">
        <v>3056</v>
      </c>
      <c r="D91" t="s">
        <v>3059</v>
      </c>
      <c r="E91" t="s">
        <v>3065</v>
      </c>
      <c r="F91">
        <v>2759125</v>
      </c>
      <c r="G91" t="s">
        <v>3072</v>
      </c>
      <c r="H91" s="38">
        <v>45345</v>
      </c>
      <c r="I91">
        <v>57</v>
      </c>
      <c r="J91" t="s">
        <v>1478</v>
      </c>
      <c r="K91" t="s">
        <v>4866</v>
      </c>
      <c r="L91" t="s">
        <v>4875</v>
      </c>
      <c r="N91" t="s">
        <v>4911</v>
      </c>
      <c r="P91" t="s">
        <v>4937</v>
      </c>
      <c r="R91" t="s">
        <v>3074</v>
      </c>
      <c r="S91" t="s">
        <v>362</v>
      </c>
      <c r="T91" t="s">
        <v>362</v>
      </c>
      <c r="U91" t="s">
        <v>362</v>
      </c>
      <c r="V91" t="s">
        <v>362</v>
      </c>
      <c r="W91" t="s">
        <v>362</v>
      </c>
      <c r="X91" t="s">
        <v>360</v>
      </c>
      <c r="Y91" t="s">
        <v>362</v>
      </c>
      <c r="Z91" t="s">
        <v>362</v>
      </c>
      <c r="AB91" t="s">
        <v>4942</v>
      </c>
      <c r="AC91" t="s">
        <v>4940</v>
      </c>
      <c r="AD91" t="s">
        <v>4942</v>
      </c>
      <c r="AE91" t="s">
        <v>4940</v>
      </c>
      <c r="AF91" t="s">
        <v>4942</v>
      </c>
      <c r="AG91" t="s">
        <v>4940</v>
      </c>
      <c r="AH91" t="s">
        <v>4971</v>
      </c>
      <c r="AI91" t="s">
        <v>362</v>
      </c>
      <c r="AJ91" t="s">
        <v>362</v>
      </c>
      <c r="AK91" t="s">
        <v>362</v>
      </c>
      <c r="AL91" t="s">
        <v>362</v>
      </c>
      <c r="AM91" t="s">
        <v>362</v>
      </c>
      <c r="AN91" t="s">
        <v>362</v>
      </c>
      <c r="AO91" t="s">
        <v>362</v>
      </c>
      <c r="AP91" t="s">
        <v>362</v>
      </c>
      <c r="AQ91" t="s">
        <v>362</v>
      </c>
      <c r="AR91" t="s">
        <v>362</v>
      </c>
      <c r="AS91" t="s">
        <v>362</v>
      </c>
      <c r="AT91" t="s">
        <v>362</v>
      </c>
      <c r="AU91" t="s">
        <v>360</v>
      </c>
      <c r="AV91" t="s">
        <v>362</v>
      </c>
      <c r="AX91" t="s">
        <v>4949</v>
      </c>
      <c r="AY91" t="s">
        <v>360</v>
      </c>
      <c r="AZ91" t="s">
        <v>362</v>
      </c>
      <c r="BA91" t="s">
        <v>362</v>
      </c>
      <c r="BB91" t="s">
        <v>362</v>
      </c>
      <c r="BC91" t="s">
        <v>362</v>
      </c>
      <c r="BD91" t="s">
        <v>362</v>
      </c>
      <c r="BE91" t="s">
        <v>362</v>
      </c>
      <c r="BF91" t="s">
        <v>362</v>
      </c>
      <c r="BG91" t="s">
        <v>362</v>
      </c>
      <c r="BH91" t="s">
        <v>362</v>
      </c>
      <c r="BI91" t="s">
        <v>362</v>
      </c>
      <c r="BJ91" t="s">
        <v>362</v>
      </c>
      <c r="BK91" t="s">
        <v>362</v>
      </c>
      <c r="BM91" t="s">
        <v>5473</v>
      </c>
      <c r="BN91" t="s">
        <v>362</v>
      </c>
      <c r="BO91" t="s">
        <v>362</v>
      </c>
      <c r="BP91" t="s">
        <v>362</v>
      </c>
      <c r="BQ91" t="s">
        <v>360</v>
      </c>
      <c r="BR91" t="s">
        <v>362</v>
      </c>
      <c r="BS91" t="s">
        <v>362</v>
      </c>
      <c r="BT91" t="s">
        <v>362</v>
      </c>
      <c r="BU91" t="s">
        <v>362</v>
      </c>
      <c r="BV91" t="s">
        <v>362</v>
      </c>
      <c r="FJ91" t="s">
        <v>5076</v>
      </c>
      <c r="FK91" t="s">
        <v>4907</v>
      </c>
      <c r="FV91" t="s">
        <v>4907</v>
      </c>
      <c r="GG91" t="s">
        <v>4953</v>
      </c>
      <c r="GI91" t="s">
        <v>3074</v>
      </c>
      <c r="HN91" t="s">
        <v>4907</v>
      </c>
      <c r="HO91" t="s">
        <v>362</v>
      </c>
      <c r="HP91" t="s">
        <v>362</v>
      </c>
      <c r="HQ91" t="s">
        <v>362</v>
      </c>
      <c r="HR91" t="s">
        <v>362</v>
      </c>
      <c r="HS91" t="s">
        <v>362</v>
      </c>
      <c r="HT91" t="s">
        <v>362</v>
      </c>
      <c r="HU91" t="s">
        <v>362</v>
      </c>
      <c r="HV91" t="s">
        <v>360</v>
      </c>
      <c r="HW91" t="s">
        <v>362</v>
      </c>
      <c r="HY91" t="s">
        <v>5186</v>
      </c>
      <c r="HZ91" t="s">
        <v>362</v>
      </c>
      <c r="IA91" t="s">
        <v>362</v>
      </c>
      <c r="IB91" t="s">
        <v>362</v>
      </c>
      <c r="IC91" t="s">
        <v>362</v>
      </c>
      <c r="ID91" t="s">
        <v>360</v>
      </c>
      <c r="IE91" t="s">
        <v>362</v>
      </c>
      <c r="IG91" t="s">
        <v>5189</v>
      </c>
      <c r="IH91" t="s">
        <v>5198</v>
      </c>
      <c r="II91" t="s">
        <v>362</v>
      </c>
      <c r="IJ91" t="s">
        <v>362</v>
      </c>
      <c r="IK91" t="s">
        <v>360</v>
      </c>
      <c r="IL91" t="s">
        <v>362</v>
      </c>
      <c r="IM91" t="s">
        <v>362</v>
      </c>
      <c r="IN91" t="s">
        <v>362</v>
      </c>
      <c r="IP91" t="s">
        <v>5203</v>
      </c>
      <c r="IQ91" t="s">
        <v>5220</v>
      </c>
      <c r="IR91" t="s">
        <v>362</v>
      </c>
      <c r="IS91" t="s">
        <v>362</v>
      </c>
      <c r="IT91" t="s">
        <v>362</v>
      </c>
      <c r="IU91" t="s">
        <v>362</v>
      </c>
      <c r="IV91" t="s">
        <v>360</v>
      </c>
      <c r="IW91" t="s">
        <v>362</v>
      </c>
      <c r="IX91" t="s">
        <v>362</v>
      </c>
      <c r="IY91" t="s">
        <v>362</v>
      </c>
      <c r="IZ91" t="s">
        <v>362</v>
      </c>
      <c r="JA91" t="s">
        <v>362</v>
      </c>
      <c r="JL91" t="s">
        <v>5235</v>
      </c>
      <c r="JX91" t="s">
        <v>5094</v>
      </c>
      <c r="JY91" t="s">
        <v>362</v>
      </c>
      <c r="JZ91" t="s">
        <v>362</v>
      </c>
      <c r="KA91" t="s">
        <v>360</v>
      </c>
      <c r="KB91" t="s">
        <v>362</v>
      </c>
      <c r="KC91" t="s">
        <v>362</v>
      </c>
      <c r="KD91" t="s">
        <v>362</v>
      </c>
      <c r="KE91" t="s">
        <v>362</v>
      </c>
      <c r="KF91" t="s">
        <v>362</v>
      </c>
      <c r="KG91" t="s">
        <v>362</v>
      </c>
      <c r="KI91" t="s">
        <v>5259</v>
      </c>
      <c r="KJ91" t="s">
        <v>5263</v>
      </c>
      <c r="KK91" t="s">
        <v>360</v>
      </c>
      <c r="KL91" t="s">
        <v>362</v>
      </c>
      <c r="KM91" t="s">
        <v>362</v>
      </c>
      <c r="KN91" t="s">
        <v>362</v>
      </c>
      <c r="KO91" t="s">
        <v>362</v>
      </c>
      <c r="KP91" t="s">
        <v>362</v>
      </c>
      <c r="KQ91" t="s">
        <v>362</v>
      </c>
      <c r="KR91" t="s">
        <v>362</v>
      </c>
      <c r="KS91" t="s">
        <v>362</v>
      </c>
      <c r="KT91" t="s">
        <v>362</v>
      </c>
      <c r="KU91" t="s">
        <v>362</v>
      </c>
      <c r="LJ91" t="s">
        <v>5281</v>
      </c>
      <c r="LK91" t="s">
        <v>362</v>
      </c>
      <c r="LL91" t="s">
        <v>360</v>
      </c>
      <c r="LM91" t="s">
        <v>362</v>
      </c>
      <c r="LN91" t="s">
        <v>362</v>
      </c>
      <c r="LO91" t="s">
        <v>362</v>
      </c>
      <c r="LP91" t="s">
        <v>362</v>
      </c>
      <c r="LQ91" t="s">
        <v>362</v>
      </c>
      <c r="LS91" t="s">
        <v>3072</v>
      </c>
      <c r="LT91" t="s">
        <v>5287</v>
      </c>
      <c r="MR91" t="s">
        <v>5310</v>
      </c>
      <c r="MS91" t="s">
        <v>360</v>
      </c>
      <c r="MT91" t="s">
        <v>362</v>
      </c>
      <c r="MU91" t="s">
        <v>362</v>
      </c>
      <c r="MV91" t="s">
        <v>362</v>
      </c>
      <c r="MW91" t="s">
        <v>362</v>
      </c>
      <c r="MX91" t="s">
        <v>362</v>
      </c>
      <c r="MY91" t="s">
        <v>362</v>
      </c>
      <c r="MZ91" t="s">
        <v>362</v>
      </c>
      <c r="NA91" t="s">
        <v>362</v>
      </c>
      <c r="NB91" t="s">
        <v>362</v>
      </c>
      <c r="NC91" t="s">
        <v>362</v>
      </c>
      <c r="NE91" t="s">
        <v>4971</v>
      </c>
      <c r="NF91" t="s">
        <v>362</v>
      </c>
      <c r="NG91" t="s">
        <v>362</v>
      </c>
      <c r="NH91" t="s">
        <v>362</v>
      </c>
      <c r="NI91" t="s">
        <v>362</v>
      </c>
      <c r="NJ91" t="s">
        <v>362</v>
      </c>
      <c r="NK91" t="s">
        <v>362</v>
      </c>
      <c r="NL91" t="s">
        <v>362</v>
      </c>
      <c r="NM91" t="s">
        <v>362</v>
      </c>
      <c r="NN91" t="s">
        <v>362</v>
      </c>
      <c r="NO91" t="s">
        <v>362</v>
      </c>
      <c r="NP91" t="s">
        <v>362</v>
      </c>
      <c r="NQ91" t="s">
        <v>360</v>
      </c>
      <c r="NR91" t="s">
        <v>362</v>
      </c>
      <c r="NS91" t="s">
        <v>362</v>
      </c>
      <c r="NU91" t="s">
        <v>5139</v>
      </c>
      <c r="NV91" t="s">
        <v>362</v>
      </c>
      <c r="NW91" t="s">
        <v>362</v>
      </c>
      <c r="NX91" t="s">
        <v>362</v>
      </c>
      <c r="NY91" t="s">
        <v>362</v>
      </c>
      <c r="NZ91" t="s">
        <v>360</v>
      </c>
      <c r="OA91" t="s">
        <v>362</v>
      </c>
      <c r="OB91" t="s">
        <v>362</v>
      </c>
      <c r="OC91" t="s">
        <v>362</v>
      </c>
      <c r="OD91" t="s">
        <v>362</v>
      </c>
      <c r="OE91" t="s">
        <v>362</v>
      </c>
      <c r="OF91" t="s">
        <v>362</v>
      </c>
      <c r="OG91" t="s">
        <v>362</v>
      </c>
      <c r="OI91" t="s">
        <v>5345</v>
      </c>
      <c r="OJ91" t="s">
        <v>360</v>
      </c>
      <c r="OK91" t="s">
        <v>362</v>
      </c>
      <c r="OL91" t="s">
        <v>362</v>
      </c>
      <c r="OM91" t="s">
        <v>362</v>
      </c>
      <c r="ON91" t="s">
        <v>362</v>
      </c>
      <c r="OO91" t="s">
        <v>362</v>
      </c>
      <c r="OP91" t="s">
        <v>362</v>
      </c>
      <c r="OQ91" t="s">
        <v>362</v>
      </c>
      <c r="OR91" t="s">
        <v>362</v>
      </c>
      <c r="OS91" t="s">
        <v>362</v>
      </c>
      <c r="OU91" t="s">
        <v>4907</v>
      </c>
      <c r="PF91" t="s">
        <v>6203</v>
      </c>
      <c r="PG91" t="s">
        <v>360</v>
      </c>
      <c r="PH91" t="s">
        <v>362</v>
      </c>
      <c r="PI91" t="s">
        <v>362</v>
      </c>
      <c r="PJ91" t="s">
        <v>362</v>
      </c>
      <c r="PK91" t="s">
        <v>362</v>
      </c>
      <c r="PL91" t="s">
        <v>362</v>
      </c>
      <c r="PM91" t="s">
        <v>362</v>
      </c>
      <c r="PN91" t="s">
        <v>362</v>
      </c>
      <c r="PO91" t="s">
        <v>362</v>
      </c>
      <c r="PP91" t="s">
        <v>360</v>
      </c>
      <c r="PQ91" t="s">
        <v>362</v>
      </c>
      <c r="PR91" t="s">
        <v>362</v>
      </c>
      <c r="PS91" t="s">
        <v>362</v>
      </c>
      <c r="PT91" t="s">
        <v>362</v>
      </c>
      <c r="PU91" t="s">
        <v>362</v>
      </c>
      <c r="PV91" t="s">
        <v>362</v>
      </c>
      <c r="PW91" t="s">
        <v>362</v>
      </c>
      <c r="PX91" t="s">
        <v>362</v>
      </c>
      <c r="PZ91" t="s">
        <v>5398</v>
      </c>
      <c r="QA91" t="s">
        <v>362</v>
      </c>
      <c r="QB91" t="s">
        <v>362</v>
      </c>
      <c r="QC91" t="s">
        <v>362</v>
      </c>
      <c r="QD91" t="s">
        <v>362</v>
      </c>
      <c r="QE91" t="s">
        <v>362</v>
      </c>
      <c r="QF91" t="s">
        <v>362</v>
      </c>
      <c r="QG91" t="s">
        <v>362</v>
      </c>
      <c r="QH91" t="s">
        <v>362</v>
      </c>
      <c r="QI91" t="s">
        <v>362</v>
      </c>
      <c r="QJ91" t="s">
        <v>362</v>
      </c>
      <c r="QK91" t="s">
        <v>362</v>
      </c>
      <c r="QL91" t="s">
        <v>362</v>
      </c>
      <c r="QM91" t="s">
        <v>360</v>
      </c>
      <c r="QN91" t="s">
        <v>362</v>
      </c>
      <c r="QO91" t="s">
        <v>362</v>
      </c>
      <c r="QP91" t="s">
        <v>362</v>
      </c>
      <c r="SZ91" t="s">
        <v>3074</v>
      </c>
      <c r="TA91" t="s">
        <v>362</v>
      </c>
      <c r="TB91" t="s">
        <v>362</v>
      </c>
      <c r="TC91" t="s">
        <v>362</v>
      </c>
      <c r="TD91" t="s">
        <v>362</v>
      </c>
      <c r="TE91" t="s">
        <v>362</v>
      </c>
      <c r="TF91" t="s">
        <v>362</v>
      </c>
      <c r="TG91" t="s">
        <v>360</v>
      </c>
      <c r="TH91" t="s">
        <v>362</v>
      </c>
      <c r="UN91" t="s">
        <v>3072</v>
      </c>
      <c r="UO91" t="s">
        <v>3074</v>
      </c>
      <c r="UP91" t="s">
        <v>3072</v>
      </c>
      <c r="UQ91" t="s">
        <v>490</v>
      </c>
      <c r="UR91" t="s">
        <v>304</v>
      </c>
      <c r="US91" t="s">
        <v>321</v>
      </c>
      <c r="UT91" t="s">
        <v>290</v>
      </c>
      <c r="UU91" t="s">
        <v>688</v>
      </c>
      <c r="UV91" t="s">
        <v>525</v>
      </c>
      <c r="UW91" t="s">
        <v>329</v>
      </c>
      <c r="UX91" t="s">
        <v>742</v>
      </c>
      <c r="UY91" t="s">
        <v>406</v>
      </c>
      <c r="UZ91" t="s">
        <v>1099</v>
      </c>
      <c r="VA91" t="s">
        <v>1184</v>
      </c>
      <c r="VB91" t="s">
        <v>392</v>
      </c>
    </row>
    <row r="92" spans="1:574" x14ac:dyDescent="0.25">
      <c r="A92" t="s">
        <v>6407</v>
      </c>
      <c r="B92" s="38">
        <v>45902</v>
      </c>
      <c r="C92" t="s">
        <v>3057</v>
      </c>
      <c r="D92" t="s">
        <v>3059</v>
      </c>
      <c r="E92" t="s">
        <v>3065</v>
      </c>
      <c r="F92">
        <v>2801739</v>
      </c>
      <c r="G92" t="s">
        <v>3072</v>
      </c>
      <c r="H92" s="38">
        <v>44892</v>
      </c>
      <c r="I92">
        <v>64</v>
      </c>
      <c r="J92" t="s">
        <v>1482</v>
      </c>
      <c r="K92" t="s">
        <v>4868</v>
      </c>
      <c r="L92" t="s">
        <v>4875</v>
      </c>
      <c r="N92" t="s">
        <v>4911</v>
      </c>
      <c r="P92" t="s">
        <v>4933</v>
      </c>
      <c r="R92" t="s">
        <v>5529</v>
      </c>
      <c r="S92" t="s">
        <v>362</v>
      </c>
      <c r="T92" t="s">
        <v>360</v>
      </c>
      <c r="U92" t="s">
        <v>362</v>
      </c>
      <c r="V92" t="s">
        <v>362</v>
      </c>
      <c r="W92" t="s">
        <v>362</v>
      </c>
      <c r="X92" t="s">
        <v>362</v>
      </c>
      <c r="Y92" t="s">
        <v>362</v>
      </c>
      <c r="Z92" t="s">
        <v>362</v>
      </c>
      <c r="AB92" t="s">
        <v>4942</v>
      </c>
      <c r="AC92" t="s">
        <v>4940</v>
      </c>
      <c r="AD92" t="s">
        <v>4940</v>
      </c>
      <c r="AE92" t="s">
        <v>4942</v>
      </c>
      <c r="AF92" t="s">
        <v>4940</v>
      </c>
      <c r="AG92" t="s">
        <v>4940</v>
      </c>
      <c r="AH92" t="s">
        <v>6408</v>
      </c>
      <c r="AI92" t="s">
        <v>360</v>
      </c>
      <c r="AJ92" t="s">
        <v>360</v>
      </c>
      <c r="AK92" t="s">
        <v>362</v>
      </c>
      <c r="AL92" t="s">
        <v>360</v>
      </c>
      <c r="AM92" t="s">
        <v>362</v>
      </c>
      <c r="AN92" t="s">
        <v>362</v>
      </c>
      <c r="AO92" t="s">
        <v>362</v>
      </c>
      <c r="AP92" t="s">
        <v>360</v>
      </c>
      <c r="AQ92" t="s">
        <v>360</v>
      </c>
      <c r="AR92" t="s">
        <v>362</v>
      </c>
      <c r="AS92" t="s">
        <v>362</v>
      </c>
      <c r="AT92" t="s">
        <v>362</v>
      </c>
      <c r="AU92" t="s">
        <v>362</v>
      </c>
      <c r="AV92" t="s">
        <v>362</v>
      </c>
      <c r="AX92" t="s">
        <v>5984</v>
      </c>
      <c r="AY92" t="s">
        <v>360</v>
      </c>
      <c r="AZ92" t="s">
        <v>360</v>
      </c>
      <c r="BA92" t="s">
        <v>362</v>
      </c>
      <c r="BB92" t="s">
        <v>362</v>
      </c>
      <c r="BC92" t="s">
        <v>362</v>
      </c>
      <c r="BD92" t="s">
        <v>362</v>
      </c>
      <c r="BE92" t="s">
        <v>362</v>
      </c>
      <c r="BF92" t="s">
        <v>362</v>
      </c>
      <c r="BG92" t="s">
        <v>362</v>
      </c>
      <c r="BH92" t="s">
        <v>362</v>
      </c>
      <c r="BI92" t="s">
        <v>362</v>
      </c>
      <c r="BJ92" t="s">
        <v>362</v>
      </c>
      <c r="BK92" t="s">
        <v>362</v>
      </c>
      <c r="BM92" t="s">
        <v>6044</v>
      </c>
      <c r="BN92" t="s">
        <v>362</v>
      </c>
      <c r="BO92" t="s">
        <v>362</v>
      </c>
      <c r="BP92" t="s">
        <v>360</v>
      </c>
      <c r="BQ92" t="s">
        <v>360</v>
      </c>
      <c r="BR92" t="s">
        <v>362</v>
      </c>
      <c r="BS92" t="s">
        <v>362</v>
      </c>
      <c r="BT92" t="s">
        <v>362</v>
      </c>
      <c r="BU92" t="s">
        <v>362</v>
      </c>
      <c r="BV92" t="s">
        <v>362</v>
      </c>
      <c r="BX92" t="s">
        <v>4975</v>
      </c>
      <c r="CN92" t="s">
        <v>5002</v>
      </c>
      <c r="DD92" t="s">
        <v>4984</v>
      </c>
      <c r="EK92" t="s">
        <v>5070</v>
      </c>
      <c r="EW92" t="s">
        <v>4907</v>
      </c>
      <c r="EX92" t="s">
        <v>362</v>
      </c>
      <c r="EY92" t="s">
        <v>362</v>
      </c>
      <c r="EZ92" t="s">
        <v>362</v>
      </c>
      <c r="FA92" t="s">
        <v>362</v>
      </c>
      <c r="FB92" t="s">
        <v>362</v>
      </c>
      <c r="FC92" t="s">
        <v>362</v>
      </c>
      <c r="FD92" t="s">
        <v>362</v>
      </c>
      <c r="FE92" t="s">
        <v>362</v>
      </c>
      <c r="FF92" t="s">
        <v>362</v>
      </c>
      <c r="FG92" t="s">
        <v>360</v>
      </c>
      <c r="FH92" t="s">
        <v>362</v>
      </c>
      <c r="FJ92" t="s">
        <v>5070</v>
      </c>
      <c r="FK92" t="s">
        <v>3074</v>
      </c>
      <c r="FL92" t="s">
        <v>6119</v>
      </c>
      <c r="FM92" t="s">
        <v>360</v>
      </c>
      <c r="FN92" t="s">
        <v>362</v>
      </c>
      <c r="FO92" t="s">
        <v>362</v>
      </c>
      <c r="FP92" t="s">
        <v>362</v>
      </c>
      <c r="FQ92" t="s">
        <v>360</v>
      </c>
      <c r="FR92" t="s">
        <v>362</v>
      </c>
      <c r="FS92" t="s">
        <v>362</v>
      </c>
      <c r="FT92" t="s">
        <v>362</v>
      </c>
      <c r="FV92" t="s">
        <v>3072</v>
      </c>
      <c r="GG92" t="s">
        <v>4949</v>
      </c>
      <c r="GI92" t="s">
        <v>3072</v>
      </c>
      <c r="GJ92" t="s">
        <v>6409</v>
      </c>
      <c r="GK92" t="s">
        <v>360</v>
      </c>
      <c r="GL92" t="s">
        <v>360</v>
      </c>
      <c r="GM92" t="s">
        <v>362</v>
      </c>
      <c r="GN92" t="s">
        <v>362</v>
      </c>
      <c r="GO92" t="s">
        <v>362</v>
      </c>
      <c r="GP92" t="s">
        <v>362</v>
      </c>
      <c r="GR92" t="s">
        <v>6410</v>
      </c>
      <c r="GS92" t="s">
        <v>362</v>
      </c>
      <c r="GT92" t="s">
        <v>362</v>
      </c>
      <c r="GU92" t="s">
        <v>360</v>
      </c>
      <c r="GV92" t="s">
        <v>360</v>
      </c>
      <c r="GW92" t="s">
        <v>362</v>
      </c>
      <c r="GX92" t="s">
        <v>362</v>
      </c>
      <c r="GY92" t="s">
        <v>362</v>
      </c>
      <c r="GZ92" t="s">
        <v>362</v>
      </c>
      <c r="HB92" t="s">
        <v>3072</v>
      </c>
      <c r="IG92" t="s">
        <v>5187</v>
      </c>
      <c r="IP92" t="s">
        <v>5203</v>
      </c>
      <c r="IQ92" t="s">
        <v>5218</v>
      </c>
      <c r="IR92" t="s">
        <v>362</v>
      </c>
      <c r="IS92" t="s">
        <v>362</v>
      </c>
      <c r="IT92" t="s">
        <v>362</v>
      </c>
      <c r="IU92" t="s">
        <v>360</v>
      </c>
      <c r="IV92" t="s">
        <v>362</v>
      </c>
      <c r="IW92" t="s">
        <v>362</v>
      </c>
      <c r="IX92" t="s">
        <v>362</v>
      </c>
      <c r="IY92" t="s">
        <v>362</v>
      </c>
      <c r="IZ92" t="s">
        <v>362</v>
      </c>
      <c r="JA92" t="s">
        <v>362</v>
      </c>
      <c r="JL92" t="s">
        <v>3074</v>
      </c>
      <c r="JX92" t="s">
        <v>5248</v>
      </c>
      <c r="JY92" t="s">
        <v>360</v>
      </c>
      <c r="JZ92" t="s">
        <v>362</v>
      </c>
      <c r="KA92" t="s">
        <v>362</v>
      </c>
      <c r="KB92" t="s">
        <v>362</v>
      </c>
      <c r="KC92" t="s">
        <v>362</v>
      </c>
      <c r="KD92" t="s">
        <v>362</v>
      </c>
      <c r="KE92" t="s">
        <v>362</v>
      </c>
      <c r="KF92" t="s">
        <v>362</v>
      </c>
      <c r="KG92" t="s">
        <v>362</v>
      </c>
      <c r="KI92" t="s">
        <v>5259</v>
      </c>
      <c r="KJ92" t="s">
        <v>5263</v>
      </c>
      <c r="KK92" t="s">
        <v>360</v>
      </c>
      <c r="KL92" t="s">
        <v>362</v>
      </c>
      <c r="KM92" t="s">
        <v>362</v>
      </c>
      <c r="KN92" t="s">
        <v>362</v>
      </c>
      <c r="KO92" t="s">
        <v>362</v>
      </c>
      <c r="KP92" t="s">
        <v>362</v>
      </c>
      <c r="KQ92" t="s">
        <v>362</v>
      </c>
      <c r="KR92" t="s">
        <v>362</v>
      </c>
      <c r="KS92" t="s">
        <v>362</v>
      </c>
      <c r="KT92" t="s">
        <v>362</v>
      </c>
      <c r="KU92" t="s">
        <v>362</v>
      </c>
      <c r="LJ92" t="s">
        <v>6023</v>
      </c>
      <c r="LK92" t="s">
        <v>360</v>
      </c>
      <c r="LL92" t="s">
        <v>360</v>
      </c>
      <c r="LM92" t="s">
        <v>360</v>
      </c>
      <c r="LN92" t="s">
        <v>360</v>
      </c>
      <c r="LO92" t="s">
        <v>362</v>
      </c>
      <c r="LP92" t="s">
        <v>362</v>
      </c>
      <c r="LQ92" t="s">
        <v>362</v>
      </c>
      <c r="LS92" t="s">
        <v>3074</v>
      </c>
      <c r="LT92" t="s">
        <v>3072</v>
      </c>
      <c r="LU92" t="s">
        <v>5291</v>
      </c>
      <c r="LW92" t="s">
        <v>5296</v>
      </c>
      <c r="NE92" t="s">
        <v>4971</v>
      </c>
      <c r="NF92" t="s">
        <v>362</v>
      </c>
      <c r="NG92" t="s">
        <v>362</v>
      </c>
      <c r="NH92" t="s">
        <v>362</v>
      </c>
      <c r="NI92" t="s">
        <v>362</v>
      </c>
      <c r="NJ92" t="s">
        <v>362</v>
      </c>
      <c r="NK92" t="s">
        <v>362</v>
      </c>
      <c r="NL92" t="s">
        <v>362</v>
      </c>
      <c r="NM92" t="s">
        <v>362</v>
      </c>
      <c r="NN92" t="s">
        <v>362</v>
      </c>
      <c r="NO92" t="s">
        <v>362</v>
      </c>
      <c r="NP92" t="s">
        <v>362</v>
      </c>
      <c r="NQ92" t="s">
        <v>360</v>
      </c>
      <c r="NR92" t="s">
        <v>362</v>
      </c>
      <c r="NS92" t="s">
        <v>362</v>
      </c>
      <c r="NU92" t="s">
        <v>6164</v>
      </c>
      <c r="NV92" t="s">
        <v>360</v>
      </c>
      <c r="NW92" t="s">
        <v>362</v>
      </c>
      <c r="NX92" t="s">
        <v>360</v>
      </c>
      <c r="NY92" t="s">
        <v>362</v>
      </c>
      <c r="NZ92" t="s">
        <v>362</v>
      </c>
      <c r="OA92" t="s">
        <v>362</v>
      </c>
      <c r="OB92" t="s">
        <v>360</v>
      </c>
      <c r="OC92" t="s">
        <v>362</v>
      </c>
      <c r="OD92" t="s">
        <v>362</v>
      </c>
      <c r="OE92" t="s">
        <v>362</v>
      </c>
      <c r="OF92" t="s">
        <v>362</v>
      </c>
      <c r="OG92" t="s">
        <v>362</v>
      </c>
      <c r="OI92" t="s">
        <v>5345</v>
      </c>
      <c r="OJ92" t="s">
        <v>360</v>
      </c>
      <c r="OK92" t="s">
        <v>362</v>
      </c>
      <c r="OL92" t="s">
        <v>362</v>
      </c>
      <c r="OM92" t="s">
        <v>362</v>
      </c>
      <c r="ON92" t="s">
        <v>362</v>
      </c>
      <c r="OO92" t="s">
        <v>362</v>
      </c>
      <c r="OP92" t="s">
        <v>362</v>
      </c>
      <c r="OQ92" t="s">
        <v>362</v>
      </c>
      <c r="OR92" t="s">
        <v>362</v>
      </c>
      <c r="OS92" t="s">
        <v>362</v>
      </c>
      <c r="OU92" t="s">
        <v>5002</v>
      </c>
      <c r="PF92" t="s">
        <v>5398</v>
      </c>
      <c r="PG92" t="s">
        <v>362</v>
      </c>
      <c r="PH92" t="s">
        <v>362</v>
      </c>
      <c r="PI92" t="s">
        <v>362</v>
      </c>
      <c r="PJ92" t="s">
        <v>362</v>
      </c>
      <c r="PK92" t="s">
        <v>362</v>
      </c>
      <c r="PL92" t="s">
        <v>362</v>
      </c>
      <c r="PM92" t="s">
        <v>362</v>
      </c>
      <c r="PN92" t="s">
        <v>362</v>
      </c>
      <c r="PO92" t="s">
        <v>362</v>
      </c>
      <c r="PP92" t="s">
        <v>362</v>
      </c>
      <c r="PQ92" t="s">
        <v>362</v>
      </c>
      <c r="PR92" t="s">
        <v>362</v>
      </c>
      <c r="PS92" t="s">
        <v>362</v>
      </c>
      <c r="PT92" t="s">
        <v>362</v>
      </c>
      <c r="PU92" t="s">
        <v>362</v>
      </c>
      <c r="PV92" t="s">
        <v>362</v>
      </c>
      <c r="PW92" t="s">
        <v>362</v>
      </c>
      <c r="PX92" t="s">
        <v>360</v>
      </c>
      <c r="PZ92" t="s">
        <v>5398</v>
      </c>
      <c r="QA92" t="s">
        <v>362</v>
      </c>
      <c r="QB92" t="s">
        <v>362</v>
      </c>
      <c r="QC92" t="s">
        <v>362</v>
      </c>
      <c r="QD92" t="s">
        <v>362</v>
      </c>
      <c r="QE92" t="s">
        <v>362</v>
      </c>
      <c r="QF92" t="s">
        <v>362</v>
      </c>
      <c r="QG92" t="s">
        <v>362</v>
      </c>
      <c r="QH92" t="s">
        <v>362</v>
      </c>
      <c r="QI92" t="s">
        <v>362</v>
      </c>
      <c r="QJ92" t="s">
        <v>362</v>
      </c>
      <c r="QK92" t="s">
        <v>362</v>
      </c>
      <c r="QL92" t="s">
        <v>362</v>
      </c>
      <c r="QM92" t="s">
        <v>360</v>
      </c>
      <c r="QN92" t="s">
        <v>362</v>
      </c>
      <c r="QO92" t="s">
        <v>362</v>
      </c>
      <c r="QP92" t="s">
        <v>362</v>
      </c>
      <c r="SZ92" t="s">
        <v>3074</v>
      </c>
      <c r="TA92" t="s">
        <v>362</v>
      </c>
      <c r="TB92" t="s">
        <v>362</v>
      </c>
      <c r="TC92" t="s">
        <v>362</v>
      </c>
      <c r="TD92" t="s">
        <v>362</v>
      </c>
      <c r="TE92" t="s">
        <v>362</v>
      </c>
      <c r="TF92" t="s">
        <v>362</v>
      </c>
      <c r="TG92" t="s">
        <v>360</v>
      </c>
      <c r="TH92" t="s">
        <v>362</v>
      </c>
      <c r="TY92" t="s">
        <v>5002</v>
      </c>
      <c r="UN92" t="s">
        <v>3074</v>
      </c>
      <c r="UO92" t="s">
        <v>3074</v>
      </c>
      <c r="UP92" t="s">
        <v>3072</v>
      </c>
      <c r="UQ92" t="s">
        <v>1868</v>
      </c>
      <c r="UR92" t="s">
        <v>304</v>
      </c>
      <c r="US92" t="s">
        <v>321</v>
      </c>
      <c r="UT92" t="s">
        <v>298</v>
      </c>
      <c r="UU92" t="s">
        <v>697</v>
      </c>
      <c r="UV92" t="s">
        <v>527</v>
      </c>
      <c r="UW92" t="s">
        <v>333</v>
      </c>
      <c r="UX92" t="s">
        <v>737</v>
      </c>
      <c r="UY92" t="s">
        <v>406</v>
      </c>
      <c r="UZ92" t="s">
        <v>1099</v>
      </c>
      <c r="VA92" t="s">
        <v>1184</v>
      </c>
      <c r="VB92" t="s">
        <v>386</v>
      </c>
    </row>
    <row r="93" spans="1:574" x14ac:dyDescent="0.25">
      <c r="A93" t="s">
        <v>6411</v>
      </c>
      <c r="B93" s="38">
        <v>45902</v>
      </c>
      <c r="C93" t="s">
        <v>3057</v>
      </c>
      <c r="D93" t="s">
        <v>3059</v>
      </c>
      <c r="E93" t="s">
        <v>3065</v>
      </c>
      <c r="F93">
        <v>2802400</v>
      </c>
      <c r="G93" t="s">
        <v>3072</v>
      </c>
      <c r="H93" s="38">
        <v>44619</v>
      </c>
      <c r="I93">
        <v>68</v>
      </c>
      <c r="J93" t="s">
        <v>1483</v>
      </c>
      <c r="K93" t="s">
        <v>4866</v>
      </c>
      <c r="L93" t="s">
        <v>4873</v>
      </c>
      <c r="N93" t="s">
        <v>4911</v>
      </c>
      <c r="P93" t="s">
        <v>4933</v>
      </c>
      <c r="R93" t="s">
        <v>3074</v>
      </c>
      <c r="S93" t="s">
        <v>362</v>
      </c>
      <c r="T93" t="s">
        <v>362</v>
      </c>
      <c r="U93" t="s">
        <v>362</v>
      </c>
      <c r="V93" t="s">
        <v>362</v>
      </c>
      <c r="W93" t="s">
        <v>362</v>
      </c>
      <c r="X93" t="s">
        <v>360</v>
      </c>
      <c r="Y93" t="s">
        <v>362</v>
      </c>
      <c r="Z93" t="s">
        <v>362</v>
      </c>
      <c r="AB93" t="s">
        <v>4942</v>
      </c>
      <c r="AC93" t="s">
        <v>4940</v>
      </c>
      <c r="AD93" t="s">
        <v>4942</v>
      </c>
      <c r="AE93" t="s">
        <v>4940</v>
      </c>
      <c r="AF93" t="s">
        <v>4940</v>
      </c>
      <c r="AG93" t="s">
        <v>4940</v>
      </c>
      <c r="AH93" t="s">
        <v>6412</v>
      </c>
      <c r="AI93" t="s">
        <v>360</v>
      </c>
      <c r="AJ93" t="s">
        <v>360</v>
      </c>
      <c r="AK93" t="s">
        <v>362</v>
      </c>
      <c r="AL93" t="s">
        <v>360</v>
      </c>
      <c r="AM93" t="s">
        <v>360</v>
      </c>
      <c r="AN93" t="s">
        <v>360</v>
      </c>
      <c r="AO93" t="s">
        <v>362</v>
      </c>
      <c r="AP93" t="s">
        <v>360</v>
      </c>
      <c r="AQ93" t="s">
        <v>360</v>
      </c>
      <c r="AR93" t="s">
        <v>362</v>
      </c>
      <c r="AS93" t="s">
        <v>362</v>
      </c>
      <c r="AT93" t="s">
        <v>362</v>
      </c>
      <c r="AU93" t="s">
        <v>362</v>
      </c>
      <c r="AV93" t="s">
        <v>362</v>
      </c>
      <c r="AX93" t="s">
        <v>6055</v>
      </c>
      <c r="AY93" t="s">
        <v>360</v>
      </c>
      <c r="AZ93" t="s">
        <v>360</v>
      </c>
      <c r="BA93" t="s">
        <v>362</v>
      </c>
      <c r="BB93" t="s">
        <v>362</v>
      </c>
      <c r="BC93" t="s">
        <v>360</v>
      </c>
      <c r="BD93" t="s">
        <v>362</v>
      </c>
      <c r="BE93" t="s">
        <v>362</v>
      </c>
      <c r="BF93" t="s">
        <v>362</v>
      </c>
      <c r="BG93" t="s">
        <v>362</v>
      </c>
      <c r="BH93" t="s">
        <v>362</v>
      </c>
      <c r="BI93" t="s">
        <v>362</v>
      </c>
      <c r="BJ93" t="s">
        <v>362</v>
      </c>
      <c r="BK93" t="s">
        <v>362</v>
      </c>
      <c r="BM93" t="s">
        <v>6008</v>
      </c>
      <c r="BN93" t="s">
        <v>362</v>
      </c>
      <c r="BO93" t="s">
        <v>360</v>
      </c>
      <c r="BP93" t="s">
        <v>360</v>
      </c>
      <c r="BQ93" t="s">
        <v>360</v>
      </c>
      <c r="BR93" t="s">
        <v>362</v>
      </c>
      <c r="BS93" t="s">
        <v>362</v>
      </c>
      <c r="BT93" t="s">
        <v>362</v>
      </c>
      <c r="BU93" t="s">
        <v>362</v>
      </c>
      <c r="BV93" t="s">
        <v>362</v>
      </c>
      <c r="BX93" t="s">
        <v>4975</v>
      </c>
      <c r="CN93" t="s">
        <v>5002</v>
      </c>
      <c r="DD93" t="s">
        <v>4984</v>
      </c>
      <c r="EK93" t="s">
        <v>5070</v>
      </c>
      <c r="EW93" t="s">
        <v>5094</v>
      </c>
      <c r="EX93" t="s">
        <v>360</v>
      </c>
      <c r="EY93" t="s">
        <v>362</v>
      </c>
      <c r="EZ93" t="s">
        <v>362</v>
      </c>
      <c r="FA93" t="s">
        <v>362</v>
      </c>
      <c r="FB93" t="s">
        <v>362</v>
      </c>
      <c r="FC93" t="s">
        <v>362</v>
      </c>
      <c r="FD93" t="s">
        <v>362</v>
      </c>
      <c r="FE93" t="s">
        <v>362</v>
      </c>
      <c r="FF93" t="s">
        <v>362</v>
      </c>
      <c r="FG93" t="s">
        <v>362</v>
      </c>
      <c r="FH93" t="s">
        <v>362</v>
      </c>
      <c r="FJ93" t="s">
        <v>5070</v>
      </c>
      <c r="FK93" t="s">
        <v>3072</v>
      </c>
      <c r="FV93" t="s">
        <v>3072</v>
      </c>
      <c r="GG93" t="s">
        <v>4949</v>
      </c>
      <c r="GI93" t="s">
        <v>3074</v>
      </c>
      <c r="HN93" t="s">
        <v>4907</v>
      </c>
      <c r="HO93" t="s">
        <v>362</v>
      </c>
      <c r="HP93" t="s">
        <v>362</v>
      </c>
      <c r="HQ93" t="s">
        <v>362</v>
      </c>
      <c r="HR93" t="s">
        <v>362</v>
      </c>
      <c r="HS93" t="s">
        <v>362</v>
      </c>
      <c r="HT93" t="s">
        <v>362</v>
      </c>
      <c r="HU93" t="s">
        <v>362</v>
      </c>
      <c r="HV93" t="s">
        <v>360</v>
      </c>
      <c r="HW93" t="s">
        <v>362</v>
      </c>
      <c r="HY93" t="s">
        <v>5180</v>
      </c>
      <c r="HZ93" t="s">
        <v>360</v>
      </c>
      <c r="IA93" t="s">
        <v>362</v>
      </c>
      <c r="IB93" t="s">
        <v>362</v>
      </c>
      <c r="IC93" t="s">
        <v>362</v>
      </c>
      <c r="ID93" t="s">
        <v>362</v>
      </c>
      <c r="IE93" t="s">
        <v>362</v>
      </c>
      <c r="IG93" t="s">
        <v>5187</v>
      </c>
      <c r="IP93" t="s">
        <v>5203</v>
      </c>
      <c r="IQ93" t="s">
        <v>6040</v>
      </c>
      <c r="IR93" t="s">
        <v>362</v>
      </c>
      <c r="IS93" t="s">
        <v>360</v>
      </c>
      <c r="IT93" t="s">
        <v>362</v>
      </c>
      <c r="IU93" t="s">
        <v>360</v>
      </c>
      <c r="IV93" t="s">
        <v>362</v>
      </c>
      <c r="IW93" t="s">
        <v>362</v>
      </c>
      <c r="IX93" t="s">
        <v>362</v>
      </c>
      <c r="IY93" t="s">
        <v>362</v>
      </c>
      <c r="IZ93" t="s">
        <v>362</v>
      </c>
      <c r="JA93" t="s">
        <v>362</v>
      </c>
      <c r="JL93" t="s">
        <v>3074</v>
      </c>
      <c r="JX93" t="s">
        <v>5248</v>
      </c>
      <c r="JY93" t="s">
        <v>360</v>
      </c>
      <c r="JZ93" t="s">
        <v>362</v>
      </c>
      <c r="KA93" t="s">
        <v>362</v>
      </c>
      <c r="KB93" t="s">
        <v>362</v>
      </c>
      <c r="KC93" t="s">
        <v>362</v>
      </c>
      <c r="KD93" t="s">
        <v>362</v>
      </c>
      <c r="KE93" t="s">
        <v>362</v>
      </c>
      <c r="KF93" t="s">
        <v>362</v>
      </c>
      <c r="KG93" t="s">
        <v>362</v>
      </c>
      <c r="KI93" t="s">
        <v>5259</v>
      </c>
      <c r="KJ93" t="s">
        <v>5263</v>
      </c>
      <c r="KK93" t="s">
        <v>360</v>
      </c>
      <c r="KL93" t="s">
        <v>362</v>
      </c>
      <c r="KM93" t="s">
        <v>362</v>
      </c>
      <c r="KN93" t="s">
        <v>362</v>
      </c>
      <c r="KO93" t="s">
        <v>362</v>
      </c>
      <c r="KP93" t="s">
        <v>362</v>
      </c>
      <c r="KQ93" t="s">
        <v>362</v>
      </c>
      <c r="KR93" t="s">
        <v>362</v>
      </c>
      <c r="KS93" t="s">
        <v>362</v>
      </c>
      <c r="KT93" t="s">
        <v>362</v>
      </c>
      <c r="KU93" t="s">
        <v>362</v>
      </c>
      <c r="LJ93" t="s">
        <v>6023</v>
      </c>
      <c r="LK93" t="s">
        <v>360</v>
      </c>
      <c r="LL93" t="s">
        <v>360</v>
      </c>
      <c r="LM93" t="s">
        <v>360</v>
      </c>
      <c r="LN93" t="s">
        <v>360</v>
      </c>
      <c r="LO93" t="s">
        <v>362</v>
      </c>
      <c r="LP93" t="s">
        <v>362</v>
      </c>
      <c r="LQ93" t="s">
        <v>362</v>
      </c>
      <c r="LS93" t="s">
        <v>3074</v>
      </c>
      <c r="LT93" t="s">
        <v>3072</v>
      </c>
      <c r="LU93" t="s">
        <v>5279</v>
      </c>
      <c r="LW93" t="s">
        <v>5296</v>
      </c>
      <c r="NE93" t="s">
        <v>4971</v>
      </c>
      <c r="NF93" t="s">
        <v>362</v>
      </c>
      <c r="NG93" t="s">
        <v>362</v>
      </c>
      <c r="NH93" t="s">
        <v>362</v>
      </c>
      <c r="NI93" t="s">
        <v>362</v>
      </c>
      <c r="NJ93" t="s">
        <v>362</v>
      </c>
      <c r="NK93" t="s">
        <v>362</v>
      </c>
      <c r="NL93" t="s">
        <v>362</v>
      </c>
      <c r="NM93" t="s">
        <v>362</v>
      </c>
      <c r="NN93" t="s">
        <v>362</v>
      </c>
      <c r="NO93" t="s">
        <v>362</v>
      </c>
      <c r="NP93" t="s">
        <v>362</v>
      </c>
      <c r="NQ93" t="s">
        <v>360</v>
      </c>
      <c r="NR93" t="s">
        <v>362</v>
      </c>
      <c r="NS93" t="s">
        <v>362</v>
      </c>
      <c r="NU93" t="s">
        <v>5263</v>
      </c>
      <c r="NV93" t="s">
        <v>360</v>
      </c>
      <c r="NW93" t="s">
        <v>362</v>
      </c>
      <c r="NX93" t="s">
        <v>362</v>
      </c>
      <c r="NY93" t="s">
        <v>362</v>
      </c>
      <c r="NZ93" t="s">
        <v>362</v>
      </c>
      <c r="OA93" t="s">
        <v>362</v>
      </c>
      <c r="OB93" t="s">
        <v>362</v>
      </c>
      <c r="OC93" t="s">
        <v>362</v>
      </c>
      <c r="OD93" t="s">
        <v>362</v>
      </c>
      <c r="OE93" t="s">
        <v>362</v>
      </c>
      <c r="OF93" t="s">
        <v>362</v>
      </c>
      <c r="OG93" t="s">
        <v>362</v>
      </c>
      <c r="OI93" t="s">
        <v>5345</v>
      </c>
      <c r="OJ93" t="s">
        <v>360</v>
      </c>
      <c r="OK93" t="s">
        <v>362</v>
      </c>
      <c r="OL93" t="s">
        <v>362</v>
      </c>
      <c r="OM93" t="s">
        <v>362</v>
      </c>
      <c r="ON93" t="s">
        <v>362</v>
      </c>
      <c r="OO93" t="s">
        <v>362</v>
      </c>
      <c r="OP93" t="s">
        <v>362</v>
      </c>
      <c r="OQ93" t="s">
        <v>362</v>
      </c>
      <c r="OR93" t="s">
        <v>362</v>
      </c>
      <c r="OS93" t="s">
        <v>362</v>
      </c>
      <c r="OU93" t="s">
        <v>5002</v>
      </c>
      <c r="PF93" t="s">
        <v>5387</v>
      </c>
      <c r="PG93" t="s">
        <v>362</v>
      </c>
      <c r="PH93" t="s">
        <v>362</v>
      </c>
      <c r="PI93" t="s">
        <v>362</v>
      </c>
      <c r="PJ93" t="s">
        <v>362</v>
      </c>
      <c r="PK93" t="s">
        <v>362</v>
      </c>
      <c r="PL93" t="s">
        <v>362</v>
      </c>
      <c r="PM93" t="s">
        <v>362</v>
      </c>
      <c r="PN93" t="s">
        <v>362</v>
      </c>
      <c r="PO93" t="s">
        <v>362</v>
      </c>
      <c r="PP93" t="s">
        <v>360</v>
      </c>
      <c r="PQ93" t="s">
        <v>362</v>
      </c>
      <c r="PR93" t="s">
        <v>362</v>
      </c>
      <c r="PS93" t="s">
        <v>362</v>
      </c>
      <c r="PT93" t="s">
        <v>362</v>
      </c>
      <c r="PU93" t="s">
        <v>362</v>
      </c>
      <c r="PV93" t="s">
        <v>362</v>
      </c>
      <c r="PW93" t="s">
        <v>362</v>
      </c>
      <c r="PX93" t="s">
        <v>362</v>
      </c>
      <c r="PZ93" t="s">
        <v>5398</v>
      </c>
      <c r="QA93" t="s">
        <v>362</v>
      </c>
      <c r="QB93" t="s">
        <v>362</v>
      </c>
      <c r="QC93" t="s">
        <v>362</v>
      </c>
      <c r="QD93" t="s">
        <v>362</v>
      </c>
      <c r="QE93" t="s">
        <v>362</v>
      </c>
      <c r="QF93" t="s">
        <v>362</v>
      </c>
      <c r="QG93" t="s">
        <v>362</v>
      </c>
      <c r="QH93" t="s">
        <v>362</v>
      </c>
      <c r="QI93" t="s">
        <v>362</v>
      </c>
      <c r="QJ93" t="s">
        <v>362</v>
      </c>
      <c r="QK93" t="s">
        <v>362</v>
      </c>
      <c r="QL93" t="s">
        <v>362</v>
      </c>
      <c r="QM93" t="s">
        <v>360</v>
      </c>
      <c r="QN93" t="s">
        <v>362</v>
      </c>
      <c r="QO93" t="s">
        <v>362</v>
      </c>
      <c r="QP93" t="s">
        <v>362</v>
      </c>
      <c r="SZ93" t="s">
        <v>5505</v>
      </c>
      <c r="TA93" t="s">
        <v>360</v>
      </c>
      <c r="TB93" t="s">
        <v>362</v>
      </c>
      <c r="TC93" t="s">
        <v>362</v>
      </c>
      <c r="TD93" t="s">
        <v>362</v>
      </c>
      <c r="TE93" t="s">
        <v>362</v>
      </c>
      <c r="TF93" t="s">
        <v>362</v>
      </c>
      <c r="TG93" t="s">
        <v>362</v>
      </c>
      <c r="TH93" t="s">
        <v>362</v>
      </c>
      <c r="TJ93" t="s">
        <v>5495</v>
      </c>
      <c r="TK93" t="s">
        <v>362</v>
      </c>
      <c r="TL93" t="s">
        <v>362</v>
      </c>
      <c r="TM93" t="s">
        <v>362</v>
      </c>
      <c r="TN93" t="s">
        <v>362</v>
      </c>
      <c r="TO93" t="s">
        <v>362</v>
      </c>
      <c r="TP93" t="s">
        <v>362</v>
      </c>
      <c r="TQ93" t="s">
        <v>360</v>
      </c>
      <c r="TR93" t="s">
        <v>362</v>
      </c>
      <c r="TS93" t="s">
        <v>362</v>
      </c>
      <c r="TT93" t="s">
        <v>362</v>
      </c>
      <c r="TU93" t="s">
        <v>362</v>
      </c>
      <c r="TV93" t="s">
        <v>362</v>
      </c>
      <c r="TW93" t="s">
        <v>362</v>
      </c>
      <c r="TY93" t="s">
        <v>5002</v>
      </c>
      <c r="UN93" t="s">
        <v>3074</v>
      </c>
      <c r="UO93" t="s">
        <v>3072</v>
      </c>
      <c r="UP93" t="s">
        <v>3072</v>
      </c>
      <c r="UQ93" t="s">
        <v>553</v>
      </c>
      <c r="UR93" t="s">
        <v>304</v>
      </c>
      <c r="US93" t="s">
        <v>321</v>
      </c>
      <c r="UT93" t="s">
        <v>298</v>
      </c>
      <c r="UU93" t="s">
        <v>686</v>
      </c>
      <c r="UV93" t="s">
        <v>532</v>
      </c>
      <c r="UW93" t="s">
        <v>330</v>
      </c>
      <c r="UX93" t="s">
        <v>742</v>
      </c>
      <c r="UY93" t="s">
        <v>406</v>
      </c>
      <c r="UZ93" t="s">
        <v>1099</v>
      </c>
      <c r="VA93" t="s">
        <v>1184</v>
      </c>
      <c r="VB93" t="s">
        <v>386</v>
      </c>
    </row>
    <row r="94" spans="1:574" x14ac:dyDescent="0.25">
      <c r="A94" t="s">
        <v>6413</v>
      </c>
      <c r="B94" s="38">
        <v>45902</v>
      </c>
      <c r="C94" t="s">
        <v>3058</v>
      </c>
      <c r="D94" t="s">
        <v>3059</v>
      </c>
      <c r="E94" t="s">
        <v>3065</v>
      </c>
      <c r="F94">
        <v>2751055</v>
      </c>
      <c r="G94" t="s">
        <v>3072</v>
      </c>
      <c r="H94" s="38">
        <v>44651</v>
      </c>
      <c r="I94">
        <v>75</v>
      </c>
      <c r="J94" t="s">
        <v>1466</v>
      </c>
      <c r="K94" t="s">
        <v>4868</v>
      </c>
      <c r="L94" t="s">
        <v>4875</v>
      </c>
      <c r="N94" t="s">
        <v>4909</v>
      </c>
      <c r="P94" t="s">
        <v>4933</v>
      </c>
      <c r="R94" t="s">
        <v>6270</v>
      </c>
      <c r="S94" t="s">
        <v>362</v>
      </c>
      <c r="T94" t="s">
        <v>360</v>
      </c>
      <c r="U94" t="s">
        <v>362</v>
      </c>
      <c r="V94" t="s">
        <v>360</v>
      </c>
      <c r="W94" t="s">
        <v>362</v>
      </c>
      <c r="X94" t="s">
        <v>362</v>
      </c>
      <c r="Y94" t="s">
        <v>362</v>
      </c>
      <c r="Z94" t="s">
        <v>362</v>
      </c>
      <c r="AB94" t="s">
        <v>4942</v>
      </c>
      <c r="AC94" t="s">
        <v>4940</v>
      </c>
      <c r="AD94" t="s">
        <v>4944</v>
      </c>
      <c r="AE94" t="s">
        <v>4942</v>
      </c>
      <c r="AF94" t="s">
        <v>4942</v>
      </c>
      <c r="AG94" t="s">
        <v>4940</v>
      </c>
      <c r="AH94" t="s">
        <v>6227</v>
      </c>
      <c r="AI94" t="s">
        <v>360</v>
      </c>
      <c r="AJ94" t="s">
        <v>360</v>
      </c>
      <c r="AK94" t="s">
        <v>360</v>
      </c>
      <c r="AL94" t="s">
        <v>362</v>
      </c>
      <c r="AM94" t="s">
        <v>360</v>
      </c>
      <c r="AN94" t="s">
        <v>360</v>
      </c>
      <c r="AO94" t="s">
        <v>360</v>
      </c>
      <c r="AP94" t="s">
        <v>362</v>
      </c>
      <c r="AQ94" t="s">
        <v>362</v>
      </c>
      <c r="AR94" t="s">
        <v>362</v>
      </c>
      <c r="AS94" t="s">
        <v>362</v>
      </c>
      <c r="AT94" t="s">
        <v>362</v>
      </c>
      <c r="AU94" t="s">
        <v>362</v>
      </c>
      <c r="AV94" t="s">
        <v>362</v>
      </c>
      <c r="AX94" t="s">
        <v>6414</v>
      </c>
      <c r="AY94" t="s">
        <v>360</v>
      </c>
      <c r="AZ94" t="s">
        <v>362</v>
      </c>
      <c r="BA94" t="s">
        <v>360</v>
      </c>
      <c r="BB94" t="s">
        <v>362</v>
      </c>
      <c r="BC94" t="s">
        <v>360</v>
      </c>
      <c r="BD94" t="s">
        <v>362</v>
      </c>
      <c r="BE94" t="s">
        <v>362</v>
      </c>
      <c r="BF94" t="s">
        <v>362</v>
      </c>
      <c r="BG94" t="s">
        <v>362</v>
      </c>
      <c r="BH94" t="s">
        <v>362</v>
      </c>
      <c r="BI94" t="s">
        <v>362</v>
      </c>
      <c r="BJ94" t="s">
        <v>362</v>
      </c>
      <c r="BK94" t="s">
        <v>362</v>
      </c>
      <c r="BM94" t="s">
        <v>6415</v>
      </c>
      <c r="BN94" t="s">
        <v>360</v>
      </c>
      <c r="BO94" t="s">
        <v>362</v>
      </c>
      <c r="BP94" t="s">
        <v>362</v>
      </c>
      <c r="BQ94" t="s">
        <v>360</v>
      </c>
      <c r="BR94" t="s">
        <v>360</v>
      </c>
      <c r="BS94" t="s">
        <v>362</v>
      </c>
      <c r="BT94" t="s">
        <v>362</v>
      </c>
      <c r="BU94" t="s">
        <v>362</v>
      </c>
      <c r="BV94" t="s">
        <v>362</v>
      </c>
      <c r="BX94" t="s">
        <v>4975</v>
      </c>
      <c r="CN94" t="s">
        <v>5002</v>
      </c>
      <c r="DD94" t="s">
        <v>4984</v>
      </c>
      <c r="EK94" t="s">
        <v>5070</v>
      </c>
      <c r="EW94" t="s">
        <v>6240</v>
      </c>
      <c r="EX94" t="s">
        <v>362</v>
      </c>
      <c r="EY94" t="s">
        <v>362</v>
      </c>
      <c r="EZ94" t="s">
        <v>362</v>
      </c>
      <c r="FA94" t="s">
        <v>362</v>
      </c>
      <c r="FB94" t="s">
        <v>362</v>
      </c>
      <c r="FC94" t="s">
        <v>360</v>
      </c>
      <c r="FD94" t="s">
        <v>360</v>
      </c>
      <c r="FE94" t="s">
        <v>362</v>
      </c>
      <c r="FF94" t="s">
        <v>362</v>
      </c>
      <c r="FG94" t="s">
        <v>362</v>
      </c>
      <c r="FH94" t="s">
        <v>362</v>
      </c>
      <c r="FJ94" t="s">
        <v>5070</v>
      </c>
      <c r="FK94" t="s">
        <v>3072</v>
      </c>
      <c r="FV94" t="s">
        <v>5111</v>
      </c>
      <c r="FW94" t="s">
        <v>5124</v>
      </c>
      <c r="FX94" t="s">
        <v>360</v>
      </c>
      <c r="FY94" t="s">
        <v>362</v>
      </c>
      <c r="FZ94" t="s">
        <v>362</v>
      </c>
      <c r="GA94" t="s">
        <v>362</v>
      </c>
      <c r="GB94" t="s">
        <v>362</v>
      </c>
      <c r="GC94" t="s">
        <v>362</v>
      </c>
      <c r="GD94" t="s">
        <v>362</v>
      </c>
      <c r="GE94" t="s">
        <v>362</v>
      </c>
      <c r="GG94" t="s">
        <v>4949</v>
      </c>
      <c r="GI94" t="s">
        <v>3074</v>
      </c>
      <c r="HN94" t="s">
        <v>5172</v>
      </c>
      <c r="HO94" t="s">
        <v>362</v>
      </c>
      <c r="HP94" t="s">
        <v>362</v>
      </c>
      <c r="HQ94" t="s">
        <v>360</v>
      </c>
      <c r="HR94" t="s">
        <v>362</v>
      </c>
      <c r="HS94" t="s">
        <v>362</v>
      </c>
      <c r="HT94" t="s">
        <v>362</v>
      </c>
      <c r="HU94" t="s">
        <v>362</v>
      </c>
      <c r="HV94" t="s">
        <v>362</v>
      </c>
      <c r="HW94" t="s">
        <v>362</v>
      </c>
      <c r="HY94" t="s">
        <v>5186</v>
      </c>
      <c r="HZ94" t="s">
        <v>362</v>
      </c>
      <c r="IA94" t="s">
        <v>362</v>
      </c>
      <c r="IB94" t="s">
        <v>362</v>
      </c>
      <c r="IC94" t="s">
        <v>362</v>
      </c>
      <c r="ID94" t="s">
        <v>360</v>
      </c>
      <c r="IE94" t="s">
        <v>362</v>
      </c>
      <c r="IG94" t="s">
        <v>5021</v>
      </c>
      <c r="IH94" t="s">
        <v>5198</v>
      </c>
      <c r="II94" t="s">
        <v>362</v>
      </c>
      <c r="IJ94" t="s">
        <v>362</v>
      </c>
      <c r="IK94" t="s">
        <v>360</v>
      </c>
      <c r="IL94" t="s">
        <v>362</v>
      </c>
      <c r="IM94" t="s">
        <v>362</v>
      </c>
      <c r="IN94" t="s">
        <v>362</v>
      </c>
      <c r="IP94" t="s">
        <v>5205</v>
      </c>
      <c r="IQ94" t="s">
        <v>5216</v>
      </c>
      <c r="IR94" t="s">
        <v>362</v>
      </c>
      <c r="IS94" t="s">
        <v>362</v>
      </c>
      <c r="IT94" t="s">
        <v>360</v>
      </c>
      <c r="IU94" t="s">
        <v>362</v>
      </c>
      <c r="IV94" t="s">
        <v>362</v>
      </c>
      <c r="IW94" t="s">
        <v>362</v>
      </c>
      <c r="IX94" t="s">
        <v>362</v>
      </c>
      <c r="IY94" t="s">
        <v>362</v>
      </c>
      <c r="IZ94" t="s">
        <v>362</v>
      </c>
      <c r="JA94" t="s">
        <v>362</v>
      </c>
      <c r="JL94" t="s">
        <v>3074</v>
      </c>
      <c r="JX94" t="s">
        <v>4907</v>
      </c>
      <c r="JY94" t="s">
        <v>362</v>
      </c>
      <c r="JZ94" t="s">
        <v>362</v>
      </c>
      <c r="KA94" t="s">
        <v>362</v>
      </c>
      <c r="KB94" t="s">
        <v>362</v>
      </c>
      <c r="KC94" t="s">
        <v>362</v>
      </c>
      <c r="KD94" t="s">
        <v>362</v>
      </c>
      <c r="KE94" t="s">
        <v>362</v>
      </c>
      <c r="KF94" t="s">
        <v>360</v>
      </c>
      <c r="KG94" t="s">
        <v>362</v>
      </c>
      <c r="KI94" t="s">
        <v>5259</v>
      </c>
      <c r="KJ94" t="s">
        <v>6416</v>
      </c>
      <c r="KK94" t="s">
        <v>360</v>
      </c>
      <c r="KL94" t="s">
        <v>360</v>
      </c>
      <c r="KM94" t="s">
        <v>360</v>
      </c>
      <c r="KN94" t="s">
        <v>362</v>
      </c>
      <c r="KO94" t="s">
        <v>362</v>
      </c>
      <c r="KP94" t="s">
        <v>362</v>
      </c>
      <c r="KQ94" t="s">
        <v>362</v>
      </c>
      <c r="KR94" t="s">
        <v>362</v>
      </c>
      <c r="KS94" t="s">
        <v>362</v>
      </c>
      <c r="KT94" t="s">
        <v>362</v>
      </c>
      <c r="KU94" t="s">
        <v>362</v>
      </c>
      <c r="LJ94" t="s">
        <v>6023</v>
      </c>
      <c r="LK94" t="s">
        <v>360</v>
      </c>
      <c r="LL94" t="s">
        <v>360</v>
      </c>
      <c r="LM94" t="s">
        <v>360</v>
      </c>
      <c r="LN94" t="s">
        <v>360</v>
      </c>
      <c r="LO94" t="s">
        <v>362</v>
      </c>
      <c r="LP94" t="s">
        <v>362</v>
      </c>
      <c r="LQ94" t="s">
        <v>362</v>
      </c>
      <c r="LS94" t="s">
        <v>3072</v>
      </c>
      <c r="LT94" t="s">
        <v>5289</v>
      </c>
      <c r="MF94" t="s">
        <v>5050</v>
      </c>
      <c r="MG94" t="s">
        <v>362</v>
      </c>
      <c r="MH94" t="s">
        <v>362</v>
      </c>
      <c r="MI94" t="s">
        <v>362</v>
      </c>
      <c r="MJ94" t="s">
        <v>362</v>
      </c>
      <c r="MK94" t="s">
        <v>362</v>
      </c>
      <c r="ML94" t="s">
        <v>362</v>
      </c>
      <c r="MM94" t="s">
        <v>362</v>
      </c>
      <c r="MN94" t="s">
        <v>360</v>
      </c>
      <c r="MO94" t="s">
        <v>362</v>
      </c>
      <c r="MP94" t="s">
        <v>362</v>
      </c>
      <c r="NE94" t="s">
        <v>4971</v>
      </c>
      <c r="NF94" t="s">
        <v>362</v>
      </c>
      <c r="NG94" t="s">
        <v>362</v>
      </c>
      <c r="NH94" t="s">
        <v>362</v>
      </c>
      <c r="NI94" t="s">
        <v>362</v>
      </c>
      <c r="NJ94" t="s">
        <v>362</v>
      </c>
      <c r="NK94" t="s">
        <v>362</v>
      </c>
      <c r="NL94" t="s">
        <v>362</v>
      </c>
      <c r="NM94" t="s">
        <v>362</v>
      </c>
      <c r="NN94" t="s">
        <v>362</v>
      </c>
      <c r="NO94" t="s">
        <v>362</v>
      </c>
      <c r="NP94" t="s">
        <v>362</v>
      </c>
      <c r="NQ94" t="s">
        <v>360</v>
      </c>
      <c r="NR94" t="s">
        <v>362</v>
      </c>
      <c r="NS94" t="s">
        <v>362</v>
      </c>
      <c r="NU94" t="s">
        <v>6416</v>
      </c>
      <c r="NV94" t="s">
        <v>360</v>
      </c>
      <c r="NW94" t="s">
        <v>360</v>
      </c>
      <c r="NX94" t="s">
        <v>360</v>
      </c>
      <c r="NY94" t="s">
        <v>362</v>
      </c>
      <c r="NZ94" t="s">
        <v>362</v>
      </c>
      <c r="OA94" t="s">
        <v>362</v>
      </c>
      <c r="OB94" t="s">
        <v>362</v>
      </c>
      <c r="OC94" t="s">
        <v>362</v>
      </c>
      <c r="OD94" t="s">
        <v>362</v>
      </c>
      <c r="OE94" t="s">
        <v>362</v>
      </c>
      <c r="OF94" t="s">
        <v>362</v>
      </c>
      <c r="OG94" t="s">
        <v>362</v>
      </c>
      <c r="OI94" t="s">
        <v>4907</v>
      </c>
      <c r="OJ94" t="s">
        <v>362</v>
      </c>
      <c r="OK94" t="s">
        <v>362</v>
      </c>
      <c r="OL94" t="s">
        <v>362</v>
      </c>
      <c r="OM94" t="s">
        <v>362</v>
      </c>
      <c r="ON94" t="s">
        <v>362</v>
      </c>
      <c r="OO94" t="s">
        <v>362</v>
      </c>
      <c r="OP94" t="s">
        <v>362</v>
      </c>
      <c r="OQ94" t="s">
        <v>362</v>
      </c>
      <c r="OR94" t="s">
        <v>360</v>
      </c>
      <c r="OS94" t="s">
        <v>362</v>
      </c>
      <c r="OU94" t="s">
        <v>5019</v>
      </c>
      <c r="OV94" t="s">
        <v>5359</v>
      </c>
      <c r="OW94" t="s">
        <v>360</v>
      </c>
      <c r="OX94" t="s">
        <v>362</v>
      </c>
      <c r="OY94" t="s">
        <v>362</v>
      </c>
      <c r="OZ94" t="s">
        <v>362</v>
      </c>
      <c r="PA94" t="s">
        <v>362</v>
      </c>
      <c r="PB94" t="s">
        <v>362</v>
      </c>
      <c r="PC94" t="s">
        <v>362</v>
      </c>
      <c r="PD94" t="s">
        <v>362</v>
      </c>
      <c r="PF94" t="s">
        <v>6147</v>
      </c>
      <c r="PG94" t="s">
        <v>360</v>
      </c>
      <c r="PH94" t="s">
        <v>362</v>
      </c>
      <c r="PI94" t="s">
        <v>360</v>
      </c>
      <c r="PJ94" t="s">
        <v>362</v>
      </c>
      <c r="PK94" t="s">
        <v>362</v>
      </c>
      <c r="PL94" t="s">
        <v>362</v>
      </c>
      <c r="PM94" t="s">
        <v>362</v>
      </c>
      <c r="PN94" t="s">
        <v>362</v>
      </c>
      <c r="PO94" t="s">
        <v>362</v>
      </c>
      <c r="PP94" t="s">
        <v>360</v>
      </c>
      <c r="PQ94" t="s">
        <v>362</v>
      </c>
      <c r="PR94" t="s">
        <v>362</v>
      </c>
      <c r="PS94" t="s">
        <v>362</v>
      </c>
      <c r="PT94" t="s">
        <v>362</v>
      </c>
      <c r="PU94" t="s">
        <v>362</v>
      </c>
      <c r="PV94" t="s">
        <v>362</v>
      </c>
      <c r="PW94" t="s">
        <v>362</v>
      </c>
      <c r="PX94" t="s">
        <v>362</v>
      </c>
      <c r="PZ94" t="s">
        <v>6148</v>
      </c>
      <c r="QA94" t="s">
        <v>362</v>
      </c>
      <c r="QB94" t="s">
        <v>362</v>
      </c>
      <c r="QC94" t="s">
        <v>362</v>
      </c>
      <c r="QD94" t="s">
        <v>362</v>
      </c>
      <c r="QE94" t="s">
        <v>362</v>
      </c>
      <c r="QF94" t="s">
        <v>362</v>
      </c>
      <c r="QG94" t="s">
        <v>360</v>
      </c>
      <c r="QH94" t="s">
        <v>360</v>
      </c>
      <c r="QI94" t="s">
        <v>362</v>
      </c>
      <c r="QJ94" t="s">
        <v>362</v>
      </c>
      <c r="QK94" t="s">
        <v>362</v>
      </c>
      <c r="QL94" t="s">
        <v>362</v>
      </c>
      <c r="QM94" t="s">
        <v>362</v>
      </c>
      <c r="QN94" t="s">
        <v>362</v>
      </c>
      <c r="QO94" t="s">
        <v>362</v>
      </c>
      <c r="QP94" t="s">
        <v>362</v>
      </c>
      <c r="QR94" t="s">
        <v>6244</v>
      </c>
      <c r="QS94" t="s">
        <v>360</v>
      </c>
      <c r="QT94" t="s">
        <v>360</v>
      </c>
      <c r="QU94" t="s">
        <v>360</v>
      </c>
      <c r="QV94" t="s">
        <v>362</v>
      </c>
      <c r="QW94" t="s">
        <v>362</v>
      </c>
      <c r="QX94" t="s">
        <v>360</v>
      </c>
      <c r="QY94" t="s">
        <v>362</v>
      </c>
      <c r="QZ94" t="s">
        <v>360</v>
      </c>
      <c r="RA94" t="s">
        <v>362</v>
      </c>
      <c r="RB94" t="s">
        <v>362</v>
      </c>
      <c r="RC94" t="s">
        <v>362</v>
      </c>
      <c r="RD94" t="s">
        <v>362</v>
      </c>
      <c r="RF94" t="s">
        <v>6091</v>
      </c>
      <c r="RG94" t="s">
        <v>362</v>
      </c>
      <c r="RH94" t="s">
        <v>362</v>
      </c>
      <c r="RI94" t="s">
        <v>362</v>
      </c>
      <c r="RJ94" t="s">
        <v>362</v>
      </c>
      <c r="RK94" t="s">
        <v>360</v>
      </c>
      <c r="RL94" t="s">
        <v>362</v>
      </c>
      <c r="RM94" t="s">
        <v>360</v>
      </c>
      <c r="RN94" t="s">
        <v>362</v>
      </c>
      <c r="RO94" t="s">
        <v>362</v>
      </c>
      <c r="RP94" t="s">
        <v>362</v>
      </c>
      <c r="RQ94" t="s">
        <v>362</v>
      </c>
      <c r="RR94" t="s">
        <v>362</v>
      </c>
      <c r="RS94" t="s">
        <v>362</v>
      </c>
      <c r="RT94" t="s">
        <v>362</v>
      </c>
      <c r="RU94" t="s">
        <v>362</v>
      </c>
      <c r="RV94" t="s">
        <v>362</v>
      </c>
      <c r="RX94" t="s">
        <v>6213</v>
      </c>
      <c r="RY94" t="s">
        <v>360</v>
      </c>
      <c r="RZ94" t="s">
        <v>360</v>
      </c>
      <c r="SA94" t="s">
        <v>360</v>
      </c>
      <c r="SB94" t="s">
        <v>360</v>
      </c>
      <c r="SC94" t="s">
        <v>360</v>
      </c>
      <c r="SD94" t="s">
        <v>360</v>
      </c>
      <c r="SE94" t="s">
        <v>362</v>
      </c>
      <c r="SF94" t="s">
        <v>362</v>
      </c>
      <c r="SG94" t="s">
        <v>362</v>
      </c>
      <c r="SH94" t="s">
        <v>362</v>
      </c>
      <c r="SI94" t="s">
        <v>362</v>
      </c>
      <c r="SK94" t="s">
        <v>6273</v>
      </c>
      <c r="SL94" t="s">
        <v>362</v>
      </c>
      <c r="SM94" t="s">
        <v>362</v>
      </c>
      <c r="SN94" t="s">
        <v>360</v>
      </c>
      <c r="SO94" t="s">
        <v>360</v>
      </c>
      <c r="SP94" t="s">
        <v>362</v>
      </c>
      <c r="SQ94" t="s">
        <v>362</v>
      </c>
      <c r="SR94" t="s">
        <v>362</v>
      </c>
      <c r="SS94" t="s">
        <v>362</v>
      </c>
      <c r="ST94" t="s">
        <v>362</v>
      </c>
      <c r="SU94" t="s">
        <v>362</v>
      </c>
      <c r="SV94" t="s">
        <v>362</v>
      </c>
      <c r="SW94" t="s">
        <v>362</v>
      </c>
      <c r="SX94" t="s">
        <v>362</v>
      </c>
      <c r="SZ94" t="s">
        <v>3074</v>
      </c>
      <c r="TA94" t="s">
        <v>362</v>
      </c>
      <c r="TB94" t="s">
        <v>362</v>
      </c>
      <c r="TC94" t="s">
        <v>362</v>
      </c>
      <c r="TD94" t="s">
        <v>362</v>
      </c>
      <c r="TE94" t="s">
        <v>362</v>
      </c>
      <c r="TF94" t="s">
        <v>362</v>
      </c>
      <c r="TG94" t="s">
        <v>360</v>
      </c>
      <c r="TH94" t="s">
        <v>362</v>
      </c>
      <c r="TY94" t="s">
        <v>5023</v>
      </c>
      <c r="TZ94" t="s">
        <v>5453</v>
      </c>
      <c r="UA94" t="s">
        <v>362</v>
      </c>
      <c r="UB94" t="s">
        <v>362</v>
      </c>
      <c r="UC94" t="s">
        <v>362</v>
      </c>
      <c r="UD94" t="s">
        <v>362</v>
      </c>
      <c r="UE94" t="s">
        <v>362</v>
      </c>
      <c r="UF94" t="s">
        <v>360</v>
      </c>
      <c r="UG94" t="s">
        <v>362</v>
      </c>
      <c r="UH94" t="s">
        <v>362</v>
      </c>
      <c r="UI94" t="s">
        <v>362</v>
      </c>
      <c r="UJ94" t="s">
        <v>362</v>
      </c>
      <c r="UK94" t="s">
        <v>362</v>
      </c>
      <c r="UN94" t="s">
        <v>3074</v>
      </c>
      <c r="UO94" t="s">
        <v>3074</v>
      </c>
      <c r="UP94" t="s">
        <v>3074</v>
      </c>
      <c r="UQ94" t="s">
        <v>598</v>
      </c>
      <c r="UR94" t="s">
        <v>304</v>
      </c>
      <c r="US94" t="s">
        <v>321</v>
      </c>
      <c r="UT94" t="s">
        <v>298</v>
      </c>
      <c r="UU94" t="s">
        <v>686</v>
      </c>
      <c r="UV94" t="s">
        <v>532</v>
      </c>
      <c r="UW94" t="s">
        <v>333</v>
      </c>
      <c r="UX94" t="s">
        <v>737</v>
      </c>
      <c r="UY94" t="s">
        <v>402</v>
      </c>
      <c r="UZ94" t="s">
        <v>1099</v>
      </c>
      <c r="VA94" t="s">
        <v>1185</v>
      </c>
      <c r="VB94" t="s">
        <v>386</v>
      </c>
    </row>
    <row r="95" spans="1:574" x14ac:dyDescent="0.25">
      <c r="A95" t="s">
        <v>6417</v>
      </c>
      <c r="B95" s="38">
        <v>45902</v>
      </c>
      <c r="C95" t="s">
        <v>3058</v>
      </c>
      <c r="D95" t="s">
        <v>3059</v>
      </c>
      <c r="E95" t="s">
        <v>3065</v>
      </c>
      <c r="F95">
        <v>2751474</v>
      </c>
      <c r="G95" t="s">
        <v>3072</v>
      </c>
      <c r="H95" s="38">
        <v>44632</v>
      </c>
      <c r="I95">
        <v>77</v>
      </c>
      <c r="J95" t="s">
        <v>1466</v>
      </c>
      <c r="K95" t="s">
        <v>4866</v>
      </c>
      <c r="L95" t="s">
        <v>4875</v>
      </c>
      <c r="N95" t="s">
        <v>4911</v>
      </c>
      <c r="P95" t="s">
        <v>4933</v>
      </c>
      <c r="R95" t="s">
        <v>3074</v>
      </c>
      <c r="S95" t="s">
        <v>362</v>
      </c>
      <c r="T95" t="s">
        <v>362</v>
      </c>
      <c r="U95" t="s">
        <v>362</v>
      </c>
      <c r="V95" t="s">
        <v>362</v>
      </c>
      <c r="W95" t="s">
        <v>362</v>
      </c>
      <c r="X95" t="s">
        <v>360</v>
      </c>
      <c r="Y95" t="s">
        <v>362</v>
      </c>
      <c r="Z95" t="s">
        <v>362</v>
      </c>
      <c r="AB95" t="s">
        <v>4944</v>
      </c>
      <c r="AC95" t="s">
        <v>4944</v>
      </c>
      <c r="AD95" t="s">
        <v>4942</v>
      </c>
      <c r="AE95" t="s">
        <v>4942</v>
      </c>
      <c r="AF95" t="s">
        <v>4942</v>
      </c>
      <c r="AG95" t="s">
        <v>4940</v>
      </c>
      <c r="AH95" t="s">
        <v>6227</v>
      </c>
      <c r="AI95" t="s">
        <v>360</v>
      </c>
      <c r="AJ95" t="s">
        <v>360</v>
      </c>
      <c r="AK95" t="s">
        <v>360</v>
      </c>
      <c r="AL95" t="s">
        <v>362</v>
      </c>
      <c r="AM95" t="s">
        <v>360</v>
      </c>
      <c r="AN95" t="s">
        <v>360</v>
      </c>
      <c r="AO95" t="s">
        <v>360</v>
      </c>
      <c r="AP95" t="s">
        <v>362</v>
      </c>
      <c r="AQ95" t="s">
        <v>362</v>
      </c>
      <c r="AR95" t="s">
        <v>362</v>
      </c>
      <c r="AS95" t="s">
        <v>362</v>
      </c>
      <c r="AT95" t="s">
        <v>362</v>
      </c>
      <c r="AU95" t="s">
        <v>362</v>
      </c>
      <c r="AV95" t="s">
        <v>362</v>
      </c>
      <c r="AX95" t="s">
        <v>5984</v>
      </c>
      <c r="AY95" t="s">
        <v>360</v>
      </c>
      <c r="AZ95" t="s">
        <v>360</v>
      </c>
      <c r="BA95" t="s">
        <v>362</v>
      </c>
      <c r="BB95" t="s">
        <v>362</v>
      </c>
      <c r="BC95" t="s">
        <v>362</v>
      </c>
      <c r="BD95" t="s">
        <v>362</v>
      </c>
      <c r="BE95" t="s">
        <v>362</v>
      </c>
      <c r="BF95" t="s">
        <v>362</v>
      </c>
      <c r="BG95" t="s">
        <v>362</v>
      </c>
      <c r="BH95" t="s">
        <v>362</v>
      </c>
      <c r="BI95" t="s">
        <v>362</v>
      </c>
      <c r="BJ95" t="s">
        <v>362</v>
      </c>
      <c r="BK95" t="s">
        <v>362</v>
      </c>
      <c r="BM95" t="s">
        <v>6044</v>
      </c>
      <c r="BN95" t="s">
        <v>362</v>
      </c>
      <c r="BO95" t="s">
        <v>362</v>
      </c>
      <c r="BP95" t="s">
        <v>360</v>
      </c>
      <c r="BQ95" t="s">
        <v>360</v>
      </c>
      <c r="BR95" t="s">
        <v>362</v>
      </c>
      <c r="BS95" t="s">
        <v>362</v>
      </c>
      <c r="BT95" t="s">
        <v>362</v>
      </c>
      <c r="BU95" t="s">
        <v>362</v>
      </c>
      <c r="BV95" t="s">
        <v>362</v>
      </c>
      <c r="BX95" t="s">
        <v>4975</v>
      </c>
      <c r="CN95" t="s">
        <v>5002</v>
      </c>
      <c r="DD95" t="s">
        <v>5023</v>
      </c>
      <c r="EK95" t="s">
        <v>5070</v>
      </c>
      <c r="EW95" t="s">
        <v>6240</v>
      </c>
      <c r="EX95" t="s">
        <v>362</v>
      </c>
      <c r="EY95" t="s">
        <v>362</v>
      </c>
      <c r="EZ95" t="s">
        <v>362</v>
      </c>
      <c r="FA95" t="s">
        <v>362</v>
      </c>
      <c r="FB95" t="s">
        <v>362</v>
      </c>
      <c r="FC95" t="s">
        <v>360</v>
      </c>
      <c r="FD95" t="s">
        <v>360</v>
      </c>
      <c r="FE95" t="s">
        <v>362</v>
      </c>
      <c r="FF95" t="s">
        <v>362</v>
      </c>
      <c r="FG95" t="s">
        <v>362</v>
      </c>
      <c r="FH95" t="s">
        <v>362</v>
      </c>
      <c r="FJ95" t="s">
        <v>5070</v>
      </c>
      <c r="FK95" t="s">
        <v>3072</v>
      </c>
      <c r="FV95" t="s">
        <v>3072</v>
      </c>
      <c r="GG95" t="s">
        <v>4953</v>
      </c>
      <c r="GI95" t="s">
        <v>3072</v>
      </c>
      <c r="GJ95" t="s">
        <v>5137</v>
      </c>
      <c r="GK95" t="s">
        <v>362</v>
      </c>
      <c r="GL95" t="s">
        <v>360</v>
      </c>
      <c r="GM95" t="s">
        <v>362</v>
      </c>
      <c r="GN95" t="s">
        <v>362</v>
      </c>
      <c r="GO95" t="s">
        <v>362</v>
      </c>
      <c r="GP95" t="s">
        <v>362</v>
      </c>
      <c r="GR95" t="s">
        <v>4907</v>
      </c>
      <c r="GS95" t="s">
        <v>362</v>
      </c>
      <c r="GT95" t="s">
        <v>362</v>
      </c>
      <c r="GU95" t="s">
        <v>362</v>
      </c>
      <c r="GV95" t="s">
        <v>362</v>
      </c>
      <c r="GW95" t="s">
        <v>362</v>
      </c>
      <c r="GX95" t="s">
        <v>362</v>
      </c>
      <c r="GY95" t="s">
        <v>360</v>
      </c>
      <c r="GZ95" t="s">
        <v>362</v>
      </c>
      <c r="HB95" t="s">
        <v>3072</v>
      </c>
      <c r="IG95" t="s">
        <v>5187</v>
      </c>
      <c r="IP95" t="s">
        <v>5207</v>
      </c>
      <c r="IQ95" t="s">
        <v>5224</v>
      </c>
      <c r="IR95" t="s">
        <v>362</v>
      </c>
      <c r="IS95" t="s">
        <v>362</v>
      </c>
      <c r="IT95" t="s">
        <v>362</v>
      </c>
      <c r="IU95" t="s">
        <v>362</v>
      </c>
      <c r="IV95" t="s">
        <v>362</v>
      </c>
      <c r="IW95" t="s">
        <v>362</v>
      </c>
      <c r="IX95" t="s">
        <v>360</v>
      </c>
      <c r="IY95" t="s">
        <v>362</v>
      </c>
      <c r="IZ95" t="s">
        <v>362</v>
      </c>
      <c r="JA95" t="s">
        <v>362</v>
      </c>
      <c r="JC95" t="s">
        <v>5050</v>
      </c>
      <c r="JD95" t="s">
        <v>360</v>
      </c>
      <c r="JE95" t="s">
        <v>362</v>
      </c>
      <c r="JF95" t="s">
        <v>362</v>
      </c>
      <c r="JG95" t="s">
        <v>362</v>
      </c>
      <c r="JH95" t="s">
        <v>362</v>
      </c>
      <c r="JI95" t="s">
        <v>362</v>
      </c>
      <c r="JJ95" t="s">
        <v>362</v>
      </c>
      <c r="JL95" t="s">
        <v>3074</v>
      </c>
      <c r="KI95" t="s">
        <v>5259</v>
      </c>
      <c r="KJ95" t="s">
        <v>6186</v>
      </c>
      <c r="KK95" t="s">
        <v>360</v>
      </c>
      <c r="KL95" t="s">
        <v>362</v>
      </c>
      <c r="KM95" t="s">
        <v>360</v>
      </c>
      <c r="KN95" t="s">
        <v>362</v>
      </c>
      <c r="KO95" t="s">
        <v>362</v>
      </c>
      <c r="KP95" t="s">
        <v>362</v>
      </c>
      <c r="KQ95" t="s">
        <v>362</v>
      </c>
      <c r="KR95" t="s">
        <v>362</v>
      </c>
      <c r="KS95" t="s">
        <v>362</v>
      </c>
      <c r="KT95" t="s">
        <v>362</v>
      </c>
      <c r="KU95" t="s">
        <v>362</v>
      </c>
      <c r="LJ95" t="s">
        <v>6023</v>
      </c>
      <c r="LK95" t="s">
        <v>360</v>
      </c>
      <c r="LL95" t="s">
        <v>360</v>
      </c>
      <c r="LM95" t="s">
        <v>360</v>
      </c>
      <c r="LN95" t="s">
        <v>360</v>
      </c>
      <c r="LO95" t="s">
        <v>362</v>
      </c>
      <c r="LP95" t="s">
        <v>362</v>
      </c>
      <c r="LQ95" t="s">
        <v>362</v>
      </c>
      <c r="LS95" t="s">
        <v>3072</v>
      </c>
      <c r="LT95" t="s">
        <v>5287</v>
      </c>
      <c r="MR95" t="s">
        <v>5050</v>
      </c>
      <c r="MS95" t="s">
        <v>362</v>
      </c>
      <c r="MT95" t="s">
        <v>362</v>
      </c>
      <c r="MU95" t="s">
        <v>362</v>
      </c>
      <c r="MV95" t="s">
        <v>362</v>
      </c>
      <c r="MW95" t="s">
        <v>362</v>
      </c>
      <c r="MX95" t="s">
        <v>362</v>
      </c>
      <c r="MY95" t="s">
        <v>362</v>
      </c>
      <c r="MZ95" t="s">
        <v>360</v>
      </c>
      <c r="NA95" t="s">
        <v>362</v>
      </c>
      <c r="NB95" t="s">
        <v>362</v>
      </c>
      <c r="NC95" t="s">
        <v>362</v>
      </c>
      <c r="NE95" t="s">
        <v>4971</v>
      </c>
      <c r="NF95" t="s">
        <v>362</v>
      </c>
      <c r="NG95" t="s">
        <v>362</v>
      </c>
      <c r="NH95" t="s">
        <v>362</v>
      </c>
      <c r="NI95" t="s">
        <v>362</v>
      </c>
      <c r="NJ95" t="s">
        <v>362</v>
      </c>
      <c r="NK95" t="s">
        <v>362</v>
      </c>
      <c r="NL95" t="s">
        <v>362</v>
      </c>
      <c r="NM95" t="s">
        <v>362</v>
      </c>
      <c r="NN95" t="s">
        <v>362</v>
      </c>
      <c r="NO95" t="s">
        <v>362</v>
      </c>
      <c r="NP95" t="s">
        <v>362</v>
      </c>
      <c r="NQ95" t="s">
        <v>360</v>
      </c>
      <c r="NR95" t="s">
        <v>362</v>
      </c>
      <c r="NS95" t="s">
        <v>362</v>
      </c>
      <c r="NU95" t="s">
        <v>6186</v>
      </c>
      <c r="NV95" t="s">
        <v>360</v>
      </c>
      <c r="NW95" t="s">
        <v>362</v>
      </c>
      <c r="NX95" t="s">
        <v>360</v>
      </c>
      <c r="NY95" t="s">
        <v>362</v>
      </c>
      <c r="NZ95" t="s">
        <v>362</v>
      </c>
      <c r="OA95" t="s">
        <v>362</v>
      </c>
      <c r="OB95" t="s">
        <v>362</v>
      </c>
      <c r="OC95" t="s">
        <v>362</v>
      </c>
      <c r="OD95" t="s">
        <v>362</v>
      </c>
      <c r="OE95" t="s">
        <v>362</v>
      </c>
      <c r="OF95" t="s">
        <v>362</v>
      </c>
      <c r="OG95" t="s">
        <v>362</v>
      </c>
      <c r="OI95" t="s">
        <v>5345</v>
      </c>
      <c r="OJ95" t="s">
        <v>360</v>
      </c>
      <c r="OK95" t="s">
        <v>362</v>
      </c>
      <c r="OL95" t="s">
        <v>362</v>
      </c>
      <c r="OM95" t="s">
        <v>362</v>
      </c>
      <c r="ON95" t="s">
        <v>362</v>
      </c>
      <c r="OO95" t="s">
        <v>362</v>
      </c>
      <c r="OP95" t="s">
        <v>362</v>
      </c>
      <c r="OQ95" t="s">
        <v>362</v>
      </c>
      <c r="OR95" t="s">
        <v>362</v>
      </c>
      <c r="OS95" t="s">
        <v>362</v>
      </c>
      <c r="OU95" t="s">
        <v>5002</v>
      </c>
      <c r="PF95" t="s">
        <v>6203</v>
      </c>
      <c r="PG95" t="s">
        <v>360</v>
      </c>
      <c r="PH95" t="s">
        <v>362</v>
      </c>
      <c r="PI95" t="s">
        <v>362</v>
      </c>
      <c r="PJ95" t="s">
        <v>362</v>
      </c>
      <c r="PK95" t="s">
        <v>362</v>
      </c>
      <c r="PL95" t="s">
        <v>362</v>
      </c>
      <c r="PM95" t="s">
        <v>362</v>
      </c>
      <c r="PN95" t="s">
        <v>362</v>
      </c>
      <c r="PO95" t="s">
        <v>362</v>
      </c>
      <c r="PP95" t="s">
        <v>360</v>
      </c>
      <c r="PQ95" t="s">
        <v>362</v>
      </c>
      <c r="PR95" t="s">
        <v>362</v>
      </c>
      <c r="PS95" t="s">
        <v>362</v>
      </c>
      <c r="PT95" t="s">
        <v>362</v>
      </c>
      <c r="PU95" t="s">
        <v>362</v>
      </c>
      <c r="PV95" t="s">
        <v>362</v>
      </c>
      <c r="PW95" t="s">
        <v>362</v>
      </c>
      <c r="PX95" t="s">
        <v>362</v>
      </c>
      <c r="PZ95" t="s">
        <v>6418</v>
      </c>
      <c r="QA95" t="s">
        <v>362</v>
      </c>
      <c r="QB95" t="s">
        <v>362</v>
      </c>
      <c r="QC95" t="s">
        <v>362</v>
      </c>
      <c r="QD95" t="s">
        <v>362</v>
      </c>
      <c r="QE95" t="s">
        <v>362</v>
      </c>
      <c r="QF95" t="s">
        <v>360</v>
      </c>
      <c r="QG95" t="s">
        <v>360</v>
      </c>
      <c r="QH95" t="s">
        <v>360</v>
      </c>
      <c r="QI95" t="s">
        <v>362</v>
      </c>
      <c r="QJ95" t="s">
        <v>362</v>
      </c>
      <c r="QK95" t="s">
        <v>362</v>
      </c>
      <c r="QL95" t="s">
        <v>362</v>
      </c>
      <c r="QM95" t="s">
        <v>362</v>
      </c>
      <c r="QN95" t="s">
        <v>362</v>
      </c>
      <c r="QO95" t="s">
        <v>362</v>
      </c>
      <c r="QP95" t="s">
        <v>362</v>
      </c>
      <c r="QR95" t="s">
        <v>6212</v>
      </c>
      <c r="QS95" t="s">
        <v>360</v>
      </c>
      <c r="QT95" t="s">
        <v>362</v>
      </c>
      <c r="QU95" t="s">
        <v>360</v>
      </c>
      <c r="QV95" t="s">
        <v>362</v>
      </c>
      <c r="QW95" t="s">
        <v>362</v>
      </c>
      <c r="QX95" t="s">
        <v>362</v>
      </c>
      <c r="QY95" t="s">
        <v>362</v>
      </c>
      <c r="QZ95" t="s">
        <v>360</v>
      </c>
      <c r="RA95" t="s">
        <v>362</v>
      </c>
      <c r="RB95" t="s">
        <v>362</v>
      </c>
      <c r="RC95" t="s">
        <v>362</v>
      </c>
      <c r="RD95" t="s">
        <v>362</v>
      </c>
      <c r="RF95" t="s">
        <v>6272</v>
      </c>
      <c r="RG95" t="s">
        <v>362</v>
      </c>
      <c r="RH95" t="s">
        <v>362</v>
      </c>
      <c r="RI95" t="s">
        <v>362</v>
      </c>
      <c r="RJ95" t="s">
        <v>362</v>
      </c>
      <c r="RK95" t="s">
        <v>360</v>
      </c>
      <c r="RL95" t="s">
        <v>360</v>
      </c>
      <c r="RM95" t="s">
        <v>360</v>
      </c>
      <c r="RN95" t="s">
        <v>362</v>
      </c>
      <c r="RO95" t="s">
        <v>362</v>
      </c>
      <c r="RP95" t="s">
        <v>362</v>
      </c>
      <c r="RQ95" t="s">
        <v>362</v>
      </c>
      <c r="RR95" t="s">
        <v>362</v>
      </c>
      <c r="RS95" t="s">
        <v>362</v>
      </c>
      <c r="RT95" t="s">
        <v>362</v>
      </c>
      <c r="RU95" t="s">
        <v>362</v>
      </c>
      <c r="RV95" t="s">
        <v>362</v>
      </c>
      <c r="RX95" t="s">
        <v>6213</v>
      </c>
      <c r="RY95" t="s">
        <v>360</v>
      </c>
      <c r="RZ95" t="s">
        <v>360</v>
      </c>
      <c r="SA95" t="s">
        <v>360</v>
      </c>
      <c r="SB95" t="s">
        <v>360</v>
      </c>
      <c r="SC95" t="s">
        <v>360</v>
      </c>
      <c r="SD95" t="s">
        <v>360</v>
      </c>
      <c r="SE95" t="s">
        <v>362</v>
      </c>
      <c r="SF95" t="s">
        <v>362</v>
      </c>
      <c r="SG95" t="s">
        <v>362</v>
      </c>
      <c r="SH95" t="s">
        <v>362</v>
      </c>
      <c r="SI95" t="s">
        <v>362</v>
      </c>
      <c r="SK95" t="s">
        <v>5489</v>
      </c>
      <c r="SL95" t="s">
        <v>362</v>
      </c>
      <c r="SM95" t="s">
        <v>362</v>
      </c>
      <c r="SN95" t="s">
        <v>362</v>
      </c>
      <c r="SO95" t="s">
        <v>360</v>
      </c>
      <c r="SP95" t="s">
        <v>362</v>
      </c>
      <c r="SQ95" t="s">
        <v>362</v>
      </c>
      <c r="SR95" t="s">
        <v>362</v>
      </c>
      <c r="SS95" t="s">
        <v>362</v>
      </c>
      <c r="ST95" t="s">
        <v>362</v>
      </c>
      <c r="SU95" t="s">
        <v>362</v>
      </c>
      <c r="SV95" t="s">
        <v>362</v>
      </c>
      <c r="SW95" t="s">
        <v>362</v>
      </c>
      <c r="SX95" t="s">
        <v>362</v>
      </c>
      <c r="SZ95" t="s">
        <v>3074</v>
      </c>
      <c r="TA95" t="s">
        <v>362</v>
      </c>
      <c r="TB95" t="s">
        <v>362</v>
      </c>
      <c r="TC95" t="s">
        <v>362</v>
      </c>
      <c r="TD95" t="s">
        <v>362</v>
      </c>
      <c r="TE95" t="s">
        <v>362</v>
      </c>
      <c r="TF95" t="s">
        <v>362</v>
      </c>
      <c r="TG95" t="s">
        <v>360</v>
      </c>
      <c r="TH95" t="s">
        <v>362</v>
      </c>
      <c r="TY95" t="s">
        <v>5019</v>
      </c>
      <c r="TZ95" t="s">
        <v>6092</v>
      </c>
      <c r="UA95" t="s">
        <v>362</v>
      </c>
      <c r="UB95" t="s">
        <v>360</v>
      </c>
      <c r="UC95" t="s">
        <v>362</v>
      </c>
      <c r="UD95" t="s">
        <v>362</v>
      </c>
      <c r="UE95" t="s">
        <v>362</v>
      </c>
      <c r="UF95" t="s">
        <v>360</v>
      </c>
      <c r="UG95" t="s">
        <v>362</v>
      </c>
      <c r="UH95" t="s">
        <v>362</v>
      </c>
      <c r="UI95" t="s">
        <v>362</v>
      </c>
      <c r="UJ95" t="s">
        <v>362</v>
      </c>
      <c r="UK95" t="s">
        <v>362</v>
      </c>
      <c r="UN95" t="s">
        <v>3072</v>
      </c>
      <c r="UO95" t="s">
        <v>3074</v>
      </c>
      <c r="UP95" t="s">
        <v>3072</v>
      </c>
      <c r="UQ95" t="s">
        <v>1593</v>
      </c>
      <c r="UR95" t="s">
        <v>304</v>
      </c>
      <c r="US95" t="s">
        <v>321</v>
      </c>
      <c r="UT95" t="s">
        <v>298</v>
      </c>
      <c r="UU95" t="s">
        <v>686</v>
      </c>
      <c r="UV95" t="s">
        <v>532</v>
      </c>
      <c r="UW95" t="s">
        <v>330</v>
      </c>
      <c r="UX95" t="s">
        <v>742</v>
      </c>
      <c r="UY95" t="s">
        <v>402</v>
      </c>
      <c r="UZ95" t="s">
        <v>1099</v>
      </c>
      <c r="VA95" t="s">
        <v>1185</v>
      </c>
      <c r="VB95" t="s">
        <v>386</v>
      </c>
    </row>
    <row r="96" spans="1:574" x14ac:dyDescent="0.25">
      <c r="A96" t="s">
        <v>6419</v>
      </c>
      <c r="B96" s="38">
        <v>45902</v>
      </c>
      <c r="C96" t="s">
        <v>3056</v>
      </c>
      <c r="D96" t="s">
        <v>3059</v>
      </c>
      <c r="E96" t="s">
        <v>3065</v>
      </c>
      <c r="F96">
        <v>2759497</v>
      </c>
      <c r="G96" t="s">
        <v>3072</v>
      </c>
      <c r="H96" s="38">
        <v>45243</v>
      </c>
      <c r="I96">
        <v>46</v>
      </c>
      <c r="J96" t="s">
        <v>1473</v>
      </c>
      <c r="K96" t="s">
        <v>4866</v>
      </c>
      <c r="L96" t="s">
        <v>4875</v>
      </c>
      <c r="N96" t="s">
        <v>4911</v>
      </c>
      <c r="P96" t="s">
        <v>4937</v>
      </c>
      <c r="R96" t="s">
        <v>5994</v>
      </c>
      <c r="S96" t="s">
        <v>360</v>
      </c>
      <c r="T96" t="s">
        <v>360</v>
      </c>
      <c r="U96" t="s">
        <v>362</v>
      </c>
      <c r="V96" t="s">
        <v>362</v>
      </c>
      <c r="W96" t="s">
        <v>362</v>
      </c>
      <c r="X96" t="s">
        <v>362</v>
      </c>
      <c r="Y96" t="s">
        <v>362</v>
      </c>
      <c r="Z96" t="s">
        <v>362</v>
      </c>
      <c r="AB96" t="s">
        <v>4942</v>
      </c>
      <c r="AC96" t="s">
        <v>4942</v>
      </c>
      <c r="AD96" t="s">
        <v>4940</v>
      </c>
      <c r="AE96" t="s">
        <v>4940</v>
      </c>
      <c r="AF96" t="s">
        <v>4940</v>
      </c>
      <c r="AG96" t="s">
        <v>4940</v>
      </c>
      <c r="AH96" t="s">
        <v>4971</v>
      </c>
      <c r="AI96" t="s">
        <v>362</v>
      </c>
      <c r="AJ96" t="s">
        <v>362</v>
      </c>
      <c r="AK96" t="s">
        <v>362</v>
      </c>
      <c r="AL96" t="s">
        <v>362</v>
      </c>
      <c r="AM96" t="s">
        <v>362</v>
      </c>
      <c r="AN96" t="s">
        <v>362</v>
      </c>
      <c r="AO96" t="s">
        <v>362</v>
      </c>
      <c r="AP96" t="s">
        <v>362</v>
      </c>
      <c r="AQ96" t="s">
        <v>362</v>
      </c>
      <c r="AR96" t="s">
        <v>362</v>
      </c>
      <c r="AS96" t="s">
        <v>362</v>
      </c>
      <c r="AT96" t="s">
        <v>362</v>
      </c>
      <c r="AU96" t="s">
        <v>360</v>
      </c>
      <c r="AV96" t="s">
        <v>362</v>
      </c>
      <c r="AX96" t="s">
        <v>4973</v>
      </c>
      <c r="AY96" t="s">
        <v>362</v>
      </c>
      <c r="AZ96" t="s">
        <v>362</v>
      </c>
      <c r="BA96" t="s">
        <v>362</v>
      </c>
      <c r="BB96" t="s">
        <v>362</v>
      </c>
      <c r="BC96" t="s">
        <v>362</v>
      </c>
      <c r="BD96" t="s">
        <v>362</v>
      </c>
      <c r="BE96" t="s">
        <v>362</v>
      </c>
      <c r="BF96" t="s">
        <v>362</v>
      </c>
      <c r="BG96" t="s">
        <v>362</v>
      </c>
      <c r="BH96" t="s">
        <v>362</v>
      </c>
      <c r="BI96" t="s">
        <v>362</v>
      </c>
      <c r="BJ96" t="s">
        <v>360</v>
      </c>
      <c r="BK96" t="s">
        <v>362</v>
      </c>
      <c r="DE96" t="s">
        <v>5030</v>
      </c>
      <c r="DN96" t="s">
        <v>5041</v>
      </c>
      <c r="DO96" t="s">
        <v>362</v>
      </c>
      <c r="DP96" t="s">
        <v>360</v>
      </c>
      <c r="DQ96" t="s">
        <v>362</v>
      </c>
      <c r="DR96" t="s">
        <v>362</v>
      </c>
      <c r="DS96" t="s">
        <v>362</v>
      </c>
      <c r="DT96" t="s">
        <v>362</v>
      </c>
      <c r="DU96" t="s">
        <v>362</v>
      </c>
      <c r="DV96" t="s">
        <v>362</v>
      </c>
      <c r="DW96" t="s">
        <v>362</v>
      </c>
      <c r="FJ96" t="s">
        <v>5070</v>
      </c>
      <c r="FK96" t="s">
        <v>3074</v>
      </c>
      <c r="FL96" t="s">
        <v>5122</v>
      </c>
      <c r="FM96" t="s">
        <v>362</v>
      </c>
      <c r="FN96" t="s">
        <v>362</v>
      </c>
      <c r="FO96" t="s">
        <v>362</v>
      </c>
      <c r="FP96" t="s">
        <v>362</v>
      </c>
      <c r="FQ96" t="s">
        <v>360</v>
      </c>
      <c r="FR96" t="s">
        <v>362</v>
      </c>
      <c r="FS96" t="s">
        <v>362</v>
      </c>
      <c r="FT96" t="s">
        <v>362</v>
      </c>
      <c r="FV96" t="s">
        <v>5111</v>
      </c>
      <c r="FW96" t="s">
        <v>4907</v>
      </c>
      <c r="FX96" t="s">
        <v>362</v>
      </c>
      <c r="FY96" t="s">
        <v>362</v>
      </c>
      <c r="FZ96" t="s">
        <v>362</v>
      </c>
      <c r="GA96" t="s">
        <v>362</v>
      </c>
      <c r="GB96" t="s">
        <v>362</v>
      </c>
      <c r="GC96" t="s">
        <v>362</v>
      </c>
      <c r="GD96" t="s">
        <v>360</v>
      </c>
      <c r="GE96" t="s">
        <v>362</v>
      </c>
      <c r="GG96" t="s">
        <v>4951</v>
      </c>
      <c r="GI96" t="s">
        <v>3074</v>
      </c>
      <c r="HN96" t="s">
        <v>4907</v>
      </c>
      <c r="HO96" t="s">
        <v>362</v>
      </c>
      <c r="HP96" t="s">
        <v>362</v>
      </c>
      <c r="HQ96" t="s">
        <v>362</v>
      </c>
      <c r="HR96" t="s">
        <v>362</v>
      </c>
      <c r="HS96" t="s">
        <v>362</v>
      </c>
      <c r="HT96" t="s">
        <v>362</v>
      </c>
      <c r="HU96" t="s">
        <v>362</v>
      </c>
      <c r="HV96" t="s">
        <v>360</v>
      </c>
      <c r="HW96" t="s">
        <v>362</v>
      </c>
      <c r="HY96" t="s">
        <v>5186</v>
      </c>
      <c r="HZ96" t="s">
        <v>362</v>
      </c>
      <c r="IA96" t="s">
        <v>362</v>
      </c>
      <c r="IB96" t="s">
        <v>362</v>
      </c>
      <c r="IC96" t="s">
        <v>362</v>
      </c>
      <c r="ID96" t="s">
        <v>360</v>
      </c>
      <c r="IE96" t="s">
        <v>362</v>
      </c>
      <c r="IG96" t="s">
        <v>5021</v>
      </c>
      <c r="IH96" t="s">
        <v>6142</v>
      </c>
      <c r="II96" t="s">
        <v>362</v>
      </c>
      <c r="IJ96" t="s">
        <v>362</v>
      </c>
      <c r="IK96" t="s">
        <v>360</v>
      </c>
      <c r="IL96" t="s">
        <v>360</v>
      </c>
      <c r="IM96" t="s">
        <v>362</v>
      </c>
      <c r="IN96" t="s">
        <v>362</v>
      </c>
      <c r="IP96" t="s">
        <v>5203</v>
      </c>
      <c r="IQ96" t="s">
        <v>5220</v>
      </c>
      <c r="IR96" t="s">
        <v>362</v>
      </c>
      <c r="IS96" t="s">
        <v>362</v>
      </c>
      <c r="IT96" t="s">
        <v>362</v>
      </c>
      <c r="IU96" t="s">
        <v>362</v>
      </c>
      <c r="IV96" t="s">
        <v>360</v>
      </c>
      <c r="IW96" t="s">
        <v>362</v>
      </c>
      <c r="IX96" t="s">
        <v>362</v>
      </c>
      <c r="IY96" t="s">
        <v>362</v>
      </c>
      <c r="IZ96" t="s">
        <v>362</v>
      </c>
      <c r="JA96" t="s">
        <v>362</v>
      </c>
      <c r="JL96" t="s">
        <v>3074</v>
      </c>
      <c r="JX96" t="s">
        <v>5248</v>
      </c>
      <c r="JY96" t="s">
        <v>360</v>
      </c>
      <c r="JZ96" t="s">
        <v>362</v>
      </c>
      <c r="KA96" t="s">
        <v>362</v>
      </c>
      <c r="KB96" t="s">
        <v>362</v>
      </c>
      <c r="KC96" t="s">
        <v>362</v>
      </c>
      <c r="KD96" t="s">
        <v>362</v>
      </c>
      <c r="KE96" t="s">
        <v>362</v>
      </c>
      <c r="KF96" t="s">
        <v>362</v>
      </c>
      <c r="KG96" t="s">
        <v>362</v>
      </c>
      <c r="KI96" t="s">
        <v>5259</v>
      </c>
      <c r="KJ96" t="s">
        <v>5998</v>
      </c>
      <c r="KK96" t="s">
        <v>360</v>
      </c>
      <c r="KL96" t="s">
        <v>362</v>
      </c>
      <c r="KM96" t="s">
        <v>362</v>
      </c>
      <c r="KN96" t="s">
        <v>362</v>
      </c>
      <c r="KO96" t="s">
        <v>362</v>
      </c>
      <c r="KP96" t="s">
        <v>362</v>
      </c>
      <c r="KQ96" t="s">
        <v>360</v>
      </c>
      <c r="KR96" t="s">
        <v>362</v>
      </c>
      <c r="KS96" t="s">
        <v>362</v>
      </c>
      <c r="KT96" t="s">
        <v>362</v>
      </c>
      <c r="KU96" t="s">
        <v>362</v>
      </c>
      <c r="LJ96" t="s">
        <v>5988</v>
      </c>
      <c r="LK96" t="s">
        <v>362</v>
      </c>
      <c r="LL96" t="s">
        <v>360</v>
      </c>
      <c r="LM96" t="s">
        <v>360</v>
      </c>
      <c r="LN96" t="s">
        <v>362</v>
      </c>
      <c r="LO96" t="s">
        <v>362</v>
      </c>
      <c r="LP96" t="s">
        <v>362</v>
      </c>
      <c r="LQ96" t="s">
        <v>362</v>
      </c>
      <c r="LS96" t="s">
        <v>3072</v>
      </c>
      <c r="LT96" t="s">
        <v>5287</v>
      </c>
      <c r="MR96" t="s">
        <v>5050</v>
      </c>
      <c r="MS96" t="s">
        <v>362</v>
      </c>
      <c r="MT96" t="s">
        <v>362</v>
      </c>
      <c r="MU96" t="s">
        <v>362</v>
      </c>
      <c r="MV96" t="s">
        <v>362</v>
      </c>
      <c r="MW96" t="s">
        <v>362</v>
      </c>
      <c r="MX96" t="s">
        <v>362</v>
      </c>
      <c r="MY96" t="s">
        <v>362</v>
      </c>
      <c r="MZ96" t="s">
        <v>360</v>
      </c>
      <c r="NA96" t="s">
        <v>362</v>
      </c>
      <c r="NB96" t="s">
        <v>362</v>
      </c>
      <c r="NC96" t="s">
        <v>362</v>
      </c>
      <c r="NE96" t="s">
        <v>4971</v>
      </c>
      <c r="NF96" t="s">
        <v>362</v>
      </c>
      <c r="NG96" t="s">
        <v>362</v>
      </c>
      <c r="NH96" t="s">
        <v>362</v>
      </c>
      <c r="NI96" t="s">
        <v>362</v>
      </c>
      <c r="NJ96" t="s">
        <v>362</v>
      </c>
      <c r="NK96" t="s">
        <v>362</v>
      </c>
      <c r="NL96" t="s">
        <v>362</v>
      </c>
      <c r="NM96" t="s">
        <v>362</v>
      </c>
      <c r="NN96" t="s">
        <v>362</v>
      </c>
      <c r="NO96" t="s">
        <v>362</v>
      </c>
      <c r="NP96" t="s">
        <v>362</v>
      </c>
      <c r="NQ96" t="s">
        <v>360</v>
      </c>
      <c r="NR96" t="s">
        <v>362</v>
      </c>
      <c r="NS96" t="s">
        <v>362</v>
      </c>
      <c r="NU96" t="s">
        <v>5139</v>
      </c>
      <c r="NV96" t="s">
        <v>362</v>
      </c>
      <c r="NW96" t="s">
        <v>362</v>
      </c>
      <c r="NX96" t="s">
        <v>362</v>
      </c>
      <c r="NY96" t="s">
        <v>362</v>
      </c>
      <c r="NZ96" t="s">
        <v>360</v>
      </c>
      <c r="OA96" t="s">
        <v>362</v>
      </c>
      <c r="OB96" t="s">
        <v>362</v>
      </c>
      <c r="OC96" t="s">
        <v>362</v>
      </c>
      <c r="OD96" t="s">
        <v>362</v>
      </c>
      <c r="OE96" t="s">
        <v>362</v>
      </c>
      <c r="OF96" t="s">
        <v>362</v>
      </c>
      <c r="OG96" t="s">
        <v>362</v>
      </c>
      <c r="OI96" t="s">
        <v>5345</v>
      </c>
      <c r="OJ96" t="s">
        <v>360</v>
      </c>
      <c r="OK96" t="s">
        <v>362</v>
      </c>
      <c r="OL96" t="s">
        <v>362</v>
      </c>
      <c r="OM96" t="s">
        <v>362</v>
      </c>
      <c r="ON96" t="s">
        <v>362</v>
      </c>
      <c r="OO96" t="s">
        <v>362</v>
      </c>
      <c r="OP96" t="s">
        <v>362</v>
      </c>
      <c r="OQ96" t="s">
        <v>362</v>
      </c>
      <c r="OR96" t="s">
        <v>362</v>
      </c>
      <c r="OS96" t="s">
        <v>362</v>
      </c>
      <c r="OU96" t="s">
        <v>5002</v>
      </c>
      <c r="PF96" t="s">
        <v>6290</v>
      </c>
      <c r="PG96" t="s">
        <v>362</v>
      </c>
      <c r="PH96" t="s">
        <v>362</v>
      </c>
      <c r="PI96" t="s">
        <v>360</v>
      </c>
      <c r="PJ96" t="s">
        <v>362</v>
      </c>
      <c r="PK96" t="s">
        <v>362</v>
      </c>
      <c r="PL96" t="s">
        <v>362</v>
      </c>
      <c r="PM96" t="s">
        <v>362</v>
      </c>
      <c r="PN96" t="s">
        <v>360</v>
      </c>
      <c r="PO96" t="s">
        <v>362</v>
      </c>
      <c r="PP96" t="s">
        <v>360</v>
      </c>
      <c r="PQ96" t="s">
        <v>362</v>
      </c>
      <c r="PR96" t="s">
        <v>362</v>
      </c>
      <c r="PS96" t="s">
        <v>362</v>
      </c>
      <c r="PT96" t="s">
        <v>362</v>
      </c>
      <c r="PU96" t="s">
        <v>362</v>
      </c>
      <c r="PV96" t="s">
        <v>362</v>
      </c>
      <c r="PW96" t="s">
        <v>362</v>
      </c>
      <c r="PX96" t="s">
        <v>362</v>
      </c>
      <c r="PZ96" t="s">
        <v>5398</v>
      </c>
      <c r="QA96" t="s">
        <v>362</v>
      </c>
      <c r="QB96" t="s">
        <v>362</v>
      </c>
      <c r="QC96" t="s">
        <v>362</v>
      </c>
      <c r="QD96" t="s">
        <v>362</v>
      </c>
      <c r="QE96" t="s">
        <v>362</v>
      </c>
      <c r="QF96" t="s">
        <v>362</v>
      </c>
      <c r="QG96" t="s">
        <v>362</v>
      </c>
      <c r="QH96" t="s">
        <v>362</v>
      </c>
      <c r="QI96" t="s">
        <v>362</v>
      </c>
      <c r="QJ96" t="s">
        <v>362</v>
      </c>
      <c r="QK96" t="s">
        <v>362</v>
      </c>
      <c r="QL96" t="s">
        <v>362</v>
      </c>
      <c r="QM96" t="s">
        <v>360</v>
      </c>
      <c r="QN96" t="s">
        <v>362</v>
      </c>
      <c r="QO96" t="s">
        <v>362</v>
      </c>
      <c r="QP96" t="s">
        <v>362</v>
      </c>
      <c r="SZ96" t="s">
        <v>3074</v>
      </c>
      <c r="TA96" t="s">
        <v>362</v>
      </c>
      <c r="TB96" t="s">
        <v>362</v>
      </c>
      <c r="TC96" t="s">
        <v>362</v>
      </c>
      <c r="TD96" t="s">
        <v>362</v>
      </c>
      <c r="TE96" t="s">
        <v>362</v>
      </c>
      <c r="TF96" t="s">
        <v>362</v>
      </c>
      <c r="TG96" t="s">
        <v>360</v>
      </c>
      <c r="TH96" t="s">
        <v>362</v>
      </c>
      <c r="UN96" t="s">
        <v>3074</v>
      </c>
      <c r="UO96" t="s">
        <v>3074</v>
      </c>
      <c r="UP96" t="s">
        <v>3072</v>
      </c>
      <c r="UQ96" t="s">
        <v>6420</v>
      </c>
      <c r="UR96" t="s">
        <v>304</v>
      </c>
      <c r="US96" t="s">
        <v>321</v>
      </c>
      <c r="UT96" t="s">
        <v>290</v>
      </c>
      <c r="UU96" t="s">
        <v>698</v>
      </c>
      <c r="UV96" t="s">
        <v>525</v>
      </c>
      <c r="UW96" t="s">
        <v>329</v>
      </c>
      <c r="UX96" t="s">
        <v>737</v>
      </c>
      <c r="UY96" t="s">
        <v>406</v>
      </c>
      <c r="UZ96" t="s">
        <v>1098</v>
      </c>
      <c r="VA96" t="s">
        <v>1184</v>
      </c>
      <c r="VB96" t="s">
        <v>392</v>
      </c>
    </row>
    <row r="97" spans="1:574" x14ac:dyDescent="0.25">
      <c r="A97" t="s">
        <v>6421</v>
      </c>
      <c r="B97" s="38">
        <v>45902</v>
      </c>
      <c r="C97" t="s">
        <v>3056</v>
      </c>
      <c r="D97" t="s">
        <v>3059</v>
      </c>
      <c r="E97" t="s">
        <v>3065</v>
      </c>
      <c r="F97">
        <v>2794324</v>
      </c>
      <c r="G97" t="s">
        <v>3072</v>
      </c>
      <c r="H97" s="38">
        <v>44643</v>
      </c>
      <c r="I97">
        <v>39</v>
      </c>
      <c r="J97" t="s">
        <v>1471</v>
      </c>
      <c r="K97" t="s">
        <v>4866</v>
      </c>
      <c r="L97" t="s">
        <v>4875</v>
      </c>
      <c r="N97" t="s">
        <v>4911</v>
      </c>
      <c r="P97" t="s">
        <v>4923</v>
      </c>
      <c r="R97" t="s">
        <v>5527</v>
      </c>
      <c r="S97" t="s">
        <v>360</v>
      </c>
      <c r="T97" t="s">
        <v>362</v>
      </c>
      <c r="U97" t="s">
        <v>362</v>
      </c>
      <c r="V97" t="s">
        <v>362</v>
      </c>
      <c r="W97" t="s">
        <v>362</v>
      </c>
      <c r="X97" t="s">
        <v>362</v>
      </c>
      <c r="Y97" t="s">
        <v>362</v>
      </c>
      <c r="Z97" t="s">
        <v>362</v>
      </c>
      <c r="AB97" t="s">
        <v>4940</v>
      </c>
      <c r="AC97" t="s">
        <v>4940</v>
      </c>
      <c r="AD97" t="s">
        <v>4940</v>
      </c>
      <c r="AE97" t="s">
        <v>4940</v>
      </c>
      <c r="AF97" t="s">
        <v>4940</v>
      </c>
      <c r="AG97" t="s">
        <v>4940</v>
      </c>
      <c r="AH97" t="s">
        <v>5984</v>
      </c>
      <c r="AI97" t="s">
        <v>360</v>
      </c>
      <c r="AJ97" t="s">
        <v>360</v>
      </c>
      <c r="AK97" t="s">
        <v>362</v>
      </c>
      <c r="AL97" t="s">
        <v>362</v>
      </c>
      <c r="AM97" t="s">
        <v>362</v>
      </c>
      <c r="AN97" t="s">
        <v>362</v>
      </c>
      <c r="AO97" t="s">
        <v>362</v>
      </c>
      <c r="AP97" t="s">
        <v>362</v>
      </c>
      <c r="AQ97" t="s">
        <v>362</v>
      </c>
      <c r="AR97" t="s">
        <v>362</v>
      </c>
      <c r="AS97" t="s">
        <v>362</v>
      </c>
      <c r="AT97" t="s">
        <v>362</v>
      </c>
      <c r="AU97" t="s">
        <v>362</v>
      </c>
      <c r="AV97" t="s">
        <v>362</v>
      </c>
      <c r="AX97" t="s">
        <v>5984</v>
      </c>
      <c r="AY97" t="s">
        <v>360</v>
      </c>
      <c r="AZ97" t="s">
        <v>360</v>
      </c>
      <c r="BA97" t="s">
        <v>362</v>
      </c>
      <c r="BB97" t="s">
        <v>362</v>
      </c>
      <c r="BC97" t="s">
        <v>362</v>
      </c>
      <c r="BD97" t="s">
        <v>362</v>
      </c>
      <c r="BE97" t="s">
        <v>362</v>
      </c>
      <c r="BF97" t="s">
        <v>362</v>
      </c>
      <c r="BG97" t="s">
        <v>362</v>
      </c>
      <c r="BH97" t="s">
        <v>362</v>
      </c>
      <c r="BI97" t="s">
        <v>362</v>
      </c>
      <c r="BJ97" t="s">
        <v>362</v>
      </c>
      <c r="BK97" t="s">
        <v>362</v>
      </c>
      <c r="BM97" t="s">
        <v>5473</v>
      </c>
      <c r="BN97" t="s">
        <v>362</v>
      </c>
      <c r="BO97" t="s">
        <v>362</v>
      </c>
      <c r="BP97" t="s">
        <v>362</v>
      </c>
      <c r="BQ97" t="s">
        <v>360</v>
      </c>
      <c r="BR97" t="s">
        <v>362</v>
      </c>
      <c r="BS97" t="s">
        <v>362</v>
      </c>
      <c r="BT97" t="s">
        <v>362</v>
      </c>
      <c r="BU97" t="s">
        <v>362</v>
      </c>
      <c r="BV97" t="s">
        <v>362</v>
      </c>
      <c r="BX97" t="s">
        <v>4975</v>
      </c>
      <c r="CN97" t="s">
        <v>5002</v>
      </c>
      <c r="DD97" t="s">
        <v>4984</v>
      </c>
      <c r="EK97" t="s">
        <v>5074</v>
      </c>
      <c r="EL97" t="s">
        <v>5080</v>
      </c>
      <c r="EM97" t="s">
        <v>360</v>
      </c>
      <c r="EN97" t="s">
        <v>362</v>
      </c>
      <c r="EO97" t="s">
        <v>362</v>
      </c>
      <c r="EP97" t="s">
        <v>362</v>
      </c>
      <c r="EQ97" t="s">
        <v>362</v>
      </c>
      <c r="ER97" t="s">
        <v>362</v>
      </c>
      <c r="ES97" t="s">
        <v>362</v>
      </c>
      <c r="ET97" t="s">
        <v>362</v>
      </c>
      <c r="EU97" t="s">
        <v>362</v>
      </c>
      <c r="EW97" t="s">
        <v>5094</v>
      </c>
      <c r="EX97" t="s">
        <v>360</v>
      </c>
      <c r="EY97" t="s">
        <v>362</v>
      </c>
      <c r="EZ97" t="s">
        <v>362</v>
      </c>
      <c r="FA97" t="s">
        <v>362</v>
      </c>
      <c r="FB97" t="s">
        <v>362</v>
      </c>
      <c r="FC97" t="s">
        <v>362</v>
      </c>
      <c r="FD97" t="s">
        <v>362</v>
      </c>
      <c r="FE97" t="s">
        <v>362</v>
      </c>
      <c r="FF97" t="s">
        <v>362</v>
      </c>
      <c r="FG97" t="s">
        <v>362</v>
      </c>
      <c r="FH97" t="s">
        <v>362</v>
      </c>
      <c r="FJ97" t="s">
        <v>5070</v>
      </c>
      <c r="FK97" t="s">
        <v>3072</v>
      </c>
      <c r="FV97" t="s">
        <v>3072</v>
      </c>
      <c r="GG97" t="s">
        <v>4949</v>
      </c>
      <c r="GI97" t="s">
        <v>3072</v>
      </c>
      <c r="GJ97" t="s">
        <v>5137</v>
      </c>
      <c r="GK97" t="s">
        <v>362</v>
      </c>
      <c r="GL97" t="s">
        <v>360</v>
      </c>
      <c r="GM97" t="s">
        <v>362</v>
      </c>
      <c r="GN97" t="s">
        <v>362</v>
      </c>
      <c r="GO97" t="s">
        <v>362</v>
      </c>
      <c r="GP97" t="s">
        <v>362</v>
      </c>
      <c r="GR97" t="s">
        <v>5149</v>
      </c>
      <c r="GS97" t="s">
        <v>362</v>
      </c>
      <c r="GT97" t="s">
        <v>362</v>
      </c>
      <c r="GU97" t="s">
        <v>362</v>
      </c>
      <c r="GV97" t="s">
        <v>360</v>
      </c>
      <c r="GW97" t="s">
        <v>362</v>
      </c>
      <c r="GX97" t="s">
        <v>362</v>
      </c>
      <c r="GY97" t="s">
        <v>362</v>
      </c>
      <c r="GZ97" t="s">
        <v>362</v>
      </c>
      <c r="HB97" t="s">
        <v>3074</v>
      </c>
      <c r="HC97" t="s">
        <v>5154</v>
      </c>
      <c r="HD97" t="s">
        <v>362</v>
      </c>
      <c r="HE97" t="s">
        <v>362</v>
      </c>
      <c r="HF97" t="s">
        <v>362</v>
      </c>
      <c r="HG97" t="s">
        <v>362</v>
      </c>
      <c r="HH97" t="s">
        <v>362</v>
      </c>
      <c r="HI97" t="s">
        <v>362</v>
      </c>
      <c r="HJ97" t="s">
        <v>362</v>
      </c>
      <c r="HK97" t="s">
        <v>360</v>
      </c>
      <c r="HL97" t="s">
        <v>362</v>
      </c>
      <c r="IG97" t="s">
        <v>5187</v>
      </c>
      <c r="IP97" t="s">
        <v>5203</v>
      </c>
      <c r="IQ97" t="s">
        <v>6095</v>
      </c>
      <c r="IR97" t="s">
        <v>360</v>
      </c>
      <c r="IS97" t="s">
        <v>360</v>
      </c>
      <c r="IT97" t="s">
        <v>362</v>
      </c>
      <c r="IU97" t="s">
        <v>362</v>
      </c>
      <c r="IV97" t="s">
        <v>362</v>
      </c>
      <c r="IW97" t="s">
        <v>362</v>
      </c>
      <c r="IX97" t="s">
        <v>362</v>
      </c>
      <c r="IY97" t="s">
        <v>362</v>
      </c>
      <c r="IZ97" t="s">
        <v>362</v>
      </c>
      <c r="JA97" t="s">
        <v>362</v>
      </c>
      <c r="JL97" t="s">
        <v>3074</v>
      </c>
      <c r="JX97" t="s">
        <v>5248</v>
      </c>
      <c r="JY97" t="s">
        <v>360</v>
      </c>
      <c r="JZ97" t="s">
        <v>362</v>
      </c>
      <c r="KA97" t="s">
        <v>362</v>
      </c>
      <c r="KB97" t="s">
        <v>362</v>
      </c>
      <c r="KC97" t="s">
        <v>362</v>
      </c>
      <c r="KD97" t="s">
        <v>362</v>
      </c>
      <c r="KE97" t="s">
        <v>362</v>
      </c>
      <c r="KF97" t="s">
        <v>362</v>
      </c>
      <c r="KG97" t="s">
        <v>362</v>
      </c>
      <c r="KI97" t="s">
        <v>5259</v>
      </c>
      <c r="KJ97" t="s">
        <v>5273</v>
      </c>
      <c r="KK97" t="s">
        <v>362</v>
      </c>
      <c r="KL97" t="s">
        <v>362</v>
      </c>
      <c r="KM97" t="s">
        <v>362</v>
      </c>
      <c r="KN97" t="s">
        <v>362</v>
      </c>
      <c r="KO97" t="s">
        <v>362</v>
      </c>
      <c r="KP97" t="s">
        <v>362</v>
      </c>
      <c r="KQ97" t="s">
        <v>360</v>
      </c>
      <c r="KR97" t="s">
        <v>362</v>
      </c>
      <c r="KS97" t="s">
        <v>362</v>
      </c>
      <c r="KT97" t="s">
        <v>362</v>
      </c>
      <c r="KU97" t="s">
        <v>362</v>
      </c>
      <c r="LJ97" t="s">
        <v>5283</v>
      </c>
      <c r="LK97" t="s">
        <v>362</v>
      </c>
      <c r="LL97" t="s">
        <v>362</v>
      </c>
      <c r="LM97" t="s">
        <v>360</v>
      </c>
      <c r="LN97" t="s">
        <v>362</v>
      </c>
      <c r="LO97" t="s">
        <v>362</v>
      </c>
      <c r="LP97" t="s">
        <v>362</v>
      </c>
      <c r="LQ97" t="s">
        <v>362</v>
      </c>
      <c r="LS97" t="s">
        <v>3072</v>
      </c>
      <c r="LT97" t="s">
        <v>5287</v>
      </c>
      <c r="MR97" t="s">
        <v>5050</v>
      </c>
      <c r="MS97" t="s">
        <v>362</v>
      </c>
      <c r="MT97" t="s">
        <v>362</v>
      </c>
      <c r="MU97" t="s">
        <v>362</v>
      </c>
      <c r="MV97" t="s">
        <v>362</v>
      </c>
      <c r="MW97" t="s">
        <v>362</v>
      </c>
      <c r="MX97" t="s">
        <v>362</v>
      </c>
      <c r="MY97" t="s">
        <v>362</v>
      </c>
      <c r="MZ97" t="s">
        <v>360</v>
      </c>
      <c r="NA97" t="s">
        <v>362</v>
      </c>
      <c r="NB97" t="s">
        <v>362</v>
      </c>
      <c r="NC97" t="s">
        <v>362</v>
      </c>
      <c r="NE97" t="s">
        <v>4971</v>
      </c>
      <c r="NF97" t="s">
        <v>362</v>
      </c>
      <c r="NG97" t="s">
        <v>362</v>
      </c>
      <c r="NH97" t="s">
        <v>362</v>
      </c>
      <c r="NI97" t="s">
        <v>362</v>
      </c>
      <c r="NJ97" t="s">
        <v>362</v>
      </c>
      <c r="NK97" t="s">
        <v>362</v>
      </c>
      <c r="NL97" t="s">
        <v>362</v>
      </c>
      <c r="NM97" t="s">
        <v>362</v>
      </c>
      <c r="NN97" t="s">
        <v>362</v>
      </c>
      <c r="NO97" t="s">
        <v>362</v>
      </c>
      <c r="NP97" t="s">
        <v>362</v>
      </c>
      <c r="NQ97" t="s">
        <v>360</v>
      </c>
      <c r="NR97" t="s">
        <v>362</v>
      </c>
      <c r="NS97" t="s">
        <v>362</v>
      </c>
      <c r="NU97" t="s">
        <v>5273</v>
      </c>
      <c r="NV97" t="s">
        <v>362</v>
      </c>
      <c r="NW97" t="s">
        <v>362</v>
      </c>
      <c r="NX97" t="s">
        <v>362</v>
      </c>
      <c r="NY97" t="s">
        <v>362</v>
      </c>
      <c r="NZ97" t="s">
        <v>362</v>
      </c>
      <c r="OA97" t="s">
        <v>362</v>
      </c>
      <c r="OB97" t="s">
        <v>360</v>
      </c>
      <c r="OC97" t="s">
        <v>362</v>
      </c>
      <c r="OD97" t="s">
        <v>362</v>
      </c>
      <c r="OE97" t="s">
        <v>362</v>
      </c>
      <c r="OF97" t="s">
        <v>362</v>
      </c>
      <c r="OG97" t="s">
        <v>362</v>
      </c>
      <c r="OI97" t="s">
        <v>5357</v>
      </c>
      <c r="OJ97" t="s">
        <v>362</v>
      </c>
      <c r="OK97" t="s">
        <v>362</v>
      </c>
      <c r="OL97" t="s">
        <v>362</v>
      </c>
      <c r="OM97" t="s">
        <v>362</v>
      </c>
      <c r="ON97" t="s">
        <v>362</v>
      </c>
      <c r="OO97" t="s">
        <v>362</v>
      </c>
      <c r="OP97" t="s">
        <v>360</v>
      </c>
      <c r="OQ97" t="s">
        <v>362</v>
      </c>
      <c r="OR97" t="s">
        <v>362</v>
      </c>
      <c r="OS97" t="s">
        <v>362</v>
      </c>
      <c r="OU97" t="s">
        <v>5002</v>
      </c>
      <c r="PF97" t="s">
        <v>6305</v>
      </c>
      <c r="PG97" t="s">
        <v>360</v>
      </c>
      <c r="PH97" t="s">
        <v>362</v>
      </c>
      <c r="PI97" t="s">
        <v>362</v>
      </c>
      <c r="PJ97" t="s">
        <v>362</v>
      </c>
      <c r="PK97" t="s">
        <v>362</v>
      </c>
      <c r="PL97" t="s">
        <v>362</v>
      </c>
      <c r="PM97" t="s">
        <v>360</v>
      </c>
      <c r="PN97" t="s">
        <v>362</v>
      </c>
      <c r="PO97" t="s">
        <v>362</v>
      </c>
      <c r="PP97" t="s">
        <v>360</v>
      </c>
      <c r="PQ97" t="s">
        <v>362</v>
      </c>
      <c r="PR97" t="s">
        <v>362</v>
      </c>
      <c r="PS97" t="s">
        <v>362</v>
      </c>
      <c r="PT97" t="s">
        <v>362</v>
      </c>
      <c r="PU97" t="s">
        <v>362</v>
      </c>
      <c r="PV97" t="s">
        <v>362</v>
      </c>
      <c r="PW97" t="s">
        <v>362</v>
      </c>
      <c r="PX97" t="s">
        <v>362</v>
      </c>
      <c r="PZ97" t="s">
        <v>5398</v>
      </c>
      <c r="QA97" t="s">
        <v>362</v>
      </c>
      <c r="QB97" t="s">
        <v>362</v>
      </c>
      <c r="QC97" t="s">
        <v>362</v>
      </c>
      <c r="QD97" t="s">
        <v>362</v>
      </c>
      <c r="QE97" t="s">
        <v>362</v>
      </c>
      <c r="QF97" t="s">
        <v>362</v>
      </c>
      <c r="QG97" t="s">
        <v>362</v>
      </c>
      <c r="QH97" t="s">
        <v>362</v>
      </c>
      <c r="QI97" t="s">
        <v>362</v>
      </c>
      <c r="QJ97" t="s">
        <v>362</v>
      </c>
      <c r="QK97" t="s">
        <v>362</v>
      </c>
      <c r="QL97" t="s">
        <v>362</v>
      </c>
      <c r="QM97" t="s">
        <v>360</v>
      </c>
      <c r="QN97" t="s">
        <v>362</v>
      </c>
      <c r="QO97" t="s">
        <v>362</v>
      </c>
      <c r="QP97" t="s">
        <v>362</v>
      </c>
      <c r="SZ97" t="s">
        <v>3074</v>
      </c>
      <c r="TA97" t="s">
        <v>362</v>
      </c>
      <c r="TB97" t="s">
        <v>362</v>
      </c>
      <c r="TC97" t="s">
        <v>362</v>
      </c>
      <c r="TD97" t="s">
        <v>362</v>
      </c>
      <c r="TE97" t="s">
        <v>362</v>
      </c>
      <c r="TF97" t="s">
        <v>362</v>
      </c>
      <c r="TG97" t="s">
        <v>360</v>
      </c>
      <c r="TH97" t="s">
        <v>362</v>
      </c>
      <c r="TY97" t="s">
        <v>5002</v>
      </c>
      <c r="UN97" t="s">
        <v>3072</v>
      </c>
      <c r="UO97" t="s">
        <v>3072</v>
      </c>
      <c r="UP97" t="s">
        <v>3072</v>
      </c>
      <c r="UQ97" t="s">
        <v>6422</v>
      </c>
      <c r="UR97" t="s">
        <v>304</v>
      </c>
      <c r="US97" t="s">
        <v>314</v>
      </c>
      <c r="UT97" t="s">
        <v>290</v>
      </c>
      <c r="UU97" t="s">
        <v>686</v>
      </c>
      <c r="UV97" t="s">
        <v>532</v>
      </c>
      <c r="UW97" t="s">
        <v>329</v>
      </c>
      <c r="UX97" t="s">
        <v>737</v>
      </c>
      <c r="UY97" t="s">
        <v>406</v>
      </c>
      <c r="UZ97" t="s">
        <v>1099</v>
      </c>
      <c r="VA97" t="s">
        <v>1184</v>
      </c>
      <c r="VB97" t="s">
        <v>380</v>
      </c>
    </row>
    <row r="98" spans="1:574" x14ac:dyDescent="0.25">
      <c r="A98" t="s">
        <v>6423</v>
      </c>
      <c r="B98" s="38">
        <v>45902</v>
      </c>
      <c r="C98" t="s">
        <v>3055</v>
      </c>
      <c r="D98" t="s">
        <v>3059</v>
      </c>
      <c r="E98" t="s">
        <v>3065</v>
      </c>
      <c r="F98">
        <v>2750442</v>
      </c>
      <c r="G98" t="s">
        <v>3072</v>
      </c>
      <c r="H98" s="38">
        <v>44618</v>
      </c>
      <c r="I98">
        <v>40</v>
      </c>
      <c r="J98" t="s">
        <v>1471</v>
      </c>
      <c r="K98" t="s">
        <v>4866</v>
      </c>
      <c r="L98" t="s">
        <v>4875</v>
      </c>
      <c r="N98" t="s">
        <v>4913</v>
      </c>
      <c r="P98" t="s">
        <v>4937</v>
      </c>
      <c r="R98" t="s">
        <v>5527</v>
      </c>
      <c r="S98" t="s">
        <v>360</v>
      </c>
      <c r="T98" t="s">
        <v>362</v>
      </c>
      <c r="U98" t="s">
        <v>362</v>
      </c>
      <c r="V98" t="s">
        <v>362</v>
      </c>
      <c r="W98" t="s">
        <v>362</v>
      </c>
      <c r="X98" t="s">
        <v>362</v>
      </c>
      <c r="Y98" t="s">
        <v>362</v>
      </c>
      <c r="Z98" t="s">
        <v>362</v>
      </c>
      <c r="AB98" t="s">
        <v>4944</v>
      </c>
      <c r="AC98" t="s">
        <v>4942</v>
      </c>
      <c r="AD98" t="s">
        <v>4940</v>
      </c>
      <c r="AE98" t="s">
        <v>4940</v>
      </c>
      <c r="AF98" t="s">
        <v>4940</v>
      </c>
      <c r="AG98" t="s">
        <v>4940</v>
      </c>
      <c r="AH98" t="s">
        <v>6292</v>
      </c>
      <c r="AI98" t="s">
        <v>360</v>
      </c>
      <c r="AJ98" t="s">
        <v>362</v>
      </c>
      <c r="AK98" t="s">
        <v>360</v>
      </c>
      <c r="AL98" t="s">
        <v>360</v>
      </c>
      <c r="AM98" t="s">
        <v>360</v>
      </c>
      <c r="AN98" t="s">
        <v>360</v>
      </c>
      <c r="AO98" t="s">
        <v>360</v>
      </c>
      <c r="AP98" t="s">
        <v>360</v>
      </c>
      <c r="AQ98" t="s">
        <v>360</v>
      </c>
      <c r="AR98" t="s">
        <v>360</v>
      </c>
      <c r="AS98" t="s">
        <v>360</v>
      </c>
      <c r="AT98" t="s">
        <v>362</v>
      </c>
      <c r="AU98" t="s">
        <v>362</v>
      </c>
      <c r="AV98" t="s">
        <v>362</v>
      </c>
      <c r="AX98" t="s">
        <v>6177</v>
      </c>
      <c r="AY98" t="s">
        <v>360</v>
      </c>
      <c r="AZ98" t="s">
        <v>362</v>
      </c>
      <c r="BA98" t="s">
        <v>362</v>
      </c>
      <c r="BB98" t="s">
        <v>362</v>
      </c>
      <c r="BC98" t="s">
        <v>360</v>
      </c>
      <c r="BD98" t="s">
        <v>362</v>
      </c>
      <c r="BE98" t="s">
        <v>362</v>
      </c>
      <c r="BF98" t="s">
        <v>362</v>
      </c>
      <c r="BG98" t="s">
        <v>362</v>
      </c>
      <c r="BH98" t="s">
        <v>362</v>
      </c>
      <c r="BI98" t="s">
        <v>362</v>
      </c>
      <c r="BJ98" t="s">
        <v>362</v>
      </c>
      <c r="BK98" t="s">
        <v>362</v>
      </c>
      <c r="BM98" t="s">
        <v>6089</v>
      </c>
      <c r="BN98" t="s">
        <v>362</v>
      </c>
      <c r="BO98" t="s">
        <v>362</v>
      </c>
      <c r="BP98" t="s">
        <v>362</v>
      </c>
      <c r="BQ98" t="s">
        <v>360</v>
      </c>
      <c r="BR98" t="s">
        <v>360</v>
      </c>
      <c r="BS98" t="s">
        <v>362</v>
      </c>
      <c r="BT98" t="s">
        <v>362</v>
      </c>
      <c r="BU98" t="s">
        <v>362</v>
      </c>
      <c r="BV98" t="s">
        <v>362</v>
      </c>
      <c r="BX98" t="s">
        <v>4975</v>
      </c>
      <c r="CN98" t="s">
        <v>5002</v>
      </c>
      <c r="DD98" t="s">
        <v>5023</v>
      </c>
      <c r="EK98" t="s">
        <v>5070</v>
      </c>
      <c r="EW98" t="s">
        <v>5094</v>
      </c>
      <c r="EX98" t="s">
        <v>360</v>
      </c>
      <c r="EY98" t="s">
        <v>362</v>
      </c>
      <c r="EZ98" t="s">
        <v>362</v>
      </c>
      <c r="FA98" t="s">
        <v>362</v>
      </c>
      <c r="FB98" t="s">
        <v>362</v>
      </c>
      <c r="FC98" t="s">
        <v>362</v>
      </c>
      <c r="FD98" t="s">
        <v>362</v>
      </c>
      <c r="FE98" t="s">
        <v>362</v>
      </c>
      <c r="FF98" t="s">
        <v>362</v>
      </c>
      <c r="FG98" t="s">
        <v>362</v>
      </c>
      <c r="FH98" t="s">
        <v>362</v>
      </c>
      <c r="FJ98" t="s">
        <v>5070</v>
      </c>
      <c r="FK98" t="s">
        <v>3074</v>
      </c>
      <c r="FL98" t="s">
        <v>5113</v>
      </c>
      <c r="FM98" t="s">
        <v>360</v>
      </c>
      <c r="FN98" t="s">
        <v>362</v>
      </c>
      <c r="FO98" t="s">
        <v>362</v>
      </c>
      <c r="FP98" t="s">
        <v>362</v>
      </c>
      <c r="FQ98" t="s">
        <v>362</v>
      </c>
      <c r="FR98" t="s">
        <v>362</v>
      </c>
      <c r="FS98" t="s">
        <v>362</v>
      </c>
      <c r="FT98" t="s">
        <v>362</v>
      </c>
      <c r="FV98" t="s">
        <v>3072</v>
      </c>
      <c r="GG98" t="s">
        <v>4949</v>
      </c>
      <c r="GI98" t="s">
        <v>3072</v>
      </c>
      <c r="GJ98" t="s">
        <v>5137</v>
      </c>
      <c r="GK98" t="s">
        <v>362</v>
      </c>
      <c r="GL98" t="s">
        <v>360</v>
      </c>
      <c r="GM98" t="s">
        <v>362</v>
      </c>
      <c r="GN98" t="s">
        <v>362</v>
      </c>
      <c r="GO98" t="s">
        <v>362</v>
      </c>
      <c r="GP98" t="s">
        <v>362</v>
      </c>
      <c r="GR98" t="s">
        <v>5147</v>
      </c>
      <c r="GS98" t="s">
        <v>362</v>
      </c>
      <c r="GT98" t="s">
        <v>362</v>
      </c>
      <c r="GU98" t="s">
        <v>360</v>
      </c>
      <c r="GV98" t="s">
        <v>362</v>
      </c>
      <c r="GW98" t="s">
        <v>362</v>
      </c>
      <c r="GX98" t="s">
        <v>362</v>
      </c>
      <c r="GY98" t="s">
        <v>362</v>
      </c>
      <c r="GZ98" t="s">
        <v>362</v>
      </c>
      <c r="HB98" t="s">
        <v>3072</v>
      </c>
      <c r="IG98" t="s">
        <v>5187</v>
      </c>
      <c r="IP98" t="s">
        <v>5203</v>
      </c>
      <c r="IQ98" t="s">
        <v>5220</v>
      </c>
      <c r="IR98" t="s">
        <v>362</v>
      </c>
      <c r="IS98" t="s">
        <v>362</v>
      </c>
      <c r="IT98" t="s">
        <v>362</v>
      </c>
      <c r="IU98" t="s">
        <v>362</v>
      </c>
      <c r="IV98" t="s">
        <v>360</v>
      </c>
      <c r="IW98" t="s">
        <v>362</v>
      </c>
      <c r="IX98" t="s">
        <v>362</v>
      </c>
      <c r="IY98" t="s">
        <v>362</v>
      </c>
      <c r="IZ98" t="s">
        <v>362</v>
      </c>
      <c r="JA98" t="s">
        <v>362</v>
      </c>
      <c r="JL98" t="s">
        <v>3074</v>
      </c>
      <c r="JX98" t="s">
        <v>5248</v>
      </c>
      <c r="JY98" t="s">
        <v>360</v>
      </c>
      <c r="JZ98" t="s">
        <v>362</v>
      </c>
      <c r="KA98" t="s">
        <v>362</v>
      </c>
      <c r="KB98" t="s">
        <v>362</v>
      </c>
      <c r="KC98" t="s">
        <v>362</v>
      </c>
      <c r="KD98" t="s">
        <v>362</v>
      </c>
      <c r="KE98" t="s">
        <v>362</v>
      </c>
      <c r="KF98" t="s">
        <v>362</v>
      </c>
      <c r="KG98" t="s">
        <v>362</v>
      </c>
      <c r="KI98" t="s">
        <v>5259</v>
      </c>
      <c r="KJ98" t="s">
        <v>5139</v>
      </c>
      <c r="KK98" t="s">
        <v>362</v>
      </c>
      <c r="KL98" t="s">
        <v>362</v>
      </c>
      <c r="KM98" t="s">
        <v>362</v>
      </c>
      <c r="KN98" t="s">
        <v>362</v>
      </c>
      <c r="KO98" t="s">
        <v>360</v>
      </c>
      <c r="KP98" t="s">
        <v>362</v>
      </c>
      <c r="KQ98" t="s">
        <v>362</v>
      </c>
      <c r="KR98" t="s">
        <v>362</v>
      </c>
      <c r="KS98" t="s">
        <v>362</v>
      </c>
      <c r="KT98" t="s">
        <v>362</v>
      </c>
      <c r="KU98" t="s">
        <v>362</v>
      </c>
      <c r="LJ98" t="s">
        <v>5997</v>
      </c>
      <c r="LK98" t="s">
        <v>360</v>
      </c>
      <c r="LL98" t="s">
        <v>360</v>
      </c>
      <c r="LM98" t="s">
        <v>362</v>
      </c>
      <c r="LN98" t="s">
        <v>362</v>
      </c>
      <c r="LO98" t="s">
        <v>362</v>
      </c>
      <c r="LP98" t="s">
        <v>362</v>
      </c>
      <c r="LQ98" t="s">
        <v>362</v>
      </c>
      <c r="LS98" t="s">
        <v>3072</v>
      </c>
      <c r="LT98" t="s">
        <v>5287</v>
      </c>
      <c r="MR98" t="s">
        <v>5050</v>
      </c>
      <c r="MS98" t="s">
        <v>362</v>
      </c>
      <c r="MT98" t="s">
        <v>362</v>
      </c>
      <c r="MU98" t="s">
        <v>362</v>
      </c>
      <c r="MV98" t="s">
        <v>362</v>
      </c>
      <c r="MW98" t="s">
        <v>362</v>
      </c>
      <c r="MX98" t="s">
        <v>362</v>
      </c>
      <c r="MY98" t="s">
        <v>362</v>
      </c>
      <c r="MZ98" t="s">
        <v>360</v>
      </c>
      <c r="NA98" t="s">
        <v>362</v>
      </c>
      <c r="NB98" t="s">
        <v>362</v>
      </c>
      <c r="NC98" t="s">
        <v>362</v>
      </c>
      <c r="NE98" t="s">
        <v>4971</v>
      </c>
      <c r="NF98" t="s">
        <v>362</v>
      </c>
      <c r="NG98" t="s">
        <v>362</v>
      </c>
      <c r="NH98" t="s">
        <v>362</v>
      </c>
      <c r="NI98" t="s">
        <v>362</v>
      </c>
      <c r="NJ98" t="s">
        <v>362</v>
      </c>
      <c r="NK98" t="s">
        <v>362</v>
      </c>
      <c r="NL98" t="s">
        <v>362</v>
      </c>
      <c r="NM98" t="s">
        <v>362</v>
      </c>
      <c r="NN98" t="s">
        <v>362</v>
      </c>
      <c r="NO98" t="s">
        <v>362</v>
      </c>
      <c r="NP98" t="s">
        <v>362</v>
      </c>
      <c r="NQ98" t="s">
        <v>360</v>
      </c>
      <c r="NR98" t="s">
        <v>362</v>
      </c>
      <c r="NS98" t="s">
        <v>362</v>
      </c>
      <c r="NU98" t="s">
        <v>5263</v>
      </c>
      <c r="NV98" t="s">
        <v>360</v>
      </c>
      <c r="NW98" t="s">
        <v>362</v>
      </c>
      <c r="NX98" t="s">
        <v>362</v>
      </c>
      <c r="NY98" t="s">
        <v>362</v>
      </c>
      <c r="NZ98" t="s">
        <v>362</v>
      </c>
      <c r="OA98" t="s">
        <v>362</v>
      </c>
      <c r="OB98" t="s">
        <v>362</v>
      </c>
      <c r="OC98" t="s">
        <v>362</v>
      </c>
      <c r="OD98" t="s">
        <v>362</v>
      </c>
      <c r="OE98" t="s">
        <v>362</v>
      </c>
      <c r="OF98" t="s">
        <v>362</v>
      </c>
      <c r="OG98" t="s">
        <v>362</v>
      </c>
      <c r="OI98" t="s">
        <v>5345</v>
      </c>
      <c r="OJ98" t="s">
        <v>360</v>
      </c>
      <c r="OK98" t="s">
        <v>362</v>
      </c>
      <c r="OL98" t="s">
        <v>362</v>
      </c>
      <c r="OM98" t="s">
        <v>362</v>
      </c>
      <c r="ON98" t="s">
        <v>362</v>
      </c>
      <c r="OO98" t="s">
        <v>362</v>
      </c>
      <c r="OP98" t="s">
        <v>362</v>
      </c>
      <c r="OQ98" t="s">
        <v>362</v>
      </c>
      <c r="OR98" t="s">
        <v>362</v>
      </c>
      <c r="OS98" t="s">
        <v>362</v>
      </c>
      <c r="OU98" t="s">
        <v>5002</v>
      </c>
      <c r="PF98" t="s">
        <v>6424</v>
      </c>
      <c r="PG98" t="s">
        <v>362</v>
      </c>
      <c r="PH98" t="s">
        <v>362</v>
      </c>
      <c r="PI98" t="s">
        <v>360</v>
      </c>
      <c r="PJ98" t="s">
        <v>362</v>
      </c>
      <c r="PK98" t="s">
        <v>362</v>
      </c>
      <c r="PL98" t="s">
        <v>362</v>
      </c>
      <c r="PM98" t="s">
        <v>362</v>
      </c>
      <c r="PN98" t="s">
        <v>360</v>
      </c>
      <c r="PO98" t="s">
        <v>362</v>
      </c>
      <c r="PP98" t="s">
        <v>362</v>
      </c>
      <c r="PQ98" t="s">
        <v>360</v>
      </c>
      <c r="PR98" t="s">
        <v>362</v>
      </c>
      <c r="PS98" t="s">
        <v>362</v>
      </c>
      <c r="PT98" t="s">
        <v>362</v>
      </c>
      <c r="PU98" t="s">
        <v>362</v>
      </c>
      <c r="PV98" t="s">
        <v>362</v>
      </c>
      <c r="PW98" t="s">
        <v>362</v>
      </c>
      <c r="PX98" t="s">
        <v>362</v>
      </c>
      <c r="PZ98" t="s">
        <v>6057</v>
      </c>
      <c r="QA98" t="s">
        <v>360</v>
      </c>
      <c r="QB98" t="s">
        <v>362</v>
      </c>
      <c r="QC98" t="s">
        <v>362</v>
      </c>
      <c r="QD98" t="s">
        <v>362</v>
      </c>
      <c r="QE98" t="s">
        <v>362</v>
      </c>
      <c r="QF98" t="s">
        <v>362</v>
      </c>
      <c r="QG98" t="s">
        <v>362</v>
      </c>
      <c r="QH98" t="s">
        <v>360</v>
      </c>
      <c r="QI98" t="s">
        <v>362</v>
      </c>
      <c r="QJ98" t="s">
        <v>362</v>
      </c>
      <c r="QK98" t="s">
        <v>362</v>
      </c>
      <c r="QL98" t="s">
        <v>362</v>
      </c>
      <c r="QM98" t="s">
        <v>362</v>
      </c>
      <c r="QN98" t="s">
        <v>362</v>
      </c>
      <c r="QO98" t="s">
        <v>362</v>
      </c>
      <c r="QP98" t="s">
        <v>362</v>
      </c>
      <c r="QR98" t="s">
        <v>5431</v>
      </c>
      <c r="QS98" t="s">
        <v>362</v>
      </c>
      <c r="QT98" t="s">
        <v>362</v>
      </c>
      <c r="QU98" t="s">
        <v>362</v>
      </c>
      <c r="QV98" t="s">
        <v>362</v>
      </c>
      <c r="QW98" t="s">
        <v>360</v>
      </c>
      <c r="QX98" t="s">
        <v>362</v>
      </c>
      <c r="QY98" t="s">
        <v>362</v>
      </c>
      <c r="QZ98" t="s">
        <v>362</v>
      </c>
      <c r="RA98" t="s">
        <v>362</v>
      </c>
      <c r="RB98" t="s">
        <v>362</v>
      </c>
      <c r="RC98" t="s">
        <v>362</v>
      </c>
      <c r="RD98" t="s">
        <v>362</v>
      </c>
      <c r="RF98" t="s">
        <v>6058</v>
      </c>
      <c r="RG98" t="s">
        <v>360</v>
      </c>
      <c r="RH98" t="s">
        <v>362</v>
      </c>
      <c r="RI98" t="s">
        <v>362</v>
      </c>
      <c r="RJ98" t="s">
        <v>362</v>
      </c>
      <c r="RK98" t="s">
        <v>360</v>
      </c>
      <c r="RL98" t="s">
        <v>362</v>
      </c>
      <c r="RM98" t="s">
        <v>362</v>
      </c>
      <c r="RN98" t="s">
        <v>362</v>
      </c>
      <c r="RO98" t="s">
        <v>362</v>
      </c>
      <c r="RP98" t="s">
        <v>362</v>
      </c>
      <c r="RQ98" t="s">
        <v>362</v>
      </c>
      <c r="RR98" t="s">
        <v>362</v>
      </c>
      <c r="RS98" t="s">
        <v>362</v>
      </c>
      <c r="RT98" t="s">
        <v>362</v>
      </c>
      <c r="RU98" t="s">
        <v>362</v>
      </c>
      <c r="RV98" t="s">
        <v>362</v>
      </c>
      <c r="RX98" t="s">
        <v>6008</v>
      </c>
      <c r="RY98" t="s">
        <v>362</v>
      </c>
      <c r="RZ98" t="s">
        <v>360</v>
      </c>
      <c r="SA98" t="s">
        <v>360</v>
      </c>
      <c r="SB98" t="s">
        <v>360</v>
      </c>
      <c r="SC98" t="s">
        <v>362</v>
      </c>
      <c r="SD98" t="s">
        <v>362</v>
      </c>
      <c r="SE98" t="s">
        <v>362</v>
      </c>
      <c r="SF98" t="s">
        <v>362</v>
      </c>
      <c r="SG98" t="s">
        <v>362</v>
      </c>
      <c r="SH98" t="s">
        <v>362</v>
      </c>
      <c r="SI98" t="s">
        <v>362</v>
      </c>
      <c r="SK98" t="s">
        <v>5493</v>
      </c>
      <c r="SL98" t="s">
        <v>362</v>
      </c>
      <c r="SM98" t="s">
        <v>362</v>
      </c>
      <c r="SN98" t="s">
        <v>362</v>
      </c>
      <c r="SO98" t="s">
        <v>362</v>
      </c>
      <c r="SP98" t="s">
        <v>362</v>
      </c>
      <c r="SQ98" t="s">
        <v>360</v>
      </c>
      <c r="SR98" t="s">
        <v>362</v>
      </c>
      <c r="SS98" t="s">
        <v>362</v>
      </c>
      <c r="ST98" t="s">
        <v>362</v>
      </c>
      <c r="SU98" t="s">
        <v>362</v>
      </c>
      <c r="SV98" t="s">
        <v>362</v>
      </c>
      <c r="SW98" t="s">
        <v>362</v>
      </c>
      <c r="SX98" t="s">
        <v>362</v>
      </c>
      <c r="SZ98" t="s">
        <v>5505</v>
      </c>
      <c r="TA98" t="s">
        <v>360</v>
      </c>
      <c r="TB98" t="s">
        <v>362</v>
      </c>
      <c r="TC98" t="s">
        <v>362</v>
      </c>
      <c r="TD98" t="s">
        <v>362</v>
      </c>
      <c r="TE98" t="s">
        <v>362</v>
      </c>
      <c r="TF98" t="s">
        <v>362</v>
      </c>
      <c r="TG98" t="s">
        <v>362</v>
      </c>
      <c r="TH98" t="s">
        <v>362</v>
      </c>
      <c r="TJ98" t="s">
        <v>6037</v>
      </c>
      <c r="TK98" t="s">
        <v>362</v>
      </c>
      <c r="TL98" t="s">
        <v>362</v>
      </c>
      <c r="TM98" t="s">
        <v>362</v>
      </c>
      <c r="TN98" t="s">
        <v>362</v>
      </c>
      <c r="TO98" t="s">
        <v>362</v>
      </c>
      <c r="TP98" t="s">
        <v>360</v>
      </c>
      <c r="TQ98" t="s">
        <v>360</v>
      </c>
      <c r="TR98" t="s">
        <v>362</v>
      </c>
      <c r="TS98" t="s">
        <v>362</v>
      </c>
      <c r="TT98" t="s">
        <v>362</v>
      </c>
      <c r="TU98" t="s">
        <v>362</v>
      </c>
      <c r="TV98" t="s">
        <v>362</v>
      </c>
      <c r="TW98" t="s">
        <v>362</v>
      </c>
      <c r="TY98" t="s">
        <v>5002</v>
      </c>
      <c r="UN98" t="s">
        <v>3074</v>
      </c>
      <c r="UO98" t="s">
        <v>3072</v>
      </c>
      <c r="UP98" t="s">
        <v>3072</v>
      </c>
      <c r="UQ98" t="s">
        <v>2350</v>
      </c>
      <c r="UR98" t="s">
        <v>304</v>
      </c>
      <c r="US98" t="s">
        <v>314</v>
      </c>
      <c r="UT98" t="s">
        <v>290</v>
      </c>
      <c r="UU98" t="s">
        <v>686</v>
      </c>
      <c r="UV98" t="s">
        <v>532</v>
      </c>
      <c r="UW98" t="s">
        <v>329</v>
      </c>
      <c r="UX98" t="s">
        <v>737</v>
      </c>
      <c r="UY98" t="s">
        <v>402</v>
      </c>
      <c r="UZ98" t="s">
        <v>1099</v>
      </c>
      <c r="VA98" t="s">
        <v>1185</v>
      </c>
      <c r="VB98" t="s">
        <v>392</v>
      </c>
    </row>
    <row r="99" spans="1:574" x14ac:dyDescent="0.25">
      <c r="A99" t="s">
        <v>6425</v>
      </c>
      <c r="B99" s="38">
        <v>45902</v>
      </c>
      <c r="C99" t="s">
        <v>3055</v>
      </c>
      <c r="D99" t="s">
        <v>3059</v>
      </c>
      <c r="E99" t="s">
        <v>3065</v>
      </c>
      <c r="F99">
        <v>2751056</v>
      </c>
      <c r="G99" t="s">
        <v>3072</v>
      </c>
      <c r="H99" s="38">
        <v>44629</v>
      </c>
      <c r="I99">
        <v>40</v>
      </c>
      <c r="J99" t="s">
        <v>1466</v>
      </c>
      <c r="K99" t="s">
        <v>4866</v>
      </c>
      <c r="L99" t="s">
        <v>4875</v>
      </c>
      <c r="N99" t="s">
        <v>4911</v>
      </c>
      <c r="P99" t="s">
        <v>4923</v>
      </c>
      <c r="R99" t="s">
        <v>5994</v>
      </c>
      <c r="S99" t="s">
        <v>360</v>
      </c>
      <c r="T99" t="s">
        <v>360</v>
      </c>
      <c r="U99" t="s">
        <v>362</v>
      </c>
      <c r="V99" t="s">
        <v>362</v>
      </c>
      <c r="W99" t="s">
        <v>362</v>
      </c>
      <c r="X99" t="s">
        <v>362</v>
      </c>
      <c r="Y99" t="s">
        <v>362</v>
      </c>
      <c r="Z99" t="s">
        <v>362</v>
      </c>
      <c r="AB99" t="s">
        <v>4940</v>
      </c>
      <c r="AC99" t="s">
        <v>4940</v>
      </c>
      <c r="AD99" t="s">
        <v>4940</v>
      </c>
      <c r="AE99" t="s">
        <v>4940</v>
      </c>
      <c r="AF99" t="s">
        <v>4940</v>
      </c>
      <c r="AG99" t="s">
        <v>4940</v>
      </c>
      <c r="AH99" t="s">
        <v>6426</v>
      </c>
      <c r="AI99" t="s">
        <v>360</v>
      </c>
      <c r="AJ99" t="s">
        <v>362</v>
      </c>
      <c r="AK99" t="s">
        <v>362</v>
      </c>
      <c r="AL99" t="s">
        <v>360</v>
      </c>
      <c r="AM99" t="s">
        <v>362</v>
      </c>
      <c r="AN99" t="s">
        <v>362</v>
      </c>
      <c r="AO99" t="s">
        <v>360</v>
      </c>
      <c r="AP99" t="s">
        <v>360</v>
      </c>
      <c r="AQ99" t="s">
        <v>360</v>
      </c>
      <c r="AR99" t="s">
        <v>360</v>
      </c>
      <c r="AS99" t="s">
        <v>360</v>
      </c>
      <c r="AT99" t="s">
        <v>362</v>
      </c>
      <c r="AU99" t="s">
        <v>362</v>
      </c>
      <c r="AV99" t="s">
        <v>362</v>
      </c>
      <c r="AX99" t="s">
        <v>4949</v>
      </c>
      <c r="AY99" t="s">
        <v>360</v>
      </c>
      <c r="AZ99" t="s">
        <v>362</v>
      </c>
      <c r="BA99" t="s">
        <v>362</v>
      </c>
      <c r="BB99" t="s">
        <v>362</v>
      </c>
      <c r="BC99" t="s">
        <v>362</v>
      </c>
      <c r="BD99" t="s">
        <v>362</v>
      </c>
      <c r="BE99" t="s">
        <v>362</v>
      </c>
      <c r="BF99" t="s">
        <v>362</v>
      </c>
      <c r="BG99" t="s">
        <v>362</v>
      </c>
      <c r="BH99" t="s">
        <v>362</v>
      </c>
      <c r="BI99" t="s">
        <v>362</v>
      </c>
      <c r="BJ99" t="s">
        <v>362</v>
      </c>
      <c r="BK99" t="s">
        <v>362</v>
      </c>
      <c r="BM99" t="s">
        <v>5473</v>
      </c>
      <c r="BN99" t="s">
        <v>362</v>
      </c>
      <c r="BO99" t="s">
        <v>362</v>
      </c>
      <c r="BP99" t="s">
        <v>362</v>
      </c>
      <c r="BQ99" t="s">
        <v>360</v>
      </c>
      <c r="BR99" t="s">
        <v>362</v>
      </c>
      <c r="BS99" t="s">
        <v>362</v>
      </c>
      <c r="BT99" t="s">
        <v>362</v>
      </c>
      <c r="BU99" t="s">
        <v>362</v>
      </c>
      <c r="BV99" t="s">
        <v>362</v>
      </c>
      <c r="BX99" t="s">
        <v>4975</v>
      </c>
      <c r="CN99" t="s">
        <v>5002</v>
      </c>
      <c r="DD99" t="s">
        <v>5023</v>
      </c>
      <c r="EK99" t="s">
        <v>5070</v>
      </c>
      <c r="EW99" t="s">
        <v>5094</v>
      </c>
      <c r="EX99" t="s">
        <v>360</v>
      </c>
      <c r="EY99" t="s">
        <v>362</v>
      </c>
      <c r="EZ99" t="s">
        <v>362</v>
      </c>
      <c r="FA99" t="s">
        <v>362</v>
      </c>
      <c r="FB99" t="s">
        <v>362</v>
      </c>
      <c r="FC99" t="s">
        <v>362</v>
      </c>
      <c r="FD99" t="s">
        <v>362</v>
      </c>
      <c r="FE99" t="s">
        <v>362</v>
      </c>
      <c r="FF99" t="s">
        <v>362</v>
      </c>
      <c r="FG99" t="s">
        <v>362</v>
      </c>
      <c r="FH99" t="s">
        <v>362</v>
      </c>
      <c r="FJ99" t="s">
        <v>5070</v>
      </c>
      <c r="FK99" t="s">
        <v>3072</v>
      </c>
      <c r="FV99" t="s">
        <v>3072</v>
      </c>
      <c r="GG99" t="s">
        <v>4949</v>
      </c>
      <c r="GI99" t="s">
        <v>3074</v>
      </c>
      <c r="HN99" t="s">
        <v>5172</v>
      </c>
      <c r="HO99" t="s">
        <v>362</v>
      </c>
      <c r="HP99" t="s">
        <v>362</v>
      </c>
      <c r="HQ99" t="s">
        <v>360</v>
      </c>
      <c r="HR99" t="s">
        <v>362</v>
      </c>
      <c r="HS99" t="s">
        <v>362</v>
      </c>
      <c r="HT99" t="s">
        <v>362</v>
      </c>
      <c r="HU99" t="s">
        <v>362</v>
      </c>
      <c r="HV99" t="s">
        <v>362</v>
      </c>
      <c r="HW99" t="s">
        <v>362</v>
      </c>
      <c r="HY99" t="s">
        <v>5186</v>
      </c>
      <c r="HZ99" t="s">
        <v>362</v>
      </c>
      <c r="IA99" t="s">
        <v>362</v>
      </c>
      <c r="IB99" t="s">
        <v>362</v>
      </c>
      <c r="IC99" t="s">
        <v>362</v>
      </c>
      <c r="ID99" t="s">
        <v>360</v>
      </c>
      <c r="IE99" t="s">
        <v>362</v>
      </c>
      <c r="IG99" t="s">
        <v>5187</v>
      </c>
      <c r="IP99" t="s">
        <v>5203</v>
      </c>
      <c r="IQ99" t="s">
        <v>5220</v>
      </c>
      <c r="IR99" t="s">
        <v>362</v>
      </c>
      <c r="IS99" t="s">
        <v>362</v>
      </c>
      <c r="IT99" t="s">
        <v>362</v>
      </c>
      <c r="IU99" t="s">
        <v>362</v>
      </c>
      <c r="IV99" t="s">
        <v>360</v>
      </c>
      <c r="IW99" t="s">
        <v>362</v>
      </c>
      <c r="IX99" t="s">
        <v>362</v>
      </c>
      <c r="IY99" t="s">
        <v>362</v>
      </c>
      <c r="IZ99" t="s">
        <v>362</v>
      </c>
      <c r="JA99" t="s">
        <v>362</v>
      </c>
      <c r="JL99" t="s">
        <v>3074</v>
      </c>
      <c r="JX99" t="s">
        <v>5248</v>
      </c>
      <c r="JY99" t="s">
        <v>360</v>
      </c>
      <c r="JZ99" t="s">
        <v>362</v>
      </c>
      <c r="KA99" t="s">
        <v>362</v>
      </c>
      <c r="KB99" t="s">
        <v>362</v>
      </c>
      <c r="KC99" t="s">
        <v>362</v>
      </c>
      <c r="KD99" t="s">
        <v>362</v>
      </c>
      <c r="KE99" t="s">
        <v>362</v>
      </c>
      <c r="KF99" t="s">
        <v>362</v>
      </c>
      <c r="KG99" t="s">
        <v>362</v>
      </c>
      <c r="KI99" t="s">
        <v>5259</v>
      </c>
      <c r="KJ99" t="s">
        <v>5273</v>
      </c>
      <c r="KK99" t="s">
        <v>362</v>
      </c>
      <c r="KL99" t="s">
        <v>362</v>
      </c>
      <c r="KM99" t="s">
        <v>362</v>
      </c>
      <c r="KN99" t="s">
        <v>362</v>
      </c>
      <c r="KO99" t="s">
        <v>362</v>
      </c>
      <c r="KP99" t="s">
        <v>362</v>
      </c>
      <c r="KQ99" t="s">
        <v>360</v>
      </c>
      <c r="KR99" t="s">
        <v>362</v>
      </c>
      <c r="KS99" t="s">
        <v>362</v>
      </c>
      <c r="KT99" t="s">
        <v>362</v>
      </c>
      <c r="KU99" t="s">
        <v>362</v>
      </c>
      <c r="LJ99" t="s">
        <v>5279</v>
      </c>
      <c r="LK99" t="s">
        <v>360</v>
      </c>
      <c r="LL99" t="s">
        <v>362</v>
      </c>
      <c r="LM99" t="s">
        <v>362</v>
      </c>
      <c r="LN99" t="s">
        <v>362</v>
      </c>
      <c r="LO99" t="s">
        <v>362</v>
      </c>
      <c r="LP99" t="s">
        <v>362</v>
      </c>
      <c r="LQ99" t="s">
        <v>362</v>
      </c>
      <c r="LS99" t="s">
        <v>3072</v>
      </c>
      <c r="LT99" t="s">
        <v>5287</v>
      </c>
      <c r="MR99" t="s">
        <v>5312</v>
      </c>
      <c r="MS99" t="s">
        <v>362</v>
      </c>
      <c r="MT99" t="s">
        <v>360</v>
      </c>
      <c r="MU99" t="s">
        <v>362</v>
      </c>
      <c r="MV99" t="s">
        <v>362</v>
      </c>
      <c r="MW99" t="s">
        <v>362</v>
      </c>
      <c r="MX99" t="s">
        <v>362</v>
      </c>
      <c r="MY99" t="s">
        <v>362</v>
      </c>
      <c r="MZ99" t="s">
        <v>362</v>
      </c>
      <c r="NA99" t="s">
        <v>362</v>
      </c>
      <c r="NB99" t="s">
        <v>362</v>
      </c>
      <c r="NC99" t="s">
        <v>362</v>
      </c>
      <c r="NE99" t="s">
        <v>4971</v>
      </c>
      <c r="NF99" t="s">
        <v>362</v>
      </c>
      <c r="NG99" t="s">
        <v>362</v>
      </c>
      <c r="NH99" t="s">
        <v>362</v>
      </c>
      <c r="NI99" t="s">
        <v>362</v>
      </c>
      <c r="NJ99" t="s">
        <v>362</v>
      </c>
      <c r="NK99" t="s">
        <v>362</v>
      </c>
      <c r="NL99" t="s">
        <v>362</v>
      </c>
      <c r="NM99" t="s">
        <v>362</v>
      </c>
      <c r="NN99" t="s">
        <v>362</v>
      </c>
      <c r="NO99" t="s">
        <v>362</v>
      </c>
      <c r="NP99" t="s">
        <v>362</v>
      </c>
      <c r="NQ99" t="s">
        <v>360</v>
      </c>
      <c r="NR99" t="s">
        <v>362</v>
      </c>
      <c r="NS99" t="s">
        <v>362</v>
      </c>
      <c r="NU99" t="s">
        <v>5263</v>
      </c>
      <c r="NV99" t="s">
        <v>360</v>
      </c>
      <c r="NW99" t="s">
        <v>362</v>
      </c>
      <c r="NX99" t="s">
        <v>362</v>
      </c>
      <c r="NY99" t="s">
        <v>362</v>
      </c>
      <c r="NZ99" t="s">
        <v>362</v>
      </c>
      <c r="OA99" t="s">
        <v>362</v>
      </c>
      <c r="OB99" t="s">
        <v>362</v>
      </c>
      <c r="OC99" t="s">
        <v>362</v>
      </c>
      <c r="OD99" t="s">
        <v>362</v>
      </c>
      <c r="OE99" t="s">
        <v>362</v>
      </c>
      <c r="OF99" t="s">
        <v>362</v>
      </c>
      <c r="OG99" t="s">
        <v>362</v>
      </c>
      <c r="OI99" t="s">
        <v>5345</v>
      </c>
      <c r="OJ99" t="s">
        <v>360</v>
      </c>
      <c r="OK99" t="s">
        <v>362</v>
      </c>
      <c r="OL99" t="s">
        <v>362</v>
      </c>
      <c r="OM99" t="s">
        <v>362</v>
      </c>
      <c r="ON99" t="s">
        <v>362</v>
      </c>
      <c r="OO99" t="s">
        <v>362</v>
      </c>
      <c r="OP99" t="s">
        <v>362</v>
      </c>
      <c r="OQ99" t="s">
        <v>362</v>
      </c>
      <c r="OR99" t="s">
        <v>362</v>
      </c>
      <c r="OS99" t="s">
        <v>362</v>
      </c>
      <c r="OU99" t="s">
        <v>5002</v>
      </c>
      <c r="PF99" t="s">
        <v>5398</v>
      </c>
      <c r="PG99" t="s">
        <v>362</v>
      </c>
      <c r="PH99" t="s">
        <v>362</v>
      </c>
      <c r="PI99" t="s">
        <v>362</v>
      </c>
      <c r="PJ99" t="s">
        <v>362</v>
      </c>
      <c r="PK99" t="s">
        <v>362</v>
      </c>
      <c r="PL99" t="s">
        <v>362</v>
      </c>
      <c r="PM99" t="s">
        <v>362</v>
      </c>
      <c r="PN99" t="s">
        <v>362</v>
      </c>
      <c r="PO99" t="s">
        <v>362</v>
      </c>
      <c r="PP99" t="s">
        <v>362</v>
      </c>
      <c r="PQ99" t="s">
        <v>362</v>
      </c>
      <c r="PR99" t="s">
        <v>362</v>
      </c>
      <c r="PS99" t="s">
        <v>362</v>
      </c>
      <c r="PT99" t="s">
        <v>362</v>
      </c>
      <c r="PU99" t="s">
        <v>362</v>
      </c>
      <c r="PV99" t="s">
        <v>362</v>
      </c>
      <c r="PW99" t="s">
        <v>362</v>
      </c>
      <c r="PX99" t="s">
        <v>360</v>
      </c>
      <c r="PZ99" t="s">
        <v>5400</v>
      </c>
      <c r="QA99" t="s">
        <v>360</v>
      </c>
      <c r="QB99" t="s">
        <v>362</v>
      </c>
      <c r="QC99" t="s">
        <v>362</v>
      </c>
      <c r="QD99" t="s">
        <v>362</v>
      </c>
      <c r="QE99" t="s">
        <v>362</v>
      </c>
      <c r="QF99" t="s">
        <v>362</v>
      </c>
      <c r="QG99" t="s">
        <v>362</v>
      </c>
      <c r="QH99" t="s">
        <v>362</v>
      </c>
      <c r="QI99" t="s">
        <v>362</v>
      </c>
      <c r="QJ99" t="s">
        <v>362</v>
      </c>
      <c r="QK99" t="s">
        <v>362</v>
      </c>
      <c r="QL99" t="s">
        <v>362</v>
      </c>
      <c r="QM99" t="s">
        <v>362</v>
      </c>
      <c r="QN99" t="s">
        <v>362</v>
      </c>
      <c r="QO99" t="s">
        <v>362</v>
      </c>
      <c r="QP99" t="s">
        <v>362</v>
      </c>
      <c r="QR99" t="s">
        <v>5437</v>
      </c>
      <c r="QS99" t="s">
        <v>362</v>
      </c>
      <c r="QT99" t="s">
        <v>362</v>
      </c>
      <c r="QU99" t="s">
        <v>362</v>
      </c>
      <c r="QV99" t="s">
        <v>362</v>
      </c>
      <c r="QW99" t="s">
        <v>362</v>
      </c>
      <c r="QX99" t="s">
        <v>362</v>
      </c>
      <c r="QY99" t="s">
        <v>362</v>
      </c>
      <c r="QZ99" t="s">
        <v>360</v>
      </c>
      <c r="RA99" t="s">
        <v>362</v>
      </c>
      <c r="RB99" t="s">
        <v>362</v>
      </c>
      <c r="RC99" t="s">
        <v>362</v>
      </c>
      <c r="RD99" t="s">
        <v>362</v>
      </c>
      <c r="RF99" t="s">
        <v>5441</v>
      </c>
      <c r="RG99" t="s">
        <v>360</v>
      </c>
      <c r="RH99" t="s">
        <v>362</v>
      </c>
      <c r="RI99" t="s">
        <v>362</v>
      </c>
      <c r="RJ99" t="s">
        <v>362</v>
      </c>
      <c r="RK99" t="s">
        <v>362</v>
      </c>
      <c r="RL99" t="s">
        <v>362</v>
      </c>
      <c r="RM99" t="s">
        <v>362</v>
      </c>
      <c r="RN99" t="s">
        <v>362</v>
      </c>
      <c r="RO99" t="s">
        <v>362</v>
      </c>
      <c r="RP99" t="s">
        <v>362</v>
      </c>
      <c r="RQ99" t="s">
        <v>362</v>
      </c>
      <c r="RR99" t="s">
        <v>362</v>
      </c>
      <c r="RS99" t="s">
        <v>362</v>
      </c>
      <c r="RT99" t="s">
        <v>362</v>
      </c>
      <c r="RU99" t="s">
        <v>362</v>
      </c>
      <c r="RV99" t="s">
        <v>362</v>
      </c>
      <c r="RX99" t="s">
        <v>6427</v>
      </c>
      <c r="RY99" t="s">
        <v>360</v>
      </c>
      <c r="RZ99" t="s">
        <v>360</v>
      </c>
      <c r="SA99" t="s">
        <v>362</v>
      </c>
      <c r="SB99" t="s">
        <v>362</v>
      </c>
      <c r="SC99" t="s">
        <v>362</v>
      </c>
      <c r="SD99" t="s">
        <v>362</v>
      </c>
      <c r="SE99" t="s">
        <v>362</v>
      </c>
      <c r="SF99" t="s">
        <v>362</v>
      </c>
      <c r="SG99" t="s">
        <v>362</v>
      </c>
      <c r="SH99" t="s">
        <v>362</v>
      </c>
      <c r="SI99" t="s">
        <v>362</v>
      </c>
      <c r="SK99" t="s">
        <v>6037</v>
      </c>
      <c r="SL99" t="s">
        <v>362</v>
      </c>
      <c r="SM99" t="s">
        <v>362</v>
      </c>
      <c r="SN99" t="s">
        <v>362</v>
      </c>
      <c r="SO99" t="s">
        <v>362</v>
      </c>
      <c r="SP99" t="s">
        <v>362</v>
      </c>
      <c r="SQ99" t="s">
        <v>360</v>
      </c>
      <c r="SR99" t="s">
        <v>360</v>
      </c>
      <c r="SS99" t="s">
        <v>362</v>
      </c>
      <c r="ST99" t="s">
        <v>362</v>
      </c>
      <c r="SU99" t="s">
        <v>362</v>
      </c>
      <c r="SV99" t="s">
        <v>362</v>
      </c>
      <c r="SW99" t="s">
        <v>362</v>
      </c>
      <c r="SX99" t="s">
        <v>362</v>
      </c>
      <c r="SZ99" t="s">
        <v>3074</v>
      </c>
      <c r="TA99" t="s">
        <v>362</v>
      </c>
      <c r="TB99" t="s">
        <v>362</v>
      </c>
      <c r="TC99" t="s">
        <v>362</v>
      </c>
      <c r="TD99" t="s">
        <v>362</v>
      </c>
      <c r="TE99" t="s">
        <v>362</v>
      </c>
      <c r="TF99" t="s">
        <v>362</v>
      </c>
      <c r="TG99" t="s">
        <v>360</v>
      </c>
      <c r="TH99" t="s">
        <v>362</v>
      </c>
      <c r="TY99" t="s">
        <v>5002</v>
      </c>
      <c r="UN99" t="s">
        <v>3074</v>
      </c>
      <c r="UO99" t="s">
        <v>3074</v>
      </c>
      <c r="UP99" t="s">
        <v>3074</v>
      </c>
      <c r="UQ99" t="s">
        <v>1575</v>
      </c>
      <c r="UR99" t="s">
        <v>304</v>
      </c>
      <c r="US99" t="s">
        <v>321</v>
      </c>
      <c r="UT99" t="s">
        <v>290</v>
      </c>
      <c r="UU99" t="s">
        <v>686</v>
      </c>
      <c r="UV99" t="s">
        <v>532</v>
      </c>
      <c r="UW99" t="s">
        <v>329</v>
      </c>
      <c r="UX99" t="s">
        <v>737</v>
      </c>
      <c r="UY99" t="s">
        <v>406</v>
      </c>
      <c r="UZ99" t="s">
        <v>1099</v>
      </c>
      <c r="VA99" t="s">
        <v>1185</v>
      </c>
      <c r="VB99" t="s">
        <v>380</v>
      </c>
    </row>
    <row r="100" spans="1:574" x14ac:dyDescent="0.25">
      <c r="A100" t="s">
        <v>6428</v>
      </c>
      <c r="B100" s="38">
        <v>45902</v>
      </c>
      <c r="C100" t="s">
        <v>3055</v>
      </c>
      <c r="D100" t="s">
        <v>3059</v>
      </c>
      <c r="E100" t="s">
        <v>3065</v>
      </c>
      <c r="F100">
        <v>2758416</v>
      </c>
      <c r="G100" t="s">
        <v>3072</v>
      </c>
      <c r="H100" s="38">
        <v>44698</v>
      </c>
      <c r="I100">
        <v>26</v>
      </c>
      <c r="J100" t="s">
        <v>1473</v>
      </c>
      <c r="K100" t="s">
        <v>4866</v>
      </c>
      <c r="L100" t="s">
        <v>4875</v>
      </c>
      <c r="N100" t="s">
        <v>4913</v>
      </c>
      <c r="P100" t="s">
        <v>4925</v>
      </c>
      <c r="R100" t="s">
        <v>6080</v>
      </c>
      <c r="S100" t="s">
        <v>360</v>
      </c>
      <c r="T100" t="s">
        <v>362</v>
      </c>
      <c r="U100" t="s">
        <v>360</v>
      </c>
      <c r="V100" t="s">
        <v>362</v>
      </c>
      <c r="W100" t="s">
        <v>362</v>
      </c>
      <c r="X100" t="s">
        <v>362</v>
      </c>
      <c r="Y100" t="s">
        <v>362</v>
      </c>
      <c r="Z100" t="s">
        <v>362</v>
      </c>
      <c r="AB100" t="s">
        <v>4940</v>
      </c>
      <c r="AC100" t="s">
        <v>4940</v>
      </c>
      <c r="AD100" t="s">
        <v>4940</v>
      </c>
      <c r="AE100" t="s">
        <v>4940</v>
      </c>
      <c r="AF100" t="s">
        <v>4940</v>
      </c>
      <c r="AG100" t="s">
        <v>4940</v>
      </c>
      <c r="AH100" t="s">
        <v>6429</v>
      </c>
      <c r="AI100" t="s">
        <v>360</v>
      </c>
      <c r="AJ100" t="s">
        <v>360</v>
      </c>
      <c r="AK100" t="s">
        <v>362</v>
      </c>
      <c r="AL100" t="s">
        <v>362</v>
      </c>
      <c r="AM100" t="s">
        <v>362</v>
      </c>
      <c r="AN100" t="s">
        <v>362</v>
      </c>
      <c r="AO100" t="s">
        <v>360</v>
      </c>
      <c r="AP100" t="s">
        <v>362</v>
      </c>
      <c r="AQ100" t="s">
        <v>360</v>
      </c>
      <c r="AR100" t="s">
        <v>360</v>
      </c>
      <c r="AS100" t="s">
        <v>362</v>
      </c>
      <c r="AT100" t="s">
        <v>362</v>
      </c>
      <c r="AU100" t="s">
        <v>362</v>
      </c>
      <c r="AV100" t="s">
        <v>362</v>
      </c>
      <c r="AX100" t="s">
        <v>5984</v>
      </c>
      <c r="AY100" t="s">
        <v>360</v>
      </c>
      <c r="AZ100" t="s">
        <v>360</v>
      </c>
      <c r="BA100" t="s">
        <v>362</v>
      </c>
      <c r="BB100" t="s">
        <v>362</v>
      </c>
      <c r="BC100" t="s">
        <v>362</v>
      </c>
      <c r="BD100" t="s">
        <v>362</v>
      </c>
      <c r="BE100" t="s">
        <v>362</v>
      </c>
      <c r="BF100" t="s">
        <v>362</v>
      </c>
      <c r="BG100" t="s">
        <v>362</v>
      </c>
      <c r="BH100" t="s">
        <v>362</v>
      </c>
      <c r="BI100" t="s">
        <v>362</v>
      </c>
      <c r="BJ100" t="s">
        <v>362</v>
      </c>
      <c r="BK100" t="s">
        <v>362</v>
      </c>
      <c r="BM100" t="s">
        <v>6044</v>
      </c>
      <c r="BN100" t="s">
        <v>362</v>
      </c>
      <c r="BO100" t="s">
        <v>362</v>
      </c>
      <c r="BP100" t="s">
        <v>360</v>
      </c>
      <c r="BQ100" t="s">
        <v>360</v>
      </c>
      <c r="BR100" t="s">
        <v>362</v>
      </c>
      <c r="BS100" t="s">
        <v>362</v>
      </c>
      <c r="BT100" t="s">
        <v>362</v>
      </c>
      <c r="BU100" t="s">
        <v>362</v>
      </c>
      <c r="BV100" t="s">
        <v>362</v>
      </c>
      <c r="BX100" t="s">
        <v>4975</v>
      </c>
      <c r="CN100" t="s">
        <v>5002</v>
      </c>
      <c r="DD100" t="s">
        <v>4984</v>
      </c>
      <c r="EK100" t="s">
        <v>5070</v>
      </c>
      <c r="EW100" t="s">
        <v>5094</v>
      </c>
      <c r="EX100" t="s">
        <v>360</v>
      </c>
      <c r="EY100" t="s">
        <v>362</v>
      </c>
      <c r="EZ100" t="s">
        <v>362</v>
      </c>
      <c r="FA100" t="s">
        <v>362</v>
      </c>
      <c r="FB100" t="s">
        <v>362</v>
      </c>
      <c r="FC100" t="s">
        <v>362</v>
      </c>
      <c r="FD100" t="s">
        <v>362</v>
      </c>
      <c r="FE100" t="s">
        <v>362</v>
      </c>
      <c r="FF100" t="s">
        <v>362</v>
      </c>
      <c r="FG100" t="s">
        <v>362</v>
      </c>
      <c r="FH100" t="s">
        <v>362</v>
      </c>
      <c r="FJ100" t="s">
        <v>5070</v>
      </c>
      <c r="FK100" t="s">
        <v>3072</v>
      </c>
      <c r="FV100" t="s">
        <v>3072</v>
      </c>
      <c r="GG100" t="s">
        <v>4949</v>
      </c>
      <c r="GI100" t="s">
        <v>3072</v>
      </c>
      <c r="GJ100" t="s">
        <v>5137</v>
      </c>
      <c r="GK100" t="s">
        <v>362</v>
      </c>
      <c r="GL100" t="s">
        <v>360</v>
      </c>
      <c r="GM100" t="s">
        <v>362</v>
      </c>
      <c r="GN100" t="s">
        <v>362</v>
      </c>
      <c r="GO100" t="s">
        <v>362</v>
      </c>
      <c r="GP100" t="s">
        <v>362</v>
      </c>
      <c r="GR100" t="s">
        <v>4907</v>
      </c>
      <c r="GS100" t="s">
        <v>362</v>
      </c>
      <c r="GT100" t="s">
        <v>362</v>
      </c>
      <c r="GU100" t="s">
        <v>362</v>
      </c>
      <c r="GV100" t="s">
        <v>362</v>
      </c>
      <c r="GW100" t="s">
        <v>362</v>
      </c>
      <c r="GX100" t="s">
        <v>362</v>
      </c>
      <c r="GY100" t="s">
        <v>360</v>
      </c>
      <c r="GZ100" t="s">
        <v>362</v>
      </c>
      <c r="HB100" t="s">
        <v>3074</v>
      </c>
      <c r="HC100" t="s">
        <v>5166</v>
      </c>
      <c r="HD100" t="s">
        <v>362</v>
      </c>
      <c r="HE100" t="s">
        <v>362</v>
      </c>
      <c r="HF100" t="s">
        <v>362</v>
      </c>
      <c r="HG100" t="s">
        <v>362</v>
      </c>
      <c r="HH100" t="s">
        <v>362</v>
      </c>
      <c r="HI100" t="s">
        <v>360</v>
      </c>
      <c r="HJ100" t="s">
        <v>362</v>
      </c>
      <c r="HK100" t="s">
        <v>362</v>
      </c>
      <c r="HL100" t="s">
        <v>362</v>
      </c>
      <c r="IG100" t="s">
        <v>5193</v>
      </c>
      <c r="IH100" t="s">
        <v>5196</v>
      </c>
      <c r="II100" t="s">
        <v>362</v>
      </c>
      <c r="IJ100" t="s">
        <v>360</v>
      </c>
      <c r="IK100" t="s">
        <v>362</v>
      </c>
      <c r="IL100" t="s">
        <v>362</v>
      </c>
      <c r="IM100" t="s">
        <v>362</v>
      </c>
      <c r="IN100" t="s">
        <v>362</v>
      </c>
      <c r="IP100" t="s">
        <v>5205</v>
      </c>
      <c r="IQ100" t="s">
        <v>5220</v>
      </c>
      <c r="IR100" t="s">
        <v>362</v>
      </c>
      <c r="IS100" t="s">
        <v>362</v>
      </c>
      <c r="IT100" t="s">
        <v>362</v>
      </c>
      <c r="IU100" t="s">
        <v>362</v>
      </c>
      <c r="IV100" t="s">
        <v>360</v>
      </c>
      <c r="IW100" t="s">
        <v>362</v>
      </c>
      <c r="IX100" t="s">
        <v>362</v>
      </c>
      <c r="IY100" t="s">
        <v>362</v>
      </c>
      <c r="IZ100" t="s">
        <v>362</v>
      </c>
      <c r="JA100" t="s">
        <v>362</v>
      </c>
      <c r="JL100" t="s">
        <v>3074</v>
      </c>
      <c r="JX100" t="s">
        <v>6163</v>
      </c>
      <c r="JY100" t="s">
        <v>360</v>
      </c>
      <c r="JZ100" t="s">
        <v>362</v>
      </c>
      <c r="KA100" t="s">
        <v>362</v>
      </c>
      <c r="KB100" t="s">
        <v>362</v>
      </c>
      <c r="KC100" t="s">
        <v>362</v>
      </c>
      <c r="KD100" t="s">
        <v>360</v>
      </c>
      <c r="KE100" t="s">
        <v>362</v>
      </c>
      <c r="KF100" t="s">
        <v>362</v>
      </c>
      <c r="KG100" t="s">
        <v>362</v>
      </c>
      <c r="KI100" t="s">
        <v>5259</v>
      </c>
      <c r="KJ100" t="s">
        <v>5263</v>
      </c>
      <c r="KK100" t="s">
        <v>360</v>
      </c>
      <c r="KL100" t="s">
        <v>362</v>
      </c>
      <c r="KM100" t="s">
        <v>362</v>
      </c>
      <c r="KN100" t="s">
        <v>362</v>
      </c>
      <c r="KO100" t="s">
        <v>362</v>
      </c>
      <c r="KP100" t="s">
        <v>362</v>
      </c>
      <c r="KQ100" t="s">
        <v>362</v>
      </c>
      <c r="KR100" t="s">
        <v>362</v>
      </c>
      <c r="KS100" t="s">
        <v>362</v>
      </c>
      <c r="KT100" t="s">
        <v>362</v>
      </c>
      <c r="KU100" t="s">
        <v>362</v>
      </c>
      <c r="LJ100" t="s">
        <v>5997</v>
      </c>
      <c r="LK100" t="s">
        <v>360</v>
      </c>
      <c r="LL100" t="s">
        <v>360</v>
      </c>
      <c r="LM100" t="s">
        <v>362</v>
      </c>
      <c r="LN100" t="s">
        <v>362</v>
      </c>
      <c r="LO100" t="s">
        <v>362</v>
      </c>
      <c r="LP100" t="s">
        <v>362</v>
      </c>
      <c r="LQ100" t="s">
        <v>362</v>
      </c>
      <c r="LS100" t="s">
        <v>3072</v>
      </c>
      <c r="LT100" t="s">
        <v>5287</v>
      </c>
      <c r="MR100" t="s">
        <v>5310</v>
      </c>
      <c r="MS100" t="s">
        <v>360</v>
      </c>
      <c r="MT100" t="s">
        <v>362</v>
      </c>
      <c r="MU100" t="s">
        <v>362</v>
      </c>
      <c r="MV100" t="s">
        <v>362</v>
      </c>
      <c r="MW100" t="s">
        <v>362</v>
      </c>
      <c r="MX100" t="s">
        <v>362</v>
      </c>
      <c r="MY100" t="s">
        <v>362</v>
      </c>
      <c r="MZ100" t="s">
        <v>362</v>
      </c>
      <c r="NA100" t="s">
        <v>362</v>
      </c>
      <c r="NB100" t="s">
        <v>362</v>
      </c>
      <c r="NC100" t="s">
        <v>362</v>
      </c>
      <c r="NE100" t="s">
        <v>4971</v>
      </c>
      <c r="NF100" t="s">
        <v>362</v>
      </c>
      <c r="NG100" t="s">
        <v>362</v>
      </c>
      <c r="NH100" t="s">
        <v>362</v>
      </c>
      <c r="NI100" t="s">
        <v>362</v>
      </c>
      <c r="NJ100" t="s">
        <v>362</v>
      </c>
      <c r="NK100" t="s">
        <v>362</v>
      </c>
      <c r="NL100" t="s">
        <v>362</v>
      </c>
      <c r="NM100" t="s">
        <v>362</v>
      </c>
      <c r="NN100" t="s">
        <v>362</v>
      </c>
      <c r="NO100" t="s">
        <v>362</v>
      </c>
      <c r="NP100" t="s">
        <v>362</v>
      </c>
      <c r="NQ100" t="s">
        <v>360</v>
      </c>
      <c r="NR100" t="s">
        <v>362</v>
      </c>
      <c r="NS100" t="s">
        <v>362</v>
      </c>
      <c r="NU100" t="s">
        <v>5263</v>
      </c>
      <c r="NV100" t="s">
        <v>360</v>
      </c>
      <c r="NW100" t="s">
        <v>362</v>
      </c>
      <c r="NX100" t="s">
        <v>362</v>
      </c>
      <c r="NY100" t="s">
        <v>362</v>
      </c>
      <c r="NZ100" t="s">
        <v>362</v>
      </c>
      <c r="OA100" t="s">
        <v>362</v>
      </c>
      <c r="OB100" t="s">
        <v>362</v>
      </c>
      <c r="OC100" t="s">
        <v>362</v>
      </c>
      <c r="OD100" t="s">
        <v>362</v>
      </c>
      <c r="OE100" t="s">
        <v>362</v>
      </c>
      <c r="OF100" t="s">
        <v>362</v>
      </c>
      <c r="OG100" t="s">
        <v>362</v>
      </c>
      <c r="OI100" t="s">
        <v>5345</v>
      </c>
      <c r="OJ100" t="s">
        <v>360</v>
      </c>
      <c r="OK100" t="s">
        <v>362</v>
      </c>
      <c r="OL100" t="s">
        <v>362</v>
      </c>
      <c r="OM100" t="s">
        <v>362</v>
      </c>
      <c r="ON100" t="s">
        <v>362</v>
      </c>
      <c r="OO100" t="s">
        <v>362</v>
      </c>
      <c r="OP100" t="s">
        <v>362</v>
      </c>
      <c r="OQ100" t="s">
        <v>362</v>
      </c>
      <c r="OR100" t="s">
        <v>362</v>
      </c>
      <c r="OS100" t="s">
        <v>362</v>
      </c>
      <c r="OU100" t="s">
        <v>5002</v>
      </c>
      <c r="PF100" t="s">
        <v>6430</v>
      </c>
      <c r="PG100" t="s">
        <v>362</v>
      </c>
      <c r="PH100" t="s">
        <v>362</v>
      </c>
      <c r="PI100" t="s">
        <v>360</v>
      </c>
      <c r="PJ100" t="s">
        <v>362</v>
      </c>
      <c r="PK100" t="s">
        <v>362</v>
      </c>
      <c r="PL100" t="s">
        <v>362</v>
      </c>
      <c r="PM100" t="s">
        <v>362</v>
      </c>
      <c r="PN100" t="s">
        <v>360</v>
      </c>
      <c r="PO100" t="s">
        <v>362</v>
      </c>
      <c r="PP100" t="s">
        <v>362</v>
      </c>
      <c r="PQ100" t="s">
        <v>362</v>
      </c>
      <c r="PR100" t="s">
        <v>362</v>
      </c>
      <c r="PS100" t="s">
        <v>362</v>
      </c>
      <c r="PT100" t="s">
        <v>362</v>
      </c>
      <c r="PU100" t="s">
        <v>360</v>
      </c>
      <c r="PV100" t="s">
        <v>362</v>
      </c>
      <c r="PW100" t="s">
        <v>362</v>
      </c>
      <c r="PX100" t="s">
        <v>362</v>
      </c>
      <c r="PZ100" t="s">
        <v>5398</v>
      </c>
      <c r="QA100" t="s">
        <v>362</v>
      </c>
      <c r="QB100" t="s">
        <v>362</v>
      </c>
      <c r="QC100" t="s">
        <v>362</v>
      </c>
      <c r="QD100" t="s">
        <v>362</v>
      </c>
      <c r="QE100" t="s">
        <v>362</v>
      </c>
      <c r="QF100" t="s">
        <v>362</v>
      </c>
      <c r="QG100" t="s">
        <v>362</v>
      </c>
      <c r="QH100" t="s">
        <v>362</v>
      </c>
      <c r="QI100" t="s">
        <v>362</v>
      </c>
      <c r="QJ100" t="s">
        <v>362</v>
      </c>
      <c r="QK100" t="s">
        <v>362</v>
      </c>
      <c r="QL100" t="s">
        <v>362</v>
      </c>
      <c r="QM100" t="s">
        <v>360</v>
      </c>
      <c r="QN100" t="s">
        <v>362</v>
      </c>
      <c r="QO100" t="s">
        <v>362</v>
      </c>
      <c r="QP100" t="s">
        <v>362</v>
      </c>
      <c r="SZ100" t="s">
        <v>3074</v>
      </c>
      <c r="TA100" t="s">
        <v>362</v>
      </c>
      <c r="TB100" t="s">
        <v>362</v>
      </c>
      <c r="TC100" t="s">
        <v>362</v>
      </c>
      <c r="TD100" t="s">
        <v>362</v>
      </c>
      <c r="TE100" t="s">
        <v>362</v>
      </c>
      <c r="TF100" t="s">
        <v>362</v>
      </c>
      <c r="TG100" t="s">
        <v>360</v>
      </c>
      <c r="TH100" t="s">
        <v>362</v>
      </c>
      <c r="TY100" t="s">
        <v>5002</v>
      </c>
      <c r="UN100" t="s">
        <v>3074</v>
      </c>
      <c r="UO100" t="s">
        <v>3072</v>
      </c>
      <c r="UP100" t="s">
        <v>3074</v>
      </c>
      <c r="UQ100" t="s">
        <v>2168</v>
      </c>
      <c r="UR100" t="s">
        <v>304</v>
      </c>
      <c r="US100" t="s">
        <v>321</v>
      </c>
      <c r="UT100" t="s">
        <v>282</v>
      </c>
      <c r="UU100" t="s">
        <v>690</v>
      </c>
      <c r="UV100" t="s">
        <v>532</v>
      </c>
      <c r="UW100" t="s">
        <v>328</v>
      </c>
      <c r="UX100" t="s">
        <v>741</v>
      </c>
      <c r="UY100" t="s">
        <v>406</v>
      </c>
      <c r="UZ100" t="s">
        <v>1099</v>
      </c>
      <c r="VA100" t="s">
        <v>1184</v>
      </c>
      <c r="VB100" t="s">
        <v>380</v>
      </c>
    </row>
    <row r="101" spans="1:574" x14ac:dyDescent="0.25">
      <c r="A101" t="s">
        <v>6431</v>
      </c>
      <c r="B101" s="38">
        <v>45909</v>
      </c>
      <c r="C101" t="s">
        <v>3057</v>
      </c>
      <c r="D101" t="s">
        <v>3059</v>
      </c>
      <c r="E101" t="s">
        <v>3065</v>
      </c>
      <c r="F101">
        <v>2833908</v>
      </c>
      <c r="G101" t="s">
        <v>3072</v>
      </c>
      <c r="H101" s="38">
        <v>44914</v>
      </c>
      <c r="I101">
        <v>43</v>
      </c>
      <c r="J101" t="s">
        <v>1480</v>
      </c>
      <c r="K101" t="s">
        <v>4868</v>
      </c>
      <c r="L101" t="s">
        <v>4875</v>
      </c>
      <c r="N101" t="s">
        <v>4911</v>
      </c>
      <c r="P101" t="s">
        <v>4937</v>
      </c>
      <c r="R101" t="s">
        <v>6270</v>
      </c>
      <c r="S101" t="s">
        <v>362</v>
      </c>
      <c r="T101" t="s">
        <v>360</v>
      </c>
      <c r="U101" t="s">
        <v>362</v>
      </c>
      <c r="V101" t="s">
        <v>360</v>
      </c>
      <c r="W101" t="s">
        <v>362</v>
      </c>
      <c r="X101" t="s">
        <v>362</v>
      </c>
      <c r="Y101" t="s">
        <v>362</v>
      </c>
      <c r="Z101" t="s">
        <v>362</v>
      </c>
      <c r="AB101" t="s">
        <v>4940</v>
      </c>
      <c r="AC101" t="s">
        <v>4940</v>
      </c>
      <c r="AD101" t="s">
        <v>4942</v>
      </c>
      <c r="AE101" t="s">
        <v>4940</v>
      </c>
      <c r="AF101" t="s">
        <v>4940</v>
      </c>
      <c r="AG101" t="s">
        <v>4940</v>
      </c>
      <c r="AH101" t="s">
        <v>6055</v>
      </c>
      <c r="AI101" t="s">
        <v>360</v>
      </c>
      <c r="AJ101" t="s">
        <v>360</v>
      </c>
      <c r="AK101" t="s">
        <v>362</v>
      </c>
      <c r="AL101" t="s">
        <v>362</v>
      </c>
      <c r="AM101" t="s">
        <v>360</v>
      </c>
      <c r="AN101" t="s">
        <v>362</v>
      </c>
      <c r="AO101" t="s">
        <v>362</v>
      </c>
      <c r="AP101" t="s">
        <v>362</v>
      </c>
      <c r="AQ101" t="s">
        <v>362</v>
      </c>
      <c r="AR101" t="s">
        <v>362</v>
      </c>
      <c r="AS101" t="s">
        <v>362</v>
      </c>
      <c r="AT101" t="s">
        <v>362</v>
      </c>
      <c r="AU101" t="s">
        <v>362</v>
      </c>
      <c r="AV101" t="s">
        <v>362</v>
      </c>
      <c r="AX101" t="s">
        <v>6432</v>
      </c>
      <c r="AY101" t="s">
        <v>362</v>
      </c>
      <c r="AZ101" t="s">
        <v>360</v>
      </c>
      <c r="BA101" t="s">
        <v>362</v>
      </c>
      <c r="BB101" t="s">
        <v>362</v>
      </c>
      <c r="BC101" t="s">
        <v>360</v>
      </c>
      <c r="BD101" t="s">
        <v>362</v>
      </c>
      <c r="BE101" t="s">
        <v>362</v>
      </c>
      <c r="BF101" t="s">
        <v>362</v>
      </c>
      <c r="BG101" t="s">
        <v>362</v>
      </c>
      <c r="BH101" t="s">
        <v>362</v>
      </c>
      <c r="BI101" t="s">
        <v>362</v>
      </c>
      <c r="BJ101" t="s">
        <v>362</v>
      </c>
      <c r="BK101" t="s">
        <v>362</v>
      </c>
      <c r="BM101" t="s">
        <v>5471</v>
      </c>
      <c r="BN101" t="s">
        <v>362</v>
      </c>
      <c r="BO101" t="s">
        <v>362</v>
      </c>
      <c r="BP101" t="s">
        <v>360</v>
      </c>
      <c r="BQ101" t="s">
        <v>362</v>
      </c>
      <c r="BR101" t="s">
        <v>362</v>
      </c>
      <c r="BS101" t="s">
        <v>362</v>
      </c>
      <c r="BT101" t="s">
        <v>362</v>
      </c>
      <c r="BU101" t="s">
        <v>362</v>
      </c>
      <c r="BV101" t="s">
        <v>362</v>
      </c>
      <c r="BX101" t="s">
        <v>4975</v>
      </c>
      <c r="CN101" t="s">
        <v>5002</v>
      </c>
      <c r="DD101" t="s">
        <v>4984</v>
      </c>
      <c r="EK101" t="s">
        <v>5074</v>
      </c>
      <c r="EL101" t="s">
        <v>5080</v>
      </c>
      <c r="EM101" t="s">
        <v>360</v>
      </c>
      <c r="EN101" t="s">
        <v>362</v>
      </c>
      <c r="EO101" t="s">
        <v>362</v>
      </c>
      <c r="EP101" t="s">
        <v>362</v>
      </c>
      <c r="EQ101" t="s">
        <v>362</v>
      </c>
      <c r="ER101" t="s">
        <v>362</v>
      </c>
      <c r="ES101" t="s">
        <v>362</v>
      </c>
      <c r="ET101" t="s">
        <v>362</v>
      </c>
      <c r="EU101" t="s">
        <v>362</v>
      </c>
      <c r="EW101" t="s">
        <v>5094</v>
      </c>
      <c r="EX101" t="s">
        <v>360</v>
      </c>
      <c r="EY101" t="s">
        <v>362</v>
      </c>
      <c r="EZ101" t="s">
        <v>362</v>
      </c>
      <c r="FA101" t="s">
        <v>362</v>
      </c>
      <c r="FB101" t="s">
        <v>362</v>
      </c>
      <c r="FC101" t="s">
        <v>362</v>
      </c>
      <c r="FD101" t="s">
        <v>362</v>
      </c>
      <c r="FE101" t="s">
        <v>362</v>
      </c>
      <c r="FF101" t="s">
        <v>362</v>
      </c>
      <c r="FG101" t="s">
        <v>362</v>
      </c>
      <c r="FH101" t="s">
        <v>362</v>
      </c>
      <c r="FJ101" t="s">
        <v>5074</v>
      </c>
      <c r="FK101" t="s">
        <v>3072</v>
      </c>
      <c r="FV101" t="s">
        <v>3072</v>
      </c>
      <c r="GG101" t="s">
        <v>4949</v>
      </c>
      <c r="GI101" t="s">
        <v>3074</v>
      </c>
      <c r="HN101" t="s">
        <v>4907</v>
      </c>
      <c r="HO101" t="s">
        <v>362</v>
      </c>
      <c r="HP101" t="s">
        <v>362</v>
      </c>
      <c r="HQ101" t="s">
        <v>362</v>
      </c>
      <c r="HR101" t="s">
        <v>362</v>
      </c>
      <c r="HS101" t="s">
        <v>362</v>
      </c>
      <c r="HT101" t="s">
        <v>362</v>
      </c>
      <c r="HU101" t="s">
        <v>362</v>
      </c>
      <c r="HV101" t="s">
        <v>360</v>
      </c>
      <c r="HW101" t="s">
        <v>362</v>
      </c>
      <c r="HY101" t="s">
        <v>5186</v>
      </c>
      <c r="HZ101" t="s">
        <v>362</v>
      </c>
      <c r="IA101" t="s">
        <v>362</v>
      </c>
      <c r="IB101" t="s">
        <v>362</v>
      </c>
      <c r="IC101" t="s">
        <v>362</v>
      </c>
      <c r="ID101" t="s">
        <v>360</v>
      </c>
      <c r="IE101" t="s">
        <v>362</v>
      </c>
      <c r="IG101" t="s">
        <v>5187</v>
      </c>
      <c r="IP101" t="s">
        <v>5203</v>
      </c>
      <c r="IQ101" t="s">
        <v>5218</v>
      </c>
      <c r="IR101" t="s">
        <v>362</v>
      </c>
      <c r="IS101" t="s">
        <v>362</v>
      </c>
      <c r="IT101" t="s">
        <v>362</v>
      </c>
      <c r="IU101" t="s">
        <v>360</v>
      </c>
      <c r="IV101" t="s">
        <v>362</v>
      </c>
      <c r="IW101" t="s">
        <v>362</v>
      </c>
      <c r="IX101" t="s">
        <v>362</v>
      </c>
      <c r="IY101" t="s">
        <v>362</v>
      </c>
      <c r="IZ101" t="s">
        <v>362</v>
      </c>
      <c r="JA101" t="s">
        <v>362</v>
      </c>
      <c r="JL101" t="s">
        <v>5235</v>
      </c>
      <c r="JX101" t="s">
        <v>5248</v>
      </c>
      <c r="JY101" t="s">
        <v>360</v>
      </c>
      <c r="JZ101" t="s">
        <v>362</v>
      </c>
      <c r="KA101" t="s">
        <v>362</v>
      </c>
      <c r="KB101" t="s">
        <v>362</v>
      </c>
      <c r="KC101" t="s">
        <v>362</v>
      </c>
      <c r="KD101" t="s">
        <v>362</v>
      </c>
      <c r="KE101" t="s">
        <v>362</v>
      </c>
      <c r="KF101" t="s">
        <v>362</v>
      </c>
      <c r="KG101" t="s">
        <v>362</v>
      </c>
      <c r="KI101" t="s">
        <v>5261</v>
      </c>
      <c r="KW101" t="s">
        <v>5263</v>
      </c>
      <c r="KX101" t="s">
        <v>360</v>
      </c>
      <c r="KY101" t="s">
        <v>362</v>
      </c>
      <c r="KZ101" t="s">
        <v>362</v>
      </c>
      <c r="LA101" t="s">
        <v>362</v>
      </c>
      <c r="LB101" t="s">
        <v>362</v>
      </c>
      <c r="LC101" t="s">
        <v>362</v>
      </c>
      <c r="LD101" t="s">
        <v>362</v>
      </c>
      <c r="LE101" t="s">
        <v>362</v>
      </c>
      <c r="LF101" t="s">
        <v>362</v>
      </c>
      <c r="LG101" t="s">
        <v>362</v>
      </c>
      <c r="LH101" t="s">
        <v>362</v>
      </c>
      <c r="LJ101" t="s">
        <v>5279</v>
      </c>
      <c r="LK101" t="s">
        <v>360</v>
      </c>
      <c r="LL101" t="s">
        <v>362</v>
      </c>
      <c r="LM101" t="s">
        <v>362</v>
      </c>
      <c r="LN101" t="s">
        <v>362</v>
      </c>
      <c r="LO101" t="s">
        <v>362</v>
      </c>
      <c r="LP101" t="s">
        <v>362</v>
      </c>
      <c r="LQ101" t="s">
        <v>362</v>
      </c>
      <c r="LS101" t="s">
        <v>3074</v>
      </c>
      <c r="NE101" t="s">
        <v>4971</v>
      </c>
      <c r="NF101" t="s">
        <v>362</v>
      </c>
      <c r="NG101" t="s">
        <v>362</v>
      </c>
      <c r="NH101" t="s">
        <v>362</v>
      </c>
      <c r="NI101" t="s">
        <v>362</v>
      </c>
      <c r="NJ101" t="s">
        <v>362</v>
      </c>
      <c r="NK101" t="s">
        <v>362</v>
      </c>
      <c r="NL101" t="s">
        <v>362</v>
      </c>
      <c r="NM101" t="s">
        <v>362</v>
      </c>
      <c r="NN101" t="s">
        <v>362</v>
      </c>
      <c r="NO101" t="s">
        <v>362</v>
      </c>
      <c r="NP101" t="s">
        <v>362</v>
      </c>
      <c r="NQ101" t="s">
        <v>360</v>
      </c>
      <c r="NR101" t="s">
        <v>362</v>
      </c>
      <c r="NS101" t="s">
        <v>362</v>
      </c>
      <c r="NU101" t="s">
        <v>5263</v>
      </c>
      <c r="NV101" t="s">
        <v>360</v>
      </c>
      <c r="NW101" t="s">
        <v>362</v>
      </c>
      <c r="NX101" t="s">
        <v>362</v>
      </c>
      <c r="NY101" t="s">
        <v>362</v>
      </c>
      <c r="NZ101" t="s">
        <v>362</v>
      </c>
      <c r="OA101" t="s">
        <v>362</v>
      </c>
      <c r="OB101" t="s">
        <v>362</v>
      </c>
      <c r="OC101" t="s">
        <v>362</v>
      </c>
      <c r="OD101" t="s">
        <v>362</v>
      </c>
      <c r="OE101" t="s">
        <v>362</v>
      </c>
      <c r="OF101" t="s">
        <v>362</v>
      </c>
      <c r="OG101" t="s">
        <v>362</v>
      </c>
      <c r="OI101" t="s">
        <v>5345</v>
      </c>
      <c r="OJ101" t="s">
        <v>360</v>
      </c>
      <c r="OK101" t="s">
        <v>362</v>
      </c>
      <c r="OL101" t="s">
        <v>362</v>
      </c>
      <c r="OM101" t="s">
        <v>362</v>
      </c>
      <c r="ON101" t="s">
        <v>362</v>
      </c>
      <c r="OO101" t="s">
        <v>362</v>
      </c>
      <c r="OP101" t="s">
        <v>362</v>
      </c>
      <c r="OQ101" t="s">
        <v>362</v>
      </c>
      <c r="OR101" t="s">
        <v>362</v>
      </c>
      <c r="OS101" t="s">
        <v>362</v>
      </c>
      <c r="OU101" t="s">
        <v>5002</v>
      </c>
      <c r="PF101" t="s">
        <v>6390</v>
      </c>
      <c r="PG101" t="s">
        <v>360</v>
      </c>
      <c r="PH101" t="s">
        <v>362</v>
      </c>
      <c r="PI101" t="s">
        <v>360</v>
      </c>
      <c r="PJ101" t="s">
        <v>362</v>
      </c>
      <c r="PK101" t="s">
        <v>362</v>
      </c>
      <c r="PL101" t="s">
        <v>362</v>
      </c>
      <c r="PM101" t="s">
        <v>362</v>
      </c>
      <c r="PN101" t="s">
        <v>362</v>
      </c>
      <c r="PO101" t="s">
        <v>362</v>
      </c>
      <c r="PP101" t="s">
        <v>362</v>
      </c>
      <c r="PQ101" t="s">
        <v>362</v>
      </c>
      <c r="PR101" t="s">
        <v>362</v>
      </c>
      <c r="PS101" t="s">
        <v>362</v>
      </c>
      <c r="PT101" t="s">
        <v>362</v>
      </c>
      <c r="PU101" t="s">
        <v>362</v>
      </c>
      <c r="PV101" t="s">
        <v>362</v>
      </c>
      <c r="PW101" t="s">
        <v>362</v>
      </c>
      <c r="PX101" t="s">
        <v>362</v>
      </c>
      <c r="PZ101" t="s">
        <v>5398</v>
      </c>
      <c r="QA101" t="s">
        <v>362</v>
      </c>
      <c r="QB101" t="s">
        <v>362</v>
      </c>
      <c r="QC101" t="s">
        <v>362</v>
      </c>
      <c r="QD101" t="s">
        <v>362</v>
      </c>
      <c r="QE101" t="s">
        <v>362</v>
      </c>
      <c r="QF101" t="s">
        <v>362</v>
      </c>
      <c r="QG101" t="s">
        <v>362</v>
      </c>
      <c r="QH101" t="s">
        <v>362</v>
      </c>
      <c r="QI101" t="s">
        <v>362</v>
      </c>
      <c r="QJ101" t="s">
        <v>362</v>
      </c>
      <c r="QK101" t="s">
        <v>362</v>
      </c>
      <c r="QL101" t="s">
        <v>362</v>
      </c>
      <c r="QM101" t="s">
        <v>360</v>
      </c>
      <c r="QN101" t="s">
        <v>362</v>
      </c>
      <c r="QO101" t="s">
        <v>362</v>
      </c>
      <c r="QP101" t="s">
        <v>362</v>
      </c>
      <c r="SZ101" t="s">
        <v>3074</v>
      </c>
      <c r="TA101" t="s">
        <v>362</v>
      </c>
      <c r="TB101" t="s">
        <v>362</v>
      </c>
      <c r="TC101" t="s">
        <v>362</v>
      </c>
      <c r="TD101" t="s">
        <v>362</v>
      </c>
      <c r="TE101" t="s">
        <v>362</v>
      </c>
      <c r="TF101" t="s">
        <v>362</v>
      </c>
      <c r="TG101" t="s">
        <v>360</v>
      </c>
      <c r="TH101" t="s">
        <v>362</v>
      </c>
      <c r="TY101" t="s">
        <v>5021</v>
      </c>
      <c r="TZ101" t="s">
        <v>5516</v>
      </c>
      <c r="UA101" t="s">
        <v>360</v>
      </c>
      <c r="UB101" t="s">
        <v>362</v>
      </c>
      <c r="UC101" t="s">
        <v>362</v>
      </c>
      <c r="UD101" t="s">
        <v>362</v>
      </c>
      <c r="UE101" t="s">
        <v>362</v>
      </c>
      <c r="UF101" t="s">
        <v>362</v>
      </c>
      <c r="UG101" t="s">
        <v>362</v>
      </c>
      <c r="UH101" t="s">
        <v>362</v>
      </c>
      <c r="UI101" t="s">
        <v>362</v>
      </c>
      <c r="UJ101" t="s">
        <v>362</v>
      </c>
      <c r="UK101" t="s">
        <v>362</v>
      </c>
      <c r="UN101" t="s">
        <v>3074</v>
      </c>
      <c r="UO101" t="s">
        <v>3072</v>
      </c>
      <c r="UP101" t="s">
        <v>3074</v>
      </c>
      <c r="UQ101" t="s">
        <v>486</v>
      </c>
      <c r="UR101" t="s">
        <v>304</v>
      </c>
      <c r="US101" t="s">
        <v>321</v>
      </c>
      <c r="UT101" t="s">
        <v>290</v>
      </c>
      <c r="UU101" t="s">
        <v>697</v>
      </c>
      <c r="UV101" t="s">
        <v>527</v>
      </c>
      <c r="UW101" t="s">
        <v>332</v>
      </c>
      <c r="UX101" t="s">
        <v>737</v>
      </c>
      <c r="UY101" t="s">
        <v>406</v>
      </c>
      <c r="UZ101" t="s">
        <v>1099</v>
      </c>
      <c r="VA101" t="s">
        <v>1184</v>
      </c>
      <c r="VB101" t="s">
        <v>392</v>
      </c>
    </row>
    <row r="102" spans="1:574" x14ac:dyDescent="0.25">
      <c r="A102" t="s">
        <v>6433</v>
      </c>
      <c r="B102" s="38">
        <v>45909</v>
      </c>
      <c r="C102" t="s">
        <v>3055</v>
      </c>
      <c r="D102" t="s">
        <v>3059</v>
      </c>
      <c r="E102" t="s">
        <v>3065</v>
      </c>
      <c r="F102">
        <v>2817344</v>
      </c>
      <c r="G102" t="s">
        <v>3072</v>
      </c>
      <c r="H102" s="38">
        <v>44632</v>
      </c>
      <c r="I102">
        <v>41</v>
      </c>
      <c r="J102" t="s">
        <v>1473</v>
      </c>
      <c r="K102" t="s">
        <v>4866</v>
      </c>
      <c r="L102" t="s">
        <v>4875</v>
      </c>
      <c r="N102" t="s">
        <v>4913</v>
      </c>
      <c r="P102" t="s">
        <v>4923</v>
      </c>
      <c r="R102" t="s">
        <v>5527</v>
      </c>
      <c r="S102" t="s">
        <v>360</v>
      </c>
      <c r="T102" t="s">
        <v>362</v>
      </c>
      <c r="U102" t="s">
        <v>362</v>
      </c>
      <c r="V102" t="s">
        <v>362</v>
      </c>
      <c r="W102" t="s">
        <v>362</v>
      </c>
      <c r="X102" t="s">
        <v>362</v>
      </c>
      <c r="Y102" t="s">
        <v>362</v>
      </c>
      <c r="Z102" t="s">
        <v>362</v>
      </c>
      <c r="AB102" t="s">
        <v>4940</v>
      </c>
      <c r="AC102" t="s">
        <v>4940</v>
      </c>
      <c r="AD102" t="s">
        <v>4940</v>
      </c>
      <c r="AE102" t="s">
        <v>4940</v>
      </c>
      <c r="AF102" t="s">
        <v>4940</v>
      </c>
      <c r="AG102" t="s">
        <v>4940</v>
      </c>
      <c r="AH102" t="s">
        <v>6337</v>
      </c>
      <c r="AI102" t="s">
        <v>360</v>
      </c>
      <c r="AJ102" t="s">
        <v>360</v>
      </c>
      <c r="AK102" t="s">
        <v>360</v>
      </c>
      <c r="AL102" t="s">
        <v>360</v>
      </c>
      <c r="AM102" t="s">
        <v>360</v>
      </c>
      <c r="AN102" t="s">
        <v>360</v>
      </c>
      <c r="AO102" t="s">
        <v>360</v>
      </c>
      <c r="AP102" t="s">
        <v>360</v>
      </c>
      <c r="AQ102" t="s">
        <v>360</v>
      </c>
      <c r="AR102" t="s">
        <v>360</v>
      </c>
      <c r="AS102" t="s">
        <v>360</v>
      </c>
      <c r="AT102" t="s">
        <v>362</v>
      </c>
      <c r="AU102" t="s">
        <v>362</v>
      </c>
      <c r="AV102" t="s">
        <v>362</v>
      </c>
      <c r="AX102" t="s">
        <v>6434</v>
      </c>
      <c r="AY102" t="s">
        <v>360</v>
      </c>
      <c r="AZ102" t="s">
        <v>360</v>
      </c>
      <c r="BA102" t="s">
        <v>362</v>
      </c>
      <c r="BB102" t="s">
        <v>360</v>
      </c>
      <c r="BC102" t="s">
        <v>360</v>
      </c>
      <c r="BD102" t="s">
        <v>360</v>
      </c>
      <c r="BE102" t="s">
        <v>360</v>
      </c>
      <c r="BF102" t="s">
        <v>362</v>
      </c>
      <c r="BG102" t="s">
        <v>360</v>
      </c>
      <c r="BH102" t="s">
        <v>362</v>
      </c>
      <c r="BI102" t="s">
        <v>360</v>
      </c>
      <c r="BJ102" t="s">
        <v>362</v>
      </c>
      <c r="BK102" t="s">
        <v>362</v>
      </c>
      <c r="BM102" t="s">
        <v>6218</v>
      </c>
      <c r="BN102" t="s">
        <v>362</v>
      </c>
      <c r="BO102" t="s">
        <v>360</v>
      </c>
      <c r="BP102" t="s">
        <v>360</v>
      </c>
      <c r="BQ102" t="s">
        <v>360</v>
      </c>
      <c r="BR102" t="s">
        <v>360</v>
      </c>
      <c r="BS102" t="s">
        <v>362</v>
      </c>
      <c r="BT102" t="s">
        <v>362</v>
      </c>
      <c r="BU102" t="s">
        <v>362</v>
      </c>
      <c r="BV102" t="s">
        <v>362</v>
      </c>
      <c r="BX102" t="s">
        <v>4975</v>
      </c>
      <c r="CN102" t="s">
        <v>5002</v>
      </c>
      <c r="DD102" t="s">
        <v>4984</v>
      </c>
      <c r="EK102" t="s">
        <v>5070</v>
      </c>
      <c r="EW102" t="s">
        <v>4907</v>
      </c>
      <c r="EX102" t="s">
        <v>362</v>
      </c>
      <c r="EY102" t="s">
        <v>362</v>
      </c>
      <c r="EZ102" t="s">
        <v>362</v>
      </c>
      <c r="FA102" t="s">
        <v>362</v>
      </c>
      <c r="FB102" t="s">
        <v>362</v>
      </c>
      <c r="FC102" t="s">
        <v>362</v>
      </c>
      <c r="FD102" t="s">
        <v>362</v>
      </c>
      <c r="FE102" t="s">
        <v>362</v>
      </c>
      <c r="FF102" t="s">
        <v>362</v>
      </c>
      <c r="FG102" t="s">
        <v>360</v>
      </c>
      <c r="FH102" t="s">
        <v>362</v>
      </c>
      <c r="FJ102" t="s">
        <v>5070</v>
      </c>
      <c r="FK102" t="s">
        <v>3074</v>
      </c>
      <c r="FL102" t="s">
        <v>5113</v>
      </c>
      <c r="FM102" t="s">
        <v>360</v>
      </c>
      <c r="FN102" t="s">
        <v>362</v>
      </c>
      <c r="FO102" t="s">
        <v>362</v>
      </c>
      <c r="FP102" t="s">
        <v>362</v>
      </c>
      <c r="FQ102" t="s">
        <v>362</v>
      </c>
      <c r="FR102" t="s">
        <v>362</v>
      </c>
      <c r="FS102" t="s">
        <v>362</v>
      </c>
      <c r="FT102" t="s">
        <v>362</v>
      </c>
      <c r="FV102" t="s">
        <v>3072</v>
      </c>
      <c r="GG102" t="s">
        <v>4949</v>
      </c>
      <c r="GI102" t="s">
        <v>3072</v>
      </c>
      <c r="GJ102" t="s">
        <v>6409</v>
      </c>
      <c r="GK102" t="s">
        <v>360</v>
      </c>
      <c r="GL102" t="s">
        <v>360</v>
      </c>
      <c r="GM102" t="s">
        <v>362</v>
      </c>
      <c r="GN102" t="s">
        <v>362</v>
      </c>
      <c r="GO102" t="s">
        <v>362</v>
      </c>
      <c r="GP102" t="s">
        <v>362</v>
      </c>
      <c r="GR102" t="s">
        <v>5147</v>
      </c>
      <c r="GS102" t="s">
        <v>362</v>
      </c>
      <c r="GT102" t="s">
        <v>362</v>
      </c>
      <c r="GU102" t="s">
        <v>360</v>
      </c>
      <c r="GV102" t="s">
        <v>362</v>
      </c>
      <c r="GW102" t="s">
        <v>362</v>
      </c>
      <c r="GX102" t="s">
        <v>362</v>
      </c>
      <c r="GY102" t="s">
        <v>362</v>
      </c>
      <c r="GZ102" t="s">
        <v>362</v>
      </c>
      <c r="HB102" t="s">
        <v>5111</v>
      </c>
      <c r="HC102" t="s">
        <v>5156</v>
      </c>
      <c r="HD102" t="s">
        <v>360</v>
      </c>
      <c r="HE102" t="s">
        <v>362</v>
      </c>
      <c r="HF102" t="s">
        <v>362</v>
      </c>
      <c r="HG102" t="s">
        <v>362</v>
      </c>
      <c r="HH102" t="s">
        <v>362</v>
      </c>
      <c r="HI102" t="s">
        <v>362</v>
      </c>
      <c r="HJ102" t="s">
        <v>362</v>
      </c>
      <c r="HK102" t="s">
        <v>362</v>
      </c>
      <c r="HL102" t="s">
        <v>362</v>
      </c>
      <c r="IG102" t="s">
        <v>5187</v>
      </c>
      <c r="IP102" t="s">
        <v>5203</v>
      </c>
      <c r="IQ102" t="s">
        <v>5214</v>
      </c>
      <c r="IR102" t="s">
        <v>362</v>
      </c>
      <c r="IS102" t="s">
        <v>360</v>
      </c>
      <c r="IT102" t="s">
        <v>362</v>
      </c>
      <c r="IU102" t="s">
        <v>362</v>
      </c>
      <c r="IV102" t="s">
        <v>362</v>
      </c>
      <c r="IW102" t="s">
        <v>362</v>
      </c>
      <c r="IX102" t="s">
        <v>362</v>
      </c>
      <c r="IY102" t="s">
        <v>362</v>
      </c>
      <c r="IZ102" t="s">
        <v>362</v>
      </c>
      <c r="JA102" t="s">
        <v>362</v>
      </c>
      <c r="JL102" t="s">
        <v>3074</v>
      </c>
      <c r="JX102" t="s">
        <v>5248</v>
      </c>
      <c r="JY102" t="s">
        <v>360</v>
      </c>
      <c r="JZ102" t="s">
        <v>362</v>
      </c>
      <c r="KA102" t="s">
        <v>362</v>
      </c>
      <c r="KB102" t="s">
        <v>362</v>
      </c>
      <c r="KC102" t="s">
        <v>362</v>
      </c>
      <c r="KD102" t="s">
        <v>362</v>
      </c>
      <c r="KE102" t="s">
        <v>362</v>
      </c>
      <c r="KF102" t="s">
        <v>362</v>
      </c>
      <c r="KG102" t="s">
        <v>362</v>
      </c>
      <c r="KI102" t="s">
        <v>5259</v>
      </c>
      <c r="KJ102" t="s">
        <v>6265</v>
      </c>
      <c r="KK102" t="s">
        <v>360</v>
      </c>
      <c r="KL102" t="s">
        <v>360</v>
      </c>
      <c r="KM102" t="s">
        <v>362</v>
      </c>
      <c r="KN102" t="s">
        <v>362</v>
      </c>
      <c r="KO102" t="s">
        <v>362</v>
      </c>
      <c r="KP102" t="s">
        <v>362</v>
      </c>
      <c r="KQ102" t="s">
        <v>362</v>
      </c>
      <c r="KR102" t="s">
        <v>362</v>
      </c>
      <c r="KS102" t="s">
        <v>362</v>
      </c>
      <c r="KT102" t="s">
        <v>362</v>
      </c>
      <c r="KU102" t="s">
        <v>362</v>
      </c>
      <c r="LJ102" t="s">
        <v>5997</v>
      </c>
      <c r="LK102" t="s">
        <v>360</v>
      </c>
      <c r="LL102" t="s">
        <v>360</v>
      </c>
      <c r="LM102" t="s">
        <v>362</v>
      </c>
      <c r="LN102" t="s">
        <v>362</v>
      </c>
      <c r="LO102" t="s">
        <v>362</v>
      </c>
      <c r="LP102" t="s">
        <v>362</v>
      </c>
      <c r="LQ102" t="s">
        <v>362</v>
      </c>
      <c r="LS102" t="s">
        <v>3072</v>
      </c>
      <c r="LT102" t="s">
        <v>5287</v>
      </c>
      <c r="MR102" t="s">
        <v>5050</v>
      </c>
      <c r="MS102" t="s">
        <v>362</v>
      </c>
      <c r="MT102" t="s">
        <v>362</v>
      </c>
      <c r="MU102" t="s">
        <v>362</v>
      </c>
      <c r="MV102" t="s">
        <v>362</v>
      </c>
      <c r="MW102" t="s">
        <v>362</v>
      </c>
      <c r="MX102" t="s">
        <v>362</v>
      </c>
      <c r="MY102" t="s">
        <v>362</v>
      </c>
      <c r="MZ102" t="s">
        <v>360</v>
      </c>
      <c r="NA102" t="s">
        <v>362</v>
      </c>
      <c r="NB102" t="s">
        <v>362</v>
      </c>
      <c r="NC102" t="s">
        <v>362</v>
      </c>
      <c r="NE102" t="s">
        <v>4971</v>
      </c>
      <c r="NF102" t="s">
        <v>362</v>
      </c>
      <c r="NG102" t="s">
        <v>362</v>
      </c>
      <c r="NH102" t="s">
        <v>362</v>
      </c>
      <c r="NI102" t="s">
        <v>362</v>
      </c>
      <c r="NJ102" t="s">
        <v>362</v>
      </c>
      <c r="NK102" t="s">
        <v>362</v>
      </c>
      <c r="NL102" t="s">
        <v>362</v>
      </c>
      <c r="NM102" t="s">
        <v>362</v>
      </c>
      <c r="NN102" t="s">
        <v>362</v>
      </c>
      <c r="NO102" t="s">
        <v>362</v>
      </c>
      <c r="NP102" t="s">
        <v>362</v>
      </c>
      <c r="NQ102" t="s">
        <v>360</v>
      </c>
      <c r="NR102" t="s">
        <v>362</v>
      </c>
      <c r="NS102" t="s">
        <v>362</v>
      </c>
      <c r="NU102" t="s">
        <v>5263</v>
      </c>
      <c r="NV102" t="s">
        <v>360</v>
      </c>
      <c r="NW102" t="s">
        <v>362</v>
      </c>
      <c r="NX102" t="s">
        <v>362</v>
      </c>
      <c r="NY102" t="s">
        <v>362</v>
      </c>
      <c r="NZ102" t="s">
        <v>362</v>
      </c>
      <c r="OA102" t="s">
        <v>362</v>
      </c>
      <c r="OB102" t="s">
        <v>362</v>
      </c>
      <c r="OC102" t="s">
        <v>362</v>
      </c>
      <c r="OD102" t="s">
        <v>362</v>
      </c>
      <c r="OE102" t="s">
        <v>362</v>
      </c>
      <c r="OF102" t="s">
        <v>362</v>
      </c>
      <c r="OG102" t="s">
        <v>362</v>
      </c>
      <c r="OI102" t="s">
        <v>5345</v>
      </c>
      <c r="OJ102" t="s">
        <v>360</v>
      </c>
      <c r="OK102" t="s">
        <v>362</v>
      </c>
      <c r="OL102" t="s">
        <v>362</v>
      </c>
      <c r="OM102" t="s">
        <v>362</v>
      </c>
      <c r="ON102" t="s">
        <v>362</v>
      </c>
      <c r="OO102" t="s">
        <v>362</v>
      </c>
      <c r="OP102" t="s">
        <v>362</v>
      </c>
      <c r="OQ102" t="s">
        <v>362</v>
      </c>
      <c r="OR102" t="s">
        <v>362</v>
      </c>
      <c r="OS102" t="s">
        <v>362</v>
      </c>
      <c r="OU102" t="s">
        <v>5002</v>
      </c>
      <c r="PF102" t="s">
        <v>5387</v>
      </c>
      <c r="PG102" t="s">
        <v>362</v>
      </c>
      <c r="PH102" t="s">
        <v>362</v>
      </c>
      <c r="PI102" t="s">
        <v>362</v>
      </c>
      <c r="PJ102" t="s">
        <v>362</v>
      </c>
      <c r="PK102" t="s">
        <v>362</v>
      </c>
      <c r="PL102" t="s">
        <v>362</v>
      </c>
      <c r="PM102" t="s">
        <v>362</v>
      </c>
      <c r="PN102" t="s">
        <v>362</v>
      </c>
      <c r="PO102" t="s">
        <v>362</v>
      </c>
      <c r="PP102" t="s">
        <v>360</v>
      </c>
      <c r="PQ102" t="s">
        <v>362</v>
      </c>
      <c r="PR102" t="s">
        <v>362</v>
      </c>
      <c r="PS102" t="s">
        <v>362</v>
      </c>
      <c r="PT102" t="s">
        <v>362</v>
      </c>
      <c r="PU102" t="s">
        <v>362</v>
      </c>
      <c r="PV102" t="s">
        <v>362</v>
      </c>
      <c r="PW102" t="s">
        <v>362</v>
      </c>
      <c r="PX102" t="s">
        <v>362</v>
      </c>
      <c r="PZ102" t="s">
        <v>5398</v>
      </c>
      <c r="QA102" t="s">
        <v>362</v>
      </c>
      <c r="QB102" t="s">
        <v>362</v>
      </c>
      <c r="QC102" t="s">
        <v>362</v>
      </c>
      <c r="QD102" t="s">
        <v>362</v>
      </c>
      <c r="QE102" t="s">
        <v>362</v>
      </c>
      <c r="QF102" t="s">
        <v>362</v>
      </c>
      <c r="QG102" t="s">
        <v>362</v>
      </c>
      <c r="QH102" t="s">
        <v>362</v>
      </c>
      <c r="QI102" t="s">
        <v>362</v>
      </c>
      <c r="QJ102" t="s">
        <v>362</v>
      </c>
      <c r="QK102" t="s">
        <v>362</v>
      </c>
      <c r="QL102" t="s">
        <v>362</v>
      </c>
      <c r="QM102" t="s">
        <v>360</v>
      </c>
      <c r="QN102" t="s">
        <v>362</v>
      </c>
      <c r="QO102" t="s">
        <v>362</v>
      </c>
      <c r="QP102" t="s">
        <v>362</v>
      </c>
      <c r="SZ102" t="s">
        <v>3074</v>
      </c>
      <c r="TA102" t="s">
        <v>362</v>
      </c>
      <c r="TB102" t="s">
        <v>362</v>
      </c>
      <c r="TC102" t="s">
        <v>362</v>
      </c>
      <c r="TD102" t="s">
        <v>362</v>
      </c>
      <c r="TE102" t="s">
        <v>362</v>
      </c>
      <c r="TF102" t="s">
        <v>362</v>
      </c>
      <c r="TG102" t="s">
        <v>360</v>
      </c>
      <c r="TH102" t="s">
        <v>362</v>
      </c>
      <c r="TY102" t="s">
        <v>5002</v>
      </c>
      <c r="UN102" t="s">
        <v>3072</v>
      </c>
      <c r="UO102" t="s">
        <v>3072</v>
      </c>
      <c r="UP102" t="s">
        <v>3072</v>
      </c>
      <c r="UQ102" t="s">
        <v>1231</v>
      </c>
      <c r="UR102" t="s">
        <v>304</v>
      </c>
      <c r="US102" t="s">
        <v>321</v>
      </c>
      <c r="UT102" t="s">
        <v>290</v>
      </c>
      <c r="UU102" t="s">
        <v>686</v>
      </c>
      <c r="UV102" t="s">
        <v>532</v>
      </c>
      <c r="UW102" t="s">
        <v>329</v>
      </c>
      <c r="UX102" t="s">
        <v>737</v>
      </c>
      <c r="UY102" t="s">
        <v>406</v>
      </c>
      <c r="UZ102" t="s">
        <v>1099</v>
      </c>
      <c r="VA102" t="s">
        <v>1184</v>
      </c>
      <c r="VB102" t="s">
        <v>380</v>
      </c>
    </row>
    <row r="103" spans="1:574" x14ac:dyDescent="0.25">
      <c r="A103" t="s">
        <v>6435</v>
      </c>
      <c r="B103" s="38">
        <v>45909</v>
      </c>
      <c r="C103" t="s">
        <v>3056</v>
      </c>
      <c r="D103" t="s">
        <v>3059</v>
      </c>
      <c r="E103" t="s">
        <v>3065</v>
      </c>
      <c r="F103">
        <v>2735497</v>
      </c>
      <c r="G103" t="s">
        <v>3072</v>
      </c>
      <c r="H103" s="38">
        <v>44625</v>
      </c>
      <c r="I103">
        <v>51</v>
      </c>
      <c r="J103" t="s">
        <v>1471</v>
      </c>
      <c r="K103" t="s">
        <v>4866</v>
      </c>
      <c r="L103" t="s">
        <v>4875</v>
      </c>
      <c r="N103" t="s">
        <v>4911</v>
      </c>
      <c r="P103" t="s">
        <v>4937</v>
      </c>
      <c r="R103" t="s">
        <v>5994</v>
      </c>
      <c r="S103" t="s">
        <v>360</v>
      </c>
      <c r="T103" t="s">
        <v>360</v>
      </c>
      <c r="U103" t="s">
        <v>362</v>
      </c>
      <c r="V103" t="s">
        <v>362</v>
      </c>
      <c r="W103" t="s">
        <v>362</v>
      </c>
      <c r="X103" t="s">
        <v>362</v>
      </c>
      <c r="Y103" t="s">
        <v>362</v>
      </c>
      <c r="Z103" t="s">
        <v>362</v>
      </c>
      <c r="AB103" t="s">
        <v>4940</v>
      </c>
      <c r="AC103" t="s">
        <v>4942</v>
      </c>
      <c r="AD103" t="s">
        <v>4940</v>
      </c>
      <c r="AE103" t="s">
        <v>4940</v>
      </c>
      <c r="AF103" t="s">
        <v>4940</v>
      </c>
      <c r="AG103" t="s">
        <v>4940</v>
      </c>
      <c r="AH103" t="s">
        <v>5984</v>
      </c>
      <c r="AI103" t="s">
        <v>360</v>
      </c>
      <c r="AJ103" t="s">
        <v>360</v>
      </c>
      <c r="AK103" t="s">
        <v>362</v>
      </c>
      <c r="AL103" t="s">
        <v>362</v>
      </c>
      <c r="AM103" t="s">
        <v>362</v>
      </c>
      <c r="AN103" t="s">
        <v>362</v>
      </c>
      <c r="AO103" t="s">
        <v>362</v>
      </c>
      <c r="AP103" t="s">
        <v>362</v>
      </c>
      <c r="AQ103" t="s">
        <v>362</v>
      </c>
      <c r="AR103" t="s">
        <v>362</v>
      </c>
      <c r="AS103" t="s">
        <v>362</v>
      </c>
      <c r="AT103" t="s">
        <v>362</v>
      </c>
      <c r="AU103" t="s">
        <v>362</v>
      </c>
      <c r="AV103" t="s">
        <v>362</v>
      </c>
      <c r="AX103" t="s">
        <v>4949</v>
      </c>
      <c r="AY103" t="s">
        <v>360</v>
      </c>
      <c r="AZ103" t="s">
        <v>362</v>
      </c>
      <c r="BA103" t="s">
        <v>362</v>
      </c>
      <c r="BB103" t="s">
        <v>362</v>
      </c>
      <c r="BC103" t="s">
        <v>362</v>
      </c>
      <c r="BD103" t="s">
        <v>362</v>
      </c>
      <c r="BE103" t="s">
        <v>362</v>
      </c>
      <c r="BF103" t="s">
        <v>362</v>
      </c>
      <c r="BG103" t="s">
        <v>362</v>
      </c>
      <c r="BH103" t="s">
        <v>362</v>
      </c>
      <c r="BI103" t="s">
        <v>362</v>
      </c>
      <c r="BJ103" t="s">
        <v>362</v>
      </c>
      <c r="BK103" t="s">
        <v>362</v>
      </c>
      <c r="BM103" t="s">
        <v>5473</v>
      </c>
      <c r="BN103" t="s">
        <v>362</v>
      </c>
      <c r="BO103" t="s">
        <v>362</v>
      </c>
      <c r="BP103" t="s">
        <v>362</v>
      </c>
      <c r="BQ103" t="s">
        <v>360</v>
      </c>
      <c r="BR103" t="s">
        <v>362</v>
      </c>
      <c r="BS103" t="s">
        <v>362</v>
      </c>
      <c r="BT103" t="s">
        <v>362</v>
      </c>
      <c r="BU103" t="s">
        <v>362</v>
      </c>
      <c r="BV103" t="s">
        <v>362</v>
      </c>
      <c r="BX103" t="s">
        <v>4975</v>
      </c>
      <c r="CN103" t="s">
        <v>5002</v>
      </c>
      <c r="DD103" t="s">
        <v>4984</v>
      </c>
      <c r="EK103" t="s">
        <v>5070</v>
      </c>
      <c r="EW103" t="s">
        <v>5094</v>
      </c>
      <c r="EX103" t="s">
        <v>360</v>
      </c>
      <c r="EY103" t="s">
        <v>362</v>
      </c>
      <c r="EZ103" t="s">
        <v>362</v>
      </c>
      <c r="FA103" t="s">
        <v>362</v>
      </c>
      <c r="FB103" t="s">
        <v>362</v>
      </c>
      <c r="FC103" t="s">
        <v>362</v>
      </c>
      <c r="FD103" t="s">
        <v>362</v>
      </c>
      <c r="FE103" t="s">
        <v>362</v>
      </c>
      <c r="FF103" t="s">
        <v>362</v>
      </c>
      <c r="FG103" t="s">
        <v>362</v>
      </c>
      <c r="FH103" t="s">
        <v>362</v>
      </c>
      <c r="FJ103" t="s">
        <v>5070</v>
      </c>
      <c r="FK103" t="s">
        <v>3072</v>
      </c>
      <c r="FV103" t="s">
        <v>3072</v>
      </c>
      <c r="GG103" t="s">
        <v>4953</v>
      </c>
      <c r="GI103" t="s">
        <v>3074</v>
      </c>
      <c r="HN103" t="s">
        <v>4907</v>
      </c>
      <c r="HO103" t="s">
        <v>362</v>
      </c>
      <c r="HP103" t="s">
        <v>362</v>
      </c>
      <c r="HQ103" t="s">
        <v>362</v>
      </c>
      <c r="HR103" t="s">
        <v>362</v>
      </c>
      <c r="HS103" t="s">
        <v>362</v>
      </c>
      <c r="HT103" t="s">
        <v>362</v>
      </c>
      <c r="HU103" t="s">
        <v>362</v>
      </c>
      <c r="HV103" t="s">
        <v>360</v>
      </c>
      <c r="HW103" t="s">
        <v>362</v>
      </c>
      <c r="HY103" t="s">
        <v>5186</v>
      </c>
      <c r="HZ103" t="s">
        <v>362</v>
      </c>
      <c r="IA103" t="s">
        <v>362</v>
      </c>
      <c r="IB103" t="s">
        <v>362</v>
      </c>
      <c r="IC103" t="s">
        <v>362</v>
      </c>
      <c r="ID103" t="s">
        <v>360</v>
      </c>
      <c r="IE103" t="s">
        <v>362</v>
      </c>
      <c r="IG103" t="s">
        <v>5187</v>
      </c>
      <c r="IP103" t="s">
        <v>5203</v>
      </c>
      <c r="IQ103" t="s">
        <v>5220</v>
      </c>
      <c r="IR103" t="s">
        <v>362</v>
      </c>
      <c r="IS103" t="s">
        <v>362</v>
      </c>
      <c r="IT103" t="s">
        <v>362</v>
      </c>
      <c r="IU103" t="s">
        <v>362</v>
      </c>
      <c r="IV103" t="s">
        <v>360</v>
      </c>
      <c r="IW103" t="s">
        <v>362</v>
      </c>
      <c r="IX103" t="s">
        <v>362</v>
      </c>
      <c r="IY103" t="s">
        <v>362</v>
      </c>
      <c r="IZ103" t="s">
        <v>362</v>
      </c>
      <c r="JA103" t="s">
        <v>362</v>
      </c>
      <c r="JL103" t="s">
        <v>3074</v>
      </c>
      <c r="JX103" t="s">
        <v>5248</v>
      </c>
      <c r="JY103" t="s">
        <v>360</v>
      </c>
      <c r="JZ103" t="s">
        <v>362</v>
      </c>
      <c r="KA103" t="s">
        <v>362</v>
      </c>
      <c r="KB103" t="s">
        <v>362</v>
      </c>
      <c r="KC103" t="s">
        <v>362</v>
      </c>
      <c r="KD103" t="s">
        <v>362</v>
      </c>
      <c r="KE103" t="s">
        <v>362</v>
      </c>
      <c r="KF103" t="s">
        <v>362</v>
      </c>
      <c r="KG103" t="s">
        <v>362</v>
      </c>
      <c r="KI103" t="s">
        <v>5259</v>
      </c>
      <c r="KJ103" t="s">
        <v>5998</v>
      </c>
      <c r="KK103" t="s">
        <v>360</v>
      </c>
      <c r="KL103" t="s">
        <v>362</v>
      </c>
      <c r="KM103" t="s">
        <v>362</v>
      </c>
      <c r="KN103" t="s">
        <v>362</v>
      </c>
      <c r="KO103" t="s">
        <v>362</v>
      </c>
      <c r="KP103" t="s">
        <v>362</v>
      </c>
      <c r="KQ103" t="s">
        <v>360</v>
      </c>
      <c r="KR103" t="s">
        <v>362</v>
      </c>
      <c r="KS103" t="s">
        <v>362</v>
      </c>
      <c r="KT103" t="s">
        <v>362</v>
      </c>
      <c r="KU103" t="s">
        <v>362</v>
      </c>
      <c r="LJ103" t="s">
        <v>5283</v>
      </c>
      <c r="LK103" t="s">
        <v>362</v>
      </c>
      <c r="LL103" t="s">
        <v>362</v>
      </c>
      <c r="LM103" t="s">
        <v>360</v>
      </c>
      <c r="LN103" t="s">
        <v>362</v>
      </c>
      <c r="LO103" t="s">
        <v>362</v>
      </c>
      <c r="LP103" t="s">
        <v>362</v>
      </c>
      <c r="LQ103" t="s">
        <v>362</v>
      </c>
      <c r="LS103" t="s">
        <v>3072</v>
      </c>
      <c r="LT103" t="s">
        <v>5287</v>
      </c>
      <c r="MR103" t="s">
        <v>5050</v>
      </c>
      <c r="MS103" t="s">
        <v>362</v>
      </c>
      <c r="MT103" t="s">
        <v>362</v>
      </c>
      <c r="MU103" t="s">
        <v>362</v>
      </c>
      <c r="MV103" t="s">
        <v>362</v>
      </c>
      <c r="MW103" t="s">
        <v>362</v>
      </c>
      <c r="MX103" t="s">
        <v>362</v>
      </c>
      <c r="MY103" t="s">
        <v>362</v>
      </c>
      <c r="MZ103" t="s">
        <v>360</v>
      </c>
      <c r="NA103" t="s">
        <v>362</v>
      </c>
      <c r="NB103" t="s">
        <v>362</v>
      </c>
      <c r="NC103" t="s">
        <v>362</v>
      </c>
      <c r="NE103" t="s">
        <v>4971</v>
      </c>
      <c r="NF103" t="s">
        <v>362</v>
      </c>
      <c r="NG103" t="s">
        <v>362</v>
      </c>
      <c r="NH103" t="s">
        <v>362</v>
      </c>
      <c r="NI103" t="s">
        <v>362</v>
      </c>
      <c r="NJ103" t="s">
        <v>362</v>
      </c>
      <c r="NK103" t="s">
        <v>362</v>
      </c>
      <c r="NL103" t="s">
        <v>362</v>
      </c>
      <c r="NM103" t="s">
        <v>362</v>
      </c>
      <c r="NN103" t="s">
        <v>362</v>
      </c>
      <c r="NO103" t="s">
        <v>362</v>
      </c>
      <c r="NP103" t="s">
        <v>362</v>
      </c>
      <c r="NQ103" t="s">
        <v>360</v>
      </c>
      <c r="NR103" t="s">
        <v>362</v>
      </c>
      <c r="NS103" t="s">
        <v>362</v>
      </c>
      <c r="NU103" t="s">
        <v>6137</v>
      </c>
      <c r="NV103" t="s">
        <v>360</v>
      </c>
      <c r="NW103" t="s">
        <v>362</v>
      </c>
      <c r="NX103" t="s">
        <v>362</v>
      </c>
      <c r="NY103" t="s">
        <v>362</v>
      </c>
      <c r="NZ103" t="s">
        <v>362</v>
      </c>
      <c r="OA103" t="s">
        <v>360</v>
      </c>
      <c r="OB103" t="s">
        <v>362</v>
      </c>
      <c r="OC103" t="s">
        <v>362</v>
      </c>
      <c r="OD103" t="s">
        <v>362</v>
      </c>
      <c r="OE103" t="s">
        <v>362</v>
      </c>
      <c r="OF103" t="s">
        <v>362</v>
      </c>
      <c r="OG103" t="s">
        <v>362</v>
      </c>
      <c r="OI103" t="s">
        <v>5345</v>
      </c>
      <c r="OJ103" t="s">
        <v>360</v>
      </c>
      <c r="OK103" t="s">
        <v>362</v>
      </c>
      <c r="OL103" t="s">
        <v>362</v>
      </c>
      <c r="OM103" t="s">
        <v>362</v>
      </c>
      <c r="ON103" t="s">
        <v>362</v>
      </c>
      <c r="OO103" t="s">
        <v>362</v>
      </c>
      <c r="OP103" t="s">
        <v>362</v>
      </c>
      <c r="OQ103" t="s">
        <v>362</v>
      </c>
      <c r="OR103" t="s">
        <v>362</v>
      </c>
      <c r="OS103" t="s">
        <v>362</v>
      </c>
      <c r="OU103" t="s">
        <v>5002</v>
      </c>
      <c r="PF103" t="s">
        <v>5377</v>
      </c>
      <c r="PG103" t="s">
        <v>362</v>
      </c>
      <c r="PH103" t="s">
        <v>362</v>
      </c>
      <c r="PI103" t="s">
        <v>362</v>
      </c>
      <c r="PJ103" t="s">
        <v>362</v>
      </c>
      <c r="PK103" t="s">
        <v>360</v>
      </c>
      <c r="PL103" t="s">
        <v>362</v>
      </c>
      <c r="PM103" t="s">
        <v>362</v>
      </c>
      <c r="PN103" t="s">
        <v>362</v>
      </c>
      <c r="PO103" t="s">
        <v>362</v>
      </c>
      <c r="PP103" t="s">
        <v>362</v>
      </c>
      <c r="PQ103" t="s">
        <v>362</v>
      </c>
      <c r="PR103" t="s">
        <v>362</v>
      </c>
      <c r="PS103" t="s">
        <v>362</v>
      </c>
      <c r="PT103" t="s">
        <v>362</v>
      </c>
      <c r="PU103" t="s">
        <v>362</v>
      </c>
      <c r="PV103" t="s">
        <v>362</v>
      </c>
      <c r="PW103" t="s">
        <v>362</v>
      </c>
      <c r="PX103" t="s">
        <v>362</v>
      </c>
      <c r="PZ103" t="s">
        <v>5398</v>
      </c>
      <c r="QA103" t="s">
        <v>362</v>
      </c>
      <c r="QB103" t="s">
        <v>362</v>
      </c>
      <c r="QC103" t="s">
        <v>362</v>
      </c>
      <c r="QD103" t="s">
        <v>362</v>
      </c>
      <c r="QE103" t="s">
        <v>362</v>
      </c>
      <c r="QF103" t="s">
        <v>362</v>
      </c>
      <c r="QG103" t="s">
        <v>362</v>
      </c>
      <c r="QH103" t="s">
        <v>362</v>
      </c>
      <c r="QI103" t="s">
        <v>362</v>
      </c>
      <c r="QJ103" t="s">
        <v>362</v>
      </c>
      <c r="QK103" t="s">
        <v>362</v>
      </c>
      <c r="QL103" t="s">
        <v>362</v>
      </c>
      <c r="QM103" t="s">
        <v>360</v>
      </c>
      <c r="QN103" t="s">
        <v>362</v>
      </c>
      <c r="QO103" t="s">
        <v>362</v>
      </c>
      <c r="QP103" t="s">
        <v>362</v>
      </c>
      <c r="SZ103" t="s">
        <v>3074</v>
      </c>
      <c r="TA103" t="s">
        <v>362</v>
      </c>
      <c r="TB103" t="s">
        <v>362</v>
      </c>
      <c r="TC103" t="s">
        <v>362</v>
      </c>
      <c r="TD103" t="s">
        <v>362</v>
      </c>
      <c r="TE103" t="s">
        <v>362</v>
      </c>
      <c r="TF103" t="s">
        <v>362</v>
      </c>
      <c r="TG103" t="s">
        <v>360</v>
      </c>
      <c r="TH103" t="s">
        <v>362</v>
      </c>
      <c r="TY103" t="s">
        <v>5002</v>
      </c>
      <c r="UN103" t="s">
        <v>3074</v>
      </c>
      <c r="UO103" t="s">
        <v>3074</v>
      </c>
      <c r="UP103" t="s">
        <v>3074</v>
      </c>
      <c r="UQ103" t="s">
        <v>6436</v>
      </c>
      <c r="UR103" t="s">
        <v>304</v>
      </c>
      <c r="US103" t="s">
        <v>314</v>
      </c>
      <c r="UT103" t="s">
        <v>290</v>
      </c>
      <c r="UU103" t="s">
        <v>686</v>
      </c>
      <c r="UV103" t="s">
        <v>532</v>
      </c>
      <c r="UW103" t="s">
        <v>329</v>
      </c>
      <c r="UX103" t="s">
        <v>737</v>
      </c>
      <c r="UY103" t="s">
        <v>406</v>
      </c>
      <c r="UZ103" t="s">
        <v>1099</v>
      </c>
      <c r="VA103" t="s">
        <v>1184</v>
      </c>
      <c r="VB103" t="s">
        <v>392</v>
      </c>
    </row>
    <row r="104" spans="1:574" x14ac:dyDescent="0.25">
      <c r="A104" t="s">
        <v>6437</v>
      </c>
      <c r="B104" s="38">
        <v>45909</v>
      </c>
      <c r="C104" t="s">
        <v>3058</v>
      </c>
      <c r="D104" t="s">
        <v>3059</v>
      </c>
      <c r="E104" t="s">
        <v>3065</v>
      </c>
      <c r="F104">
        <v>2814513</v>
      </c>
      <c r="G104" t="s">
        <v>3072</v>
      </c>
      <c r="H104" s="38">
        <v>44847</v>
      </c>
      <c r="I104">
        <v>32</v>
      </c>
      <c r="J104" t="s">
        <v>1466</v>
      </c>
      <c r="K104" t="s">
        <v>4866</v>
      </c>
      <c r="L104" t="s">
        <v>4875</v>
      </c>
      <c r="N104" t="s">
        <v>4911</v>
      </c>
      <c r="P104" t="s">
        <v>4937</v>
      </c>
      <c r="R104" t="s">
        <v>5527</v>
      </c>
      <c r="S104" t="s">
        <v>360</v>
      </c>
      <c r="T104" t="s">
        <v>362</v>
      </c>
      <c r="U104" t="s">
        <v>362</v>
      </c>
      <c r="V104" t="s">
        <v>362</v>
      </c>
      <c r="W104" t="s">
        <v>362</v>
      </c>
      <c r="X104" t="s">
        <v>362</v>
      </c>
      <c r="Y104" t="s">
        <v>362</v>
      </c>
      <c r="Z104" t="s">
        <v>362</v>
      </c>
      <c r="AB104" t="s">
        <v>4942</v>
      </c>
      <c r="AC104" t="s">
        <v>4940</v>
      </c>
      <c r="AD104" t="s">
        <v>4940</v>
      </c>
      <c r="AE104" t="s">
        <v>4942</v>
      </c>
      <c r="AF104" t="s">
        <v>4940</v>
      </c>
      <c r="AG104" t="s">
        <v>4940</v>
      </c>
      <c r="AH104" t="s">
        <v>6227</v>
      </c>
      <c r="AI104" t="s">
        <v>360</v>
      </c>
      <c r="AJ104" t="s">
        <v>360</v>
      </c>
      <c r="AK104" t="s">
        <v>360</v>
      </c>
      <c r="AL104" t="s">
        <v>362</v>
      </c>
      <c r="AM104" t="s">
        <v>360</v>
      </c>
      <c r="AN104" t="s">
        <v>360</v>
      </c>
      <c r="AO104" t="s">
        <v>360</v>
      </c>
      <c r="AP104" t="s">
        <v>362</v>
      </c>
      <c r="AQ104" t="s">
        <v>362</v>
      </c>
      <c r="AR104" t="s">
        <v>362</v>
      </c>
      <c r="AS104" t="s">
        <v>362</v>
      </c>
      <c r="AT104" t="s">
        <v>362</v>
      </c>
      <c r="AU104" t="s">
        <v>362</v>
      </c>
      <c r="AV104" t="s">
        <v>362</v>
      </c>
      <c r="AX104" t="s">
        <v>4973</v>
      </c>
      <c r="AY104" t="s">
        <v>362</v>
      </c>
      <c r="AZ104" t="s">
        <v>362</v>
      </c>
      <c r="BA104" t="s">
        <v>362</v>
      </c>
      <c r="BB104" t="s">
        <v>362</v>
      </c>
      <c r="BC104" t="s">
        <v>362</v>
      </c>
      <c r="BD104" t="s">
        <v>362</v>
      </c>
      <c r="BE104" t="s">
        <v>362</v>
      </c>
      <c r="BF104" t="s">
        <v>362</v>
      </c>
      <c r="BG104" t="s">
        <v>362</v>
      </c>
      <c r="BH104" t="s">
        <v>362</v>
      </c>
      <c r="BI104" t="s">
        <v>362</v>
      </c>
      <c r="BJ104" t="s">
        <v>360</v>
      </c>
      <c r="BK104" t="s">
        <v>362</v>
      </c>
      <c r="DE104" t="s">
        <v>5026</v>
      </c>
      <c r="DF104" t="s">
        <v>4907</v>
      </c>
      <c r="DG104" t="s">
        <v>362</v>
      </c>
      <c r="DH104" t="s">
        <v>362</v>
      </c>
      <c r="DI104" t="s">
        <v>362</v>
      </c>
      <c r="DJ104" t="s">
        <v>362</v>
      </c>
      <c r="DK104" t="s">
        <v>360</v>
      </c>
      <c r="DL104" t="s">
        <v>362</v>
      </c>
      <c r="EK104" t="s">
        <v>5072</v>
      </c>
      <c r="EL104" t="s">
        <v>5088</v>
      </c>
      <c r="EM104" t="s">
        <v>362</v>
      </c>
      <c r="EN104" t="s">
        <v>362</v>
      </c>
      <c r="EO104" t="s">
        <v>362</v>
      </c>
      <c r="EP104" t="s">
        <v>362</v>
      </c>
      <c r="EQ104" t="s">
        <v>360</v>
      </c>
      <c r="ER104" t="s">
        <v>362</v>
      </c>
      <c r="ES104" t="s">
        <v>362</v>
      </c>
      <c r="ET104" t="s">
        <v>362</v>
      </c>
      <c r="EU104" t="s">
        <v>362</v>
      </c>
      <c r="EW104" t="s">
        <v>5102</v>
      </c>
      <c r="EX104" t="s">
        <v>362</v>
      </c>
      <c r="EY104" t="s">
        <v>362</v>
      </c>
      <c r="EZ104" t="s">
        <v>362</v>
      </c>
      <c r="FA104" t="s">
        <v>362</v>
      </c>
      <c r="FB104" t="s">
        <v>360</v>
      </c>
      <c r="FC104" t="s">
        <v>362</v>
      </c>
      <c r="FD104" t="s">
        <v>362</v>
      </c>
      <c r="FE104" t="s">
        <v>362</v>
      </c>
      <c r="FF104" t="s">
        <v>362</v>
      </c>
      <c r="FG104" t="s">
        <v>362</v>
      </c>
      <c r="FH104" t="s">
        <v>362</v>
      </c>
      <c r="FJ104" t="s">
        <v>5074</v>
      </c>
      <c r="FK104" t="s">
        <v>3074</v>
      </c>
      <c r="FL104" t="s">
        <v>6047</v>
      </c>
      <c r="FM104" t="s">
        <v>360</v>
      </c>
      <c r="FN104" t="s">
        <v>360</v>
      </c>
      <c r="FO104" t="s">
        <v>362</v>
      </c>
      <c r="FP104" t="s">
        <v>362</v>
      </c>
      <c r="FQ104" t="s">
        <v>362</v>
      </c>
      <c r="FR104" t="s">
        <v>362</v>
      </c>
      <c r="FS104" t="s">
        <v>362</v>
      </c>
      <c r="FT104" t="s">
        <v>362</v>
      </c>
      <c r="FV104" t="s">
        <v>5111</v>
      </c>
      <c r="FW104" t="s">
        <v>6140</v>
      </c>
      <c r="FX104" t="s">
        <v>360</v>
      </c>
      <c r="FY104" t="s">
        <v>360</v>
      </c>
      <c r="FZ104" t="s">
        <v>362</v>
      </c>
      <c r="GA104" t="s">
        <v>362</v>
      </c>
      <c r="GB104" t="s">
        <v>362</v>
      </c>
      <c r="GC104" t="s">
        <v>362</v>
      </c>
      <c r="GD104" t="s">
        <v>362</v>
      </c>
      <c r="GE104" t="s">
        <v>362</v>
      </c>
      <c r="GG104" t="s">
        <v>4949</v>
      </c>
      <c r="GI104" t="s">
        <v>3074</v>
      </c>
      <c r="HN104" t="s">
        <v>5172</v>
      </c>
      <c r="HO104" t="s">
        <v>362</v>
      </c>
      <c r="HP104" t="s">
        <v>362</v>
      </c>
      <c r="HQ104" t="s">
        <v>360</v>
      </c>
      <c r="HR104" t="s">
        <v>362</v>
      </c>
      <c r="HS104" t="s">
        <v>362</v>
      </c>
      <c r="HT104" t="s">
        <v>362</v>
      </c>
      <c r="HU104" t="s">
        <v>362</v>
      </c>
      <c r="HV104" t="s">
        <v>362</v>
      </c>
      <c r="HW104" t="s">
        <v>362</v>
      </c>
      <c r="HY104" t="s">
        <v>5186</v>
      </c>
      <c r="HZ104" t="s">
        <v>362</v>
      </c>
      <c r="IA104" t="s">
        <v>362</v>
      </c>
      <c r="IB104" t="s">
        <v>362</v>
      </c>
      <c r="IC104" t="s">
        <v>362</v>
      </c>
      <c r="ID104" t="s">
        <v>360</v>
      </c>
      <c r="IE104" t="s">
        <v>362</v>
      </c>
      <c r="IG104" t="s">
        <v>5191</v>
      </c>
      <c r="IH104" t="s">
        <v>6120</v>
      </c>
      <c r="II104" t="s">
        <v>362</v>
      </c>
      <c r="IJ104" t="s">
        <v>360</v>
      </c>
      <c r="IK104" t="s">
        <v>360</v>
      </c>
      <c r="IL104" t="s">
        <v>362</v>
      </c>
      <c r="IM104" t="s">
        <v>362</v>
      </c>
      <c r="IN104" t="s">
        <v>362</v>
      </c>
      <c r="IP104" t="s">
        <v>5205</v>
      </c>
      <c r="IQ104" t="s">
        <v>5985</v>
      </c>
      <c r="IR104" t="s">
        <v>362</v>
      </c>
      <c r="IS104" t="s">
        <v>362</v>
      </c>
      <c r="IT104" t="s">
        <v>362</v>
      </c>
      <c r="IU104" t="s">
        <v>360</v>
      </c>
      <c r="IV104" t="s">
        <v>360</v>
      </c>
      <c r="IW104" t="s">
        <v>362</v>
      </c>
      <c r="IX104" t="s">
        <v>362</v>
      </c>
      <c r="IY104" t="s">
        <v>362</v>
      </c>
      <c r="IZ104" t="s">
        <v>362</v>
      </c>
      <c r="JA104" t="s">
        <v>362</v>
      </c>
      <c r="JL104" t="s">
        <v>5235</v>
      </c>
      <c r="JX104" t="s">
        <v>6315</v>
      </c>
      <c r="JY104" t="s">
        <v>362</v>
      </c>
      <c r="JZ104" t="s">
        <v>362</v>
      </c>
      <c r="KA104" t="s">
        <v>362</v>
      </c>
      <c r="KB104" t="s">
        <v>362</v>
      </c>
      <c r="KC104" t="s">
        <v>360</v>
      </c>
      <c r="KD104" t="s">
        <v>360</v>
      </c>
      <c r="KE104" t="s">
        <v>362</v>
      </c>
      <c r="KF104" t="s">
        <v>362</v>
      </c>
      <c r="KG104" t="s">
        <v>362</v>
      </c>
      <c r="KI104" t="s">
        <v>5259</v>
      </c>
      <c r="KJ104" t="s">
        <v>6186</v>
      </c>
      <c r="KK104" t="s">
        <v>360</v>
      </c>
      <c r="KL104" t="s">
        <v>362</v>
      </c>
      <c r="KM104" t="s">
        <v>360</v>
      </c>
      <c r="KN104" t="s">
        <v>362</v>
      </c>
      <c r="KO104" t="s">
        <v>362</v>
      </c>
      <c r="KP104" t="s">
        <v>362</v>
      </c>
      <c r="KQ104" t="s">
        <v>362</v>
      </c>
      <c r="KR104" t="s">
        <v>362</v>
      </c>
      <c r="KS104" t="s">
        <v>362</v>
      </c>
      <c r="KT104" t="s">
        <v>362</v>
      </c>
      <c r="KU104" t="s">
        <v>362</v>
      </c>
      <c r="LJ104" t="s">
        <v>6023</v>
      </c>
      <c r="LK104" t="s">
        <v>360</v>
      </c>
      <c r="LL104" t="s">
        <v>360</v>
      </c>
      <c r="LM104" t="s">
        <v>360</v>
      </c>
      <c r="LN104" t="s">
        <v>360</v>
      </c>
      <c r="LO104" t="s">
        <v>362</v>
      </c>
      <c r="LP104" t="s">
        <v>362</v>
      </c>
      <c r="LQ104" t="s">
        <v>362</v>
      </c>
      <c r="LS104" t="s">
        <v>3074</v>
      </c>
      <c r="LT104" t="s">
        <v>5289</v>
      </c>
      <c r="MF104" t="s">
        <v>5310</v>
      </c>
      <c r="MG104" t="s">
        <v>360</v>
      </c>
      <c r="MH104" t="s">
        <v>362</v>
      </c>
      <c r="MI104" t="s">
        <v>362</v>
      </c>
      <c r="MJ104" t="s">
        <v>362</v>
      </c>
      <c r="MK104" t="s">
        <v>362</v>
      </c>
      <c r="ML104" t="s">
        <v>362</v>
      </c>
      <c r="MM104" t="s">
        <v>362</v>
      </c>
      <c r="MN104" t="s">
        <v>362</v>
      </c>
      <c r="MO104" t="s">
        <v>362</v>
      </c>
      <c r="MP104" t="s">
        <v>362</v>
      </c>
      <c r="NE104" t="s">
        <v>4971</v>
      </c>
      <c r="NF104" t="s">
        <v>362</v>
      </c>
      <c r="NG104" t="s">
        <v>362</v>
      </c>
      <c r="NH104" t="s">
        <v>362</v>
      </c>
      <c r="NI104" t="s">
        <v>362</v>
      </c>
      <c r="NJ104" t="s">
        <v>362</v>
      </c>
      <c r="NK104" t="s">
        <v>362</v>
      </c>
      <c r="NL104" t="s">
        <v>362</v>
      </c>
      <c r="NM104" t="s">
        <v>362</v>
      </c>
      <c r="NN104" t="s">
        <v>362</v>
      </c>
      <c r="NO104" t="s">
        <v>362</v>
      </c>
      <c r="NP104" t="s">
        <v>362</v>
      </c>
      <c r="NQ104" t="s">
        <v>360</v>
      </c>
      <c r="NR104" t="s">
        <v>362</v>
      </c>
      <c r="NS104" t="s">
        <v>362</v>
      </c>
      <c r="NU104" t="s">
        <v>6164</v>
      </c>
      <c r="NV104" t="s">
        <v>360</v>
      </c>
      <c r="NW104" t="s">
        <v>362</v>
      </c>
      <c r="NX104" t="s">
        <v>360</v>
      </c>
      <c r="NY104" t="s">
        <v>362</v>
      </c>
      <c r="NZ104" t="s">
        <v>362</v>
      </c>
      <c r="OA104" t="s">
        <v>362</v>
      </c>
      <c r="OB104" t="s">
        <v>360</v>
      </c>
      <c r="OC104" t="s">
        <v>362</v>
      </c>
      <c r="OD104" t="s">
        <v>362</v>
      </c>
      <c r="OE104" t="s">
        <v>362</v>
      </c>
      <c r="OF104" t="s">
        <v>362</v>
      </c>
      <c r="OG104" t="s">
        <v>362</v>
      </c>
      <c r="OI104" t="s">
        <v>5345</v>
      </c>
      <c r="OJ104" t="s">
        <v>360</v>
      </c>
      <c r="OK104" t="s">
        <v>362</v>
      </c>
      <c r="OL104" t="s">
        <v>362</v>
      </c>
      <c r="OM104" t="s">
        <v>362</v>
      </c>
      <c r="ON104" t="s">
        <v>362</v>
      </c>
      <c r="OO104" t="s">
        <v>362</v>
      </c>
      <c r="OP104" t="s">
        <v>362</v>
      </c>
      <c r="OQ104" t="s">
        <v>362</v>
      </c>
      <c r="OR104" t="s">
        <v>362</v>
      </c>
      <c r="OS104" t="s">
        <v>362</v>
      </c>
      <c r="OU104" t="s">
        <v>5019</v>
      </c>
      <c r="OV104" t="s">
        <v>6050</v>
      </c>
      <c r="OW104" t="s">
        <v>360</v>
      </c>
      <c r="OX104" t="s">
        <v>360</v>
      </c>
      <c r="OY104" t="s">
        <v>362</v>
      </c>
      <c r="OZ104" t="s">
        <v>362</v>
      </c>
      <c r="PA104" t="s">
        <v>362</v>
      </c>
      <c r="PB104" t="s">
        <v>362</v>
      </c>
      <c r="PC104" t="s">
        <v>362</v>
      </c>
      <c r="PD104" t="s">
        <v>362</v>
      </c>
      <c r="PF104" t="s">
        <v>6147</v>
      </c>
      <c r="PG104" t="s">
        <v>360</v>
      </c>
      <c r="PH104" t="s">
        <v>362</v>
      </c>
      <c r="PI104" t="s">
        <v>360</v>
      </c>
      <c r="PJ104" t="s">
        <v>362</v>
      </c>
      <c r="PK104" t="s">
        <v>362</v>
      </c>
      <c r="PL104" t="s">
        <v>362</v>
      </c>
      <c r="PM104" t="s">
        <v>362</v>
      </c>
      <c r="PN104" t="s">
        <v>362</v>
      </c>
      <c r="PO104" t="s">
        <v>362</v>
      </c>
      <c r="PP104" t="s">
        <v>360</v>
      </c>
      <c r="PQ104" t="s">
        <v>362</v>
      </c>
      <c r="PR104" t="s">
        <v>362</v>
      </c>
      <c r="PS104" t="s">
        <v>362</v>
      </c>
      <c r="PT104" t="s">
        <v>362</v>
      </c>
      <c r="PU104" t="s">
        <v>362</v>
      </c>
      <c r="PV104" t="s">
        <v>362</v>
      </c>
      <c r="PW104" t="s">
        <v>362</v>
      </c>
      <c r="PX104" t="s">
        <v>362</v>
      </c>
      <c r="PZ104" t="s">
        <v>6148</v>
      </c>
      <c r="QA104" t="s">
        <v>362</v>
      </c>
      <c r="QB104" t="s">
        <v>362</v>
      </c>
      <c r="QC104" t="s">
        <v>362</v>
      </c>
      <c r="QD104" t="s">
        <v>362</v>
      </c>
      <c r="QE104" t="s">
        <v>362</v>
      </c>
      <c r="QF104" t="s">
        <v>362</v>
      </c>
      <c r="QG104" t="s">
        <v>360</v>
      </c>
      <c r="QH104" t="s">
        <v>360</v>
      </c>
      <c r="QI104" t="s">
        <v>362</v>
      </c>
      <c r="QJ104" t="s">
        <v>362</v>
      </c>
      <c r="QK104" t="s">
        <v>362</v>
      </c>
      <c r="QL104" t="s">
        <v>362</v>
      </c>
      <c r="QM104" t="s">
        <v>362</v>
      </c>
      <c r="QN104" t="s">
        <v>362</v>
      </c>
      <c r="QO104" t="s">
        <v>362</v>
      </c>
      <c r="QP104" t="s">
        <v>362</v>
      </c>
      <c r="QR104" t="s">
        <v>6271</v>
      </c>
      <c r="QS104" t="s">
        <v>362</v>
      </c>
      <c r="QT104" t="s">
        <v>362</v>
      </c>
      <c r="QU104" t="s">
        <v>360</v>
      </c>
      <c r="QV104" t="s">
        <v>362</v>
      </c>
      <c r="QW104" t="s">
        <v>362</v>
      </c>
      <c r="QX104" t="s">
        <v>362</v>
      </c>
      <c r="QY104" t="s">
        <v>362</v>
      </c>
      <c r="QZ104" t="s">
        <v>360</v>
      </c>
      <c r="RA104" t="s">
        <v>362</v>
      </c>
      <c r="RB104" t="s">
        <v>362</v>
      </c>
      <c r="RC104" t="s">
        <v>362</v>
      </c>
      <c r="RD104" t="s">
        <v>362</v>
      </c>
      <c r="RF104" t="s">
        <v>5449</v>
      </c>
      <c r="RG104" t="s">
        <v>362</v>
      </c>
      <c r="RH104" t="s">
        <v>362</v>
      </c>
      <c r="RI104" t="s">
        <v>362</v>
      </c>
      <c r="RJ104" t="s">
        <v>362</v>
      </c>
      <c r="RK104" t="s">
        <v>360</v>
      </c>
      <c r="RL104" t="s">
        <v>362</v>
      </c>
      <c r="RM104" t="s">
        <v>362</v>
      </c>
      <c r="RN104" t="s">
        <v>362</v>
      </c>
      <c r="RO104" t="s">
        <v>362</v>
      </c>
      <c r="RP104" t="s">
        <v>362</v>
      </c>
      <c r="RQ104" t="s">
        <v>362</v>
      </c>
      <c r="RR104" t="s">
        <v>362</v>
      </c>
      <c r="RS104" t="s">
        <v>362</v>
      </c>
      <c r="RT104" t="s">
        <v>362</v>
      </c>
      <c r="RU104" t="s">
        <v>362</v>
      </c>
      <c r="RV104" t="s">
        <v>362</v>
      </c>
      <c r="RX104" t="s">
        <v>6213</v>
      </c>
      <c r="RY104" t="s">
        <v>360</v>
      </c>
      <c r="RZ104" t="s">
        <v>360</v>
      </c>
      <c r="SA104" t="s">
        <v>360</v>
      </c>
      <c r="SB104" t="s">
        <v>360</v>
      </c>
      <c r="SC104" t="s">
        <v>360</v>
      </c>
      <c r="SD104" t="s">
        <v>360</v>
      </c>
      <c r="SE104" t="s">
        <v>362</v>
      </c>
      <c r="SF104" t="s">
        <v>362</v>
      </c>
      <c r="SG104" t="s">
        <v>362</v>
      </c>
      <c r="SH104" t="s">
        <v>362</v>
      </c>
      <c r="SI104" t="s">
        <v>362</v>
      </c>
      <c r="SK104" t="s">
        <v>6438</v>
      </c>
      <c r="SL104" t="s">
        <v>362</v>
      </c>
      <c r="SM104" t="s">
        <v>362</v>
      </c>
      <c r="SN104" t="s">
        <v>362</v>
      </c>
      <c r="SO104" t="s">
        <v>360</v>
      </c>
      <c r="SP104" t="s">
        <v>360</v>
      </c>
      <c r="SQ104" t="s">
        <v>360</v>
      </c>
      <c r="SR104" t="s">
        <v>360</v>
      </c>
      <c r="SS104" t="s">
        <v>362</v>
      </c>
      <c r="ST104" t="s">
        <v>360</v>
      </c>
      <c r="SU104" t="s">
        <v>362</v>
      </c>
      <c r="SV104" t="s">
        <v>362</v>
      </c>
      <c r="SW104" t="s">
        <v>362</v>
      </c>
      <c r="SX104" t="s">
        <v>362</v>
      </c>
      <c r="SZ104" t="s">
        <v>3074</v>
      </c>
      <c r="TA104" t="s">
        <v>362</v>
      </c>
      <c r="TB104" t="s">
        <v>362</v>
      </c>
      <c r="TC104" t="s">
        <v>362</v>
      </c>
      <c r="TD104" t="s">
        <v>362</v>
      </c>
      <c r="TE104" t="s">
        <v>362</v>
      </c>
      <c r="TF104" t="s">
        <v>362</v>
      </c>
      <c r="TG104" t="s">
        <v>360</v>
      </c>
      <c r="TH104" t="s">
        <v>362</v>
      </c>
      <c r="UN104" t="s">
        <v>3074</v>
      </c>
      <c r="UO104" t="s">
        <v>3074</v>
      </c>
      <c r="UP104" t="s">
        <v>3074</v>
      </c>
      <c r="UQ104" t="s">
        <v>477</v>
      </c>
      <c r="UR104" t="s">
        <v>304</v>
      </c>
      <c r="US104" t="s">
        <v>321</v>
      </c>
      <c r="UT104" t="s">
        <v>282</v>
      </c>
      <c r="UU104" t="s">
        <v>697</v>
      </c>
      <c r="UV104" t="s">
        <v>527</v>
      </c>
      <c r="UW104" t="s">
        <v>328</v>
      </c>
      <c r="UX104" t="s">
        <v>737</v>
      </c>
      <c r="UY104" t="s">
        <v>406</v>
      </c>
      <c r="UZ104" t="s">
        <v>1098</v>
      </c>
      <c r="VA104" t="s">
        <v>1185</v>
      </c>
      <c r="VB104" t="s">
        <v>392</v>
      </c>
    </row>
    <row r="105" spans="1:574" x14ac:dyDescent="0.25">
      <c r="A105" t="s">
        <v>6439</v>
      </c>
      <c r="B105" s="38">
        <v>45909</v>
      </c>
      <c r="C105" t="s">
        <v>3056</v>
      </c>
      <c r="D105" t="s">
        <v>3059</v>
      </c>
      <c r="E105" t="s">
        <v>3065</v>
      </c>
      <c r="F105">
        <v>2770007</v>
      </c>
      <c r="G105" t="s">
        <v>3072</v>
      </c>
      <c r="H105" s="38">
        <v>44913</v>
      </c>
      <c r="I105">
        <v>51</v>
      </c>
      <c r="J105" t="s">
        <v>1476</v>
      </c>
      <c r="K105" t="s">
        <v>4866</v>
      </c>
      <c r="L105" t="s">
        <v>4875</v>
      </c>
      <c r="N105" t="s">
        <v>4911</v>
      </c>
      <c r="P105" t="s">
        <v>4937</v>
      </c>
      <c r="R105" t="s">
        <v>5527</v>
      </c>
      <c r="S105" t="s">
        <v>360</v>
      </c>
      <c r="T105" t="s">
        <v>362</v>
      </c>
      <c r="U105" t="s">
        <v>362</v>
      </c>
      <c r="V105" t="s">
        <v>362</v>
      </c>
      <c r="W105" t="s">
        <v>362</v>
      </c>
      <c r="X105" t="s">
        <v>362</v>
      </c>
      <c r="Y105" t="s">
        <v>362</v>
      </c>
      <c r="Z105" t="s">
        <v>362</v>
      </c>
      <c r="AB105" t="s">
        <v>4942</v>
      </c>
      <c r="AC105" t="s">
        <v>4940</v>
      </c>
      <c r="AD105" t="s">
        <v>4942</v>
      </c>
      <c r="AE105" t="s">
        <v>4940</v>
      </c>
      <c r="AF105" t="s">
        <v>4942</v>
      </c>
      <c r="AG105" t="s">
        <v>4940</v>
      </c>
      <c r="AH105" t="s">
        <v>5984</v>
      </c>
      <c r="AI105" t="s">
        <v>360</v>
      </c>
      <c r="AJ105" t="s">
        <v>360</v>
      </c>
      <c r="AK105" t="s">
        <v>362</v>
      </c>
      <c r="AL105" t="s">
        <v>362</v>
      </c>
      <c r="AM105" t="s">
        <v>362</v>
      </c>
      <c r="AN105" t="s">
        <v>362</v>
      </c>
      <c r="AO105" t="s">
        <v>362</v>
      </c>
      <c r="AP105" t="s">
        <v>362</v>
      </c>
      <c r="AQ105" t="s">
        <v>362</v>
      </c>
      <c r="AR105" t="s">
        <v>362</v>
      </c>
      <c r="AS105" t="s">
        <v>362</v>
      </c>
      <c r="AT105" t="s">
        <v>362</v>
      </c>
      <c r="AU105" t="s">
        <v>362</v>
      </c>
      <c r="AV105" t="s">
        <v>362</v>
      </c>
      <c r="AX105" t="s">
        <v>5984</v>
      </c>
      <c r="AY105" t="s">
        <v>360</v>
      </c>
      <c r="AZ105" t="s">
        <v>360</v>
      </c>
      <c r="BA105" t="s">
        <v>362</v>
      </c>
      <c r="BB105" t="s">
        <v>362</v>
      </c>
      <c r="BC105" t="s">
        <v>362</v>
      </c>
      <c r="BD105" t="s">
        <v>362</v>
      </c>
      <c r="BE105" t="s">
        <v>362</v>
      </c>
      <c r="BF105" t="s">
        <v>362</v>
      </c>
      <c r="BG105" t="s">
        <v>362</v>
      </c>
      <c r="BH105" t="s">
        <v>362</v>
      </c>
      <c r="BI105" t="s">
        <v>362</v>
      </c>
      <c r="BJ105" t="s">
        <v>362</v>
      </c>
      <c r="BK105" t="s">
        <v>362</v>
      </c>
      <c r="BM105" t="s">
        <v>5473</v>
      </c>
      <c r="BN105" t="s">
        <v>362</v>
      </c>
      <c r="BO105" t="s">
        <v>362</v>
      </c>
      <c r="BP105" t="s">
        <v>362</v>
      </c>
      <c r="BQ105" t="s">
        <v>360</v>
      </c>
      <c r="BR105" t="s">
        <v>362</v>
      </c>
      <c r="BS105" t="s">
        <v>362</v>
      </c>
      <c r="BT105" t="s">
        <v>362</v>
      </c>
      <c r="BU105" t="s">
        <v>362</v>
      </c>
      <c r="BV105" t="s">
        <v>362</v>
      </c>
      <c r="BX105" t="s">
        <v>4975</v>
      </c>
      <c r="CN105" t="s">
        <v>5002</v>
      </c>
      <c r="DD105" t="s">
        <v>4984</v>
      </c>
      <c r="EK105" t="s">
        <v>5070</v>
      </c>
      <c r="EW105" t="s">
        <v>6248</v>
      </c>
      <c r="EX105" t="s">
        <v>360</v>
      </c>
      <c r="EY105" t="s">
        <v>362</v>
      </c>
      <c r="EZ105" t="s">
        <v>362</v>
      </c>
      <c r="FA105" t="s">
        <v>362</v>
      </c>
      <c r="FB105" t="s">
        <v>362</v>
      </c>
      <c r="FC105" t="s">
        <v>362</v>
      </c>
      <c r="FD105" t="s">
        <v>360</v>
      </c>
      <c r="FE105" t="s">
        <v>362</v>
      </c>
      <c r="FF105" t="s">
        <v>362</v>
      </c>
      <c r="FG105" t="s">
        <v>362</v>
      </c>
      <c r="FH105" t="s">
        <v>362</v>
      </c>
      <c r="FJ105" t="s">
        <v>5070</v>
      </c>
      <c r="FK105" t="s">
        <v>3072</v>
      </c>
      <c r="FV105" t="s">
        <v>3072</v>
      </c>
      <c r="GG105" t="s">
        <v>4949</v>
      </c>
      <c r="GI105" t="s">
        <v>3072</v>
      </c>
      <c r="GJ105" t="s">
        <v>5135</v>
      </c>
      <c r="GK105" t="s">
        <v>360</v>
      </c>
      <c r="GL105" t="s">
        <v>362</v>
      </c>
      <c r="GM105" t="s">
        <v>362</v>
      </c>
      <c r="GN105" t="s">
        <v>362</v>
      </c>
      <c r="GO105" t="s">
        <v>362</v>
      </c>
      <c r="GP105" t="s">
        <v>362</v>
      </c>
      <c r="GR105" t="s">
        <v>5145</v>
      </c>
      <c r="GS105" t="s">
        <v>362</v>
      </c>
      <c r="GT105" t="s">
        <v>360</v>
      </c>
      <c r="GU105" t="s">
        <v>362</v>
      </c>
      <c r="GV105" t="s">
        <v>362</v>
      </c>
      <c r="GW105" t="s">
        <v>362</v>
      </c>
      <c r="GX105" t="s">
        <v>362</v>
      </c>
      <c r="GY105" t="s">
        <v>362</v>
      </c>
      <c r="GZ105" t="s">
        <v>362</v>
      </c>
      <c r="HB105" t="s">
        <v>5154</v>
      </c>
      <c r="IG105" t="s">
        <v>5187</v>
      </c>
      <c r="IP105" t="s">
        <v>5203</v>
      </c>
      <c r="IQ105" t="s">
        <v>6440</v>
      </c>
      <c r="IR105" t="s">
        <v>360</v>
      </c>
      <c r="IS105" t="s">
        <v>362</v>
      </c>
      <c r="IT105" t="s">
        <v>362</v>
      </c>
      <c r="IU105" t="s">
        <v>360</v>
      </c>
      <c r="IV105" t="s">
        <v>362</v>
      </c>
      <c r="IW105" t="s">
        <v>362</v>
      </c>
      <c r="IX105" t="s">
        <v>362</v>
      </c>
      <c r="IY105" t="s">
        <v>362</v>
      </c>
      <c r="IZ105" t="s">
        <v>362</v>
      </c>
      <c r="JA105" t="s">
        <v>362</v>
      </c>
      <c r="JL105" t="s">
        <v>3074</v>
      </c>
      <c r="JX105" t="s">
        <v>5248</v>
      </c>
      <c r="JY105" t="s">
        <v>360</v>
      </c>
      <c r="JZ105" t="s">
        <v>362</v>
      </c>
      <c r="KA105" t="s">
        <v>362</v>
      </c>
      <c r="KB105" t="s">
        <v>362</v>
      </c>
      <c r="KC105" t="s">
        <v>362</v>
      </c>
      <c r="KD105" t="s">
        <v>362</v>
      </c>
      <c r="KE105" t="s">
        <v>362</v>
      </c>
      <c r="KF105" t="s">
        <v>362</v>
      </c>
      <c r="KG105" t="s">
        <v>362</v>
      </c>
      <c r="KI105" t="s">
        <v>5259</v>
      </c>
      <c r="KJ105" t="s">
        <v>5996</v>
      </c>
      <c r="KK105" t="s">
        <v>360</v>
      </c>
      <c r="KL105" t="s">
        <v>362</v>
      </c>
      <c r="KM105" t="s">
        <v>362</v>
      </c>
      <c r="KN105" t="s">
        <v>362</v>
      </c>
      <c r="KO105" t="s">
        <v>360</v>
      </c>
      <c r="KP105" t="s">
        <v>362</v>
      </c>
      <c r="KQ105" t="s">
        <v>360</v>
      </c>
      <c r="KR105" t="s">
        <v>362</v>
      </c>
      <c r="KS105" t="s">
        <v>362</v>
      </c>
      <c r="KT105" t="s">
        <v>362</v>
      </c>
      <c r="KU105" t="s">
        <v>362</v>
      </c>
      <c r="LJ105" t="s">
        <v>6193</v>
      </c>
      <c r="LK105" t="s">
        <v>360</v>
      </c>
      <c r="LL105" t="s">
        <v>362</v>
      </c>
      <c r="LM105" t="s">
        <v>360</v>
      </c>
      <c r="LN105" t="s">
        <v>362</v>
      </c>
      <c r="LO105" t="s">
        <v>362</v>
      </c>
      <c r="LP105" t="s">
        <v>362</v>
      </c>
      <c r="LQ105" t="s">
        <v>362</v>
      </c>
      <c r="LS105" t="s">
        <v>3072</v>
      </c>
      <c r="LT105" t="s">
        <v>5287</v>
      </c>
      <c r="MR105" t="s">
        <v>4907</v>
      </c>
      <c r="MS105" t="s">
        <v>362</v>
      </c>
      <c r="MT105" t="s">
        <v>362</v>
      </c>
      <c r="MU105" t="s">
        <v>362</v>
      </c>
      <c r="MV105" t="s">
        <v>362</v>
      </c>
      <c r="MW105" t="s">
        <v>362</v>
      </c>
      <c r="MX105" t="s">
        <v>362</v>
      </c>
      <c r="MY105" t="s">
        <v>362</v>
      </c>
      <c r="MZ105" t="s">
        <v>362</v>
      </c>
      <c r="NA105" t="s">
        <v>362</v>
      </c>
      <c r="NB105" t="s">
        <v>360</v>
      </c>
      <c r="NC105" t="s">
        <v>362</v>
      </c>
      <c r="NE105" t="s">
        <v>4971</v>
      </c>
      <c r="NF105" t="s">
        <v>362</v>
      </c>
      <c r="NG105" t="s">
        <v>362</v>
      </c>
      <c r="NH105" t="s">
        <v>362</v>
      </c>
      <c r="NI105" t="s">
        <v>362</v>
      </c>
      <c r="NJ105" t="s">
        <v>362</v>
      </c>
      <c r="NK105" t="s">
        <v>362</v>
      </c>
      <c r="NL105" t="s">
        <v>362</v>
      </c>
      <c r="NM105" t="s">
        <v>362</v>
      </c>
      <c r="NN105" t="s">
        <v>362</v>
      </c>
      <c r="NO105" t="s">
        <v>362</v>
      </c>
      <c r="NP105" t="s">
        <v>362</v>
      </c>
      <c r="NQ105" t="s">
        <v>360</v>
      </c>
      <c r="NR105" t="s">
        <v>362</v>
      </c>
      <c r="NS105" t="s">
        <v>362</v>
      </c>
      <c r="NU105" t="s">
        <v>5272</v>
      </c>
      <c r="NV105" t="s">
        <v>362</v>
      </c>
      <c r="NW105" t="s">
        <v>362</v>
      </c>
      <c r="NX105" t="s">
        <v>362</v>
      </c>
      <c r="NY105" t="s">
        <v>362</v>
      </c>
      <c r="NZ105" t="s">
        <v>362</v>
      </c>
      <c r="OA105" t="s">
        <v>360</v>
      </c>
      <c r="OB105" t="s">
        <v>362</v>
      </c>
      <c r="OC105" t="s">
        <v>362</v>
      </c>
      <c r="OD105" t="s">
        <v>362</v>
      </c>
      <c r="OE105" t="s">
        <v>362</v>
      </c>
      <c r="OF105" t="s">
        <v>362</v>
      </c>
      <c r="OG105" t="s">
        <v>362</v>
      </c>
      <c r="OI105" t="s">
        <v>5345</v>
      </c>
      <c r="OJ105" t="s">
        <v>360</v>
      </c>
      <c r="OK105" t="s">
        <v>362</v>
      </c>
      <c r="OL105" t="s">
        <v>362</v>
      </c>
      <c r="OM105" t="s">
        <v>362</v>
      </c>
      <c r="ON105" t="s">
        <v>362</v>
      </c>
      <c r="OO105" t="s">
        <v>362</v>
      </c>
      <c r="OP105" t="s">
        <v>362</v>
      </c>
      <c r="OQ105" t="s">
        <v>362</v>
      </c>
      <c r="OR105" t="s">
        <v>362</v>
      </c>
      <c r="OS105" t="s">
        <v>362</v>
      </c>
      <c r="OU105" t="s">
        <v>5002</v>
      </c>
      <c r="PF105" t="s">
        <v>6203</v>
      </c>
      <c r="PG105" t="s">
        <v>360</v>
      </c>
      <c r="PH105" t="s">
        <v>362</v>
      </c>
      <c r="PI105" t="s">
        <v>362</v>
      </c>
      <c r="PJ105" t="s">
        <v>362</v>
      </c>
      <c r="PK105" t="s">
        <v>362</v>
      </c>
      <c r="PL105" t="s">
        <v>362</v>
      </c>
      <c r="PM105" t="s">
        <v>362</v>
      </c>
      <c r="PN105" t="s">
        <v>362</v>
      </c>
      <c r="PO105" t="s">
        <v>362</v>
      </c>
      <c r="PP105" t="s">
        <v>360</v>
      </c>
      <c r="PQ105" t="s">
        <v>362</v>
      </c>
      <c r="PR105" t="s">
        <v>362</v>
      </c>
      <c r="PS105" t="s">
        <v>362</v>
      </c>
      <c r="PT105" t="s">
        <v>362</v>
      </c>
      <c r="PU105" t="s">
        <v>362</v>
      </c>
      <c r="PV105" t="s">
        <v>362</v>
      </c>
      <c r="PW105" t="s">
        <v>362</v>
      </c>
      <c r="PX105" t="s">
        <v>362</v>
      </c>
      <c r="PZ105" t="s">
        <v>5398</v>
      </c>
      <c r="QA105" t="s">
        <v>362</v>
      </c>
      <c r="QB105" t="s">
        <v>362</v>
      </c>
      <c r="QC105" t="s">
        <v>362</v>
      </c>
      <c r="QD105" t="s">
        <v>362</v>
      </c>
      <c r="QE105" t="s">
        <v>362</v>
      </c>
      <c r="QF105" t="s">
        <v>362</v>
      </c>
      <c r="QG105" t="s">
        <v>362</v>
      </c>
      <c r="QH105" t="s">
        <v>362</v>
      </c>
      <c r="QI105" t="s">
        <v>362</v>
      </c>
      <c r="QJ105" t="s">
        <v>362</v>
      </c>
      <c r="QK105" t="s">
        <v>362</v>
      </c>
      <c r="QL105" t="s">
        <v>362</v>
      </c>
      <c r="QM105" t="s">
        <v>360</v>
      </c>
      <c r="QN105" t="s">
        <v>362</v>
      </c>
      <c r="QO105" t="s">
        <v>362</v>
      </c>
      <c r="QP105" t="s">
        <v>362</v>
      </c>
      <c r="SZ105" t="s">
        <v>3074</v>
      </c>
      <c r="TA105" t="s">
        <v>362</v>
      </c>
      <c r="TB105" t="s">
        <v>362</v>
      </c>
      <c r="TC105" t="s">
        <v>362</v>
      </c>
      <c r="TD105" t="s">
        <v>362</v>
      </c>
      <c r="TE105" t="s">
        <v>362</v>
      </c>
      <c r="TF105" t="s">
        <v>362</v>
      </c>
      <c r="TG105" t="s">
        <v>360</v>
      </c>
      <c r="TH105" t="s">
        <v>362</v>
      </c>
      <c r="TY105" t="s">
        <v>5002</v>
      </c>
      <c r="UN105" t="s">
        <v>3072</v>
      </c>
      <c r="UO105" t="s">
        <v>3072</v>
      </c>
      <c r="UP105" t="s">
        <v>3072</v>
      </c>
      <c r="UQ105" t="s">
        <v>6441</v>
      </c>
      <c r="UR105" t="s">
        <v>304</v>
      </c>
      <c r="US105" t="s">
        <v>321</v>
      </c>
      <c r="UT105" t="s">
        <v>290</v>
      </c>
      <c r="UU105" t="s">
        <v>697</v>
      </c>
      <c r="UV105" t="s">
        <v>527</v>
      </c>
      <c r="UW105" t="s">
        <v>329</v>
      </c>
      <c r="UX105" t="s">
        <v>737</v>
      </c>
      <c r="UY105" t="s">
        <v>406</v>
      </c>
      <c r="UZ105" t="s">
        <v>1099</v>
      </c>
      <c r="VA105" t="s">
        <v>1184</v>
      </c>
      <c r="VB105" t="s">
        <v>392</v>
      </c>
    </row>
    <row r="106" spans="1:574" x14ac:dyDescent="0.25">
      <c r="A106" t="s">
        <v>6442</v>
      </c>
      <c r="B106" s="38">
        <v>45909</v>
      </c>
      <c r="C106" t="s">
        <v>3057</v>
      </c>
      <c r="D106" t="s">
        <v>3059</v>
      </c>
      <c r="E106" t="s">
        <v>3065</v>
      </c>
      <c r="F106">
        <v>2836540</v>
      </c>
      <c r="G106" t="s">
        <v>3072</v>
      </c>
      <c r="H106" s="38">
        <v>45011</v>
      </c>
      <c r="I106">
        <v>39</v>
      </c>
      <c r="J106" t="s">
        <v>1471</v>
      </c>
      <c r="K106" t="s">
        <v>4866</v>
      </c>
      <c r="L106" t="s">
        <v>4875</v>
      </c>
      <c r="N106" t="s">
        <v>4913</v>
      </c>
      <c r="P106" t="s">
        <v>4937</v>
      </c>
      <c r="R106" t="s">
        <v>5527</v>
      </c>
      <c r="S106" t="s">
        <v>360</v>
      </c>
      <c r="T106" t="s">
        <v>362</v>
      </c>
      <c r="U106" t="s">
        <v>362</v>
      </c>
      <c r="V106" t="s">
        <v>362</v>
      </c>
      <c r="W106" t="s">
        <v>362</v>
      </c>
      <c r="X106" t="s">
        <v>362</v>
      </c>
      <c r="Y106" t="s">
        <v>362</v>
      </c>
      <c r="Z106" t="s">
        <v>362</v>
      </c>
      <c r="AB106" t="s">
        <v>4942</v>
      </c>
      <c r="AC106" t="s">
        <v>4940</v>
      </c>
      <c r="AD106" t="s">
        <v>4940</v>
      </c>
      <c r="AE106" t="s">
        <v>4940</v>
      </c>
      <c r="AF106" t="s">
        <v>4940</v>
      </c>
      <c r="AG106" t="s">
        <v>4940</v>
      </c>
      <c r="AH106" t="s">
        <v>6443</v>
      </c>
      <c r="AI106" t="s">
        <v>360</v>
      </c>
      <c r="AJ106" t="s">
        <v>360</v>
      </c>
      <c r="AK106" t="s">
        <v>360</v>
      </c>
      <c r="AL106" t="s">
        <v>360</v>
      </c>
      <c r="AM106" t="s">
        <v>360</v>
      </c>
      <c r="AN106" t="s">
        <v>360</v>
      </c>
      <c r="AO106" t="s">
        <v>360</v>
      </c>
      <c r="AP106" t="s">
        <v>360</v>
      </c>
      <c r="AQ106" t="s">
        <v>360</v>
      </c>
      <c r="AR106" t="s">
        <v>362</v>
      </c>
      <c r="AS106" t="s">
        <v>362</v>
      </c>
      <c r="AT106" t="s">
        <v>362</v>
      </c>
      <c r="AU106" t="s">
        <v>362</v>
      </c>
      <c r="AV106" t="s">
        <v>362</v>
      </c>
      <c r="AX106" t="s">
        <v>4949</v>
      </c>
      <c r="AY106" t="s">
        <v>360</v>
      </c>
      <c r="AZ106" t="s">
        <v>362</v>
      </c>
      <c r="BA106" t="s">
        <v>362</v>
      </c>
      <c r="BB106" t="s">
        <v>362</v>
      </c>
      <c r="BC106" t="s">
        <v>362</v>
      </c>
      <c r="BD106" t="s">
        <v>362</v>
      </c>
      <c r="BE106" t="s">
        <v>362</v>
      </c>
      <c r="BF106" t="s">
        <v>362</v>
      </c>
      <c r="BG106" t="s">
        <v>362</v>
      </c>
      <c r="BH106" t="s">
        <v>362</v>
      </c>
      <c r="BI106" t="s">
        <v>362</v>
      </c>
      <c r="BJ106" t="s">
        <v>362</v>
      </c>
      <c r="BK106" t="s">
        <v>362</v>
      </c>
      <c r="BM106" t="s">
        <v>5473</v>
      </c>
      <c r="BN106" t="s">
        <v>362</v>
      </c>
      <c r="BO106" t="s">
        <v>362</v>
      </c>
      <c r="BP106" t="s">
        <v>362</v>
      </c>
      <c r="BQ106" t="s">
        <v>360</v>
      </c>
      <c r="BR106" t="s">
        <v>362</v>
      </c>
      <c r="BS106" t="s">
        <v>362</v>
      </c>
      <c r="BT106" t="s">
        <v>362</v>
      </c>
      <c r="BU106" t="s">
        <v>362</v>
      </c>
      <c r="BV106" t="s">
        <v>362</v>
      </c>
      <c r="BX106" t="s">
        <v>4975</v>
      </c>
      <c r="CN106" t="s">
        <v>5009</v>
      </c>
      <c r="CO106" t="s">
        <v>4949</v>
      </c>
      <c r="CP106" t="s">
        <v>360</v>
      </c>
      <c r="CQ106" t="s">
        <v>362</v>
      </c>
      <c r="CR106" t="s">
        <v>362</v>
      </c>
      <c r="CS106" t="s">
        <v>362</v>
      </c>
      <c r="CT106" t="s">
        <v>362</v>
      </c>
      <c r="CU106" t="s">
        <v>362</v>
      </c>
      <c r="CV106" t="s">
        <v>362</v>
      </c>
      <c r="CW106" t="s">
        <v>362</v>
      </c>
      <c r="CX106" t="s">
        <v>362</v>
      </c>
      <c r="CY106" t="s">
        <v>362</v>
      </c>
      <c r="CZ106" t="s">
        <v>362</v>
      </c>
      <c r="DA106" t="s">
        <v>362</v>
      </c>
      <c r="DB106" t="s">
        <v>362</v>
      </c>
      <c r="DD106" t="s">
        <v>4984</v>
      </c>
      <c r="EK106" t="s">
        <v>5076</v>
      </c>
      <c r="EL106" t="s">
        <v>5080</v>
      </c>
      <c r="EM106" t="s">
        <v>360</v>
      </c>
      <c r="EN106" t="s">
        <v>362</v>
      </c>
      <c r="EO106" t="s">
        <v>362</v>
      </c>
      <c r="EP106" t="s">
        <v>362</v>
      </c>
      <c r="EQ106" t="s">
        <v>362</v>
      </c>
      <c r="ER106" t="s">
        <v>362</v>
      </c>
      <c r="ES106" t="s">
        <v>362</v>
      </c>
      <c r="ET106" t="s">
        <v>362</v>
      </c>
      <c r="EU106" t="s">
        <v>362</v>
      </c>
      <c r="EW106" t="s">
        <v>5094</v>
      </c>
      <c r="EX106" t="s">
        <v>360</v>
      </c>
      <c r="EY106" t="s">
        <v>362</v>
      </c>
      <c r="EZ106" t="s">
        <v>362</v>
      </c>
      <c r="FA106" t="s">
        <v>362</v>
      </c>
      <c r="FB106" t="s">
        <v>362</v>
      </c>
      <c r="FC106" t="s">
        <v>362</v>
      </c>
      <c r="FD106" t="s">
        <v>362</v>
      </c>
      <c r="FE106" t="s">
        <v>362</v>
      </c>
      <c r="FF106" t="s">
        <v>362</v>
      </c>
      <c r="FG106" t="s">
        <v>362</v>
      </c>
      <c r="FH106" t="s">
        <v>362</v>
      </c>
      <c r="FJ106" t="s">
        <v>5076</v>
      </c>
      <c r="FK106" t="s">
        <v>3074</v>
      </c>
      <c r="FL106" t="s">
        <v>6119</v>
      </c>
      <c r="FM106" t="s">
        <v>360</v>
      </c>
      <c r="FN106" t="s">
        <v>362</v>
      </c>
      <c r="FO106" t="s">
        <v>362</v>
      </c>
      <c r="FP106" t="s">
        <v>362</v>
      </c>
      <c r="FQ106" t="s">
        <v>360</v>
      </c>
      <c r="FR106" t="s">
        <v>362</v>
      </c>
      <c r="FS106" t="s">
        <v>362</v>
      </c>
      <c r="FT106" t="s">
        <v>362</v>
      </c>
      <c r="FV106" t="s">
        <v>3072</v>
      </c>
      <c r="GG106" t="s">
        <v>4949</v>
      </c>
      <c r="GI106" t="s">
        <v>3072</v>
      </c>
      <c r="GJ106" t="s">
        <v>5135</v>
      </c>
      <c r="GK106" t="s">
        <v>360</v>
      </c>
      <c r="GL106" t="s">
        <v>362</v>
      </c>
      <c r="GM106" t="s">
        <v>362</v>
      </c>
      <c r="GN106" t="s">
        <v>362</v>
      </c>
      <c r="GO106" t="s">
        <v>362</v>
      </c>
      <c r="GP106" t="s">
        <v>362</v>
      </c>
      <c r="GR106" t="s">
        <v>5147</v>
      </c>
      <c r="GS106" t="s">
        <v>362</v>
      </c>
      <c r="GT106" t="s">
        <v>362</v>
      </c>
      <c r="GU106" t="s">
        <v>360</v>
      </c>
      <c r="GV106" t="s">
        <v>362</v>
      </c>
      <c r="GW106" t="s">
        <v>362</v>
      </c>
      <c r="GX106" t="s">
        <v>362</v>
      </c>
      <c r="GY106" t="s">
        <v>362</v>
      </c>
      <c r="GZ106" t="s">
        <v>362</v>
      </c>
      <c r="HB106" t="s">
        <v>3074</v>
      </c>
      <c r="HC106" t="s">
        <v>5166</v>
      </c>
      <c r="HD106" t="s">
        <v>362</v>
      </c>
      <c r="HE106" t="s">
        <v>362</v>
      </c>
      <c r="HF106" t="s">
        <v>362</v>
      </c>
      <c r="HG106" t="s">
        <v>362</v>
      </c>
      <c r="HH106" t="s">
        <v>362</v>
      </c>
      <c r="HI106" t="s">
        <v>360</v>
      </c>
      <c r="HJ106" t="s">
        <v>362</v>
      </c>
      <c r="HK106" t="s">
        <v>362</v>
      </c>
      <c r="HL106" t="s">
        <v>362</v>
      </c>
      <c r="IG106" t="s">
        <v>5187</v>
      </c>
      <c r="IP106" t="s">
        <v>5203</v>
      </c>
      <c r="IQ106" t="s">
        <v>6444</v>
      </c>
      <c r="IR106" t="s">
        <v>360</v>
      </c>
      <c r="IS106" t="s">
        <v>360</v>
      </c>
      <c r="IT106" t="s">
        <v>362</v>
      </c>
      <c r="IU106" t="s">
        <v>360</v>
      </c>
      <c r="IV106" t="s">
        <v>360</v>
      </c>
      <c r="IW106" t="s">
        <v>362</v>
      </c>
      <c r="IX106" t="s">
        <v>362</v>
      </c>
      <c r="IY106" t="s">
        <v>362</v>
      </c>
      <c r="IZ106" t="s">
        <v>362</v>
      </c>
      <c r="JA106" t="s">
        <v>362</v>
      </c>
      <c r="JL106" t="s">
        <v>3074</v>
      </c>
      <c r="JX106" t="s">
        <v>5248</v>
      </c>
      <c r="JY106" t="s">
        <v>360</v>
      </c>
      <c r="JZ106" t="s">
        <v>362</v>
      </c>
      <c r="KA106" t="s">
        <v>362</v>
      </c>
      <c r="KB106" t="s">
        <v>362</v>
      </c>
      <c r="KC106" t="s">
        <v>362</v>
      </c>
      <c r="KD106" t="s">
        <v>362</v>
      </c>
      <c r="KE106" t="s">
        <v>362</v>
      </c>
      <c r="KF106" t="s">
        <v>362</v>
      </c>
      <c r="KG106" t="s">
        <v>362</v>
      </c>
      <c r="KI106" t="s">
        <v>5259</v>
      </c>
      <c r="KJ106" t="s">
        <v>5267</v>
      </c>
      <c r="KK106" t="s">
        <v>362</v>
      </c>
      <c r="KL106" t="s">
        <v>362</v>
      </c>
      <c r="KM106" t="s">
        <v>360</v>
      </c>
      <c r="KN106" t="s">
        <v>362</v>
      </c>
      <c r="KO106" t="s">
        <v>362</v>
      </c>
      <c r="KP106" t="s">
        <v>362</v>
      </c>
      <c r="KQ106" t="s">
        <v>362</v>
      </c>
      <c r="KR106" t="s">
        <v>362</v>
      </c>
      <c r="KS106" t="s">
        <v>362</v>
      </c>
      <c r="KT106" t="s">
        <v>362</v>
      </c>
      <c r="KU106" t="s">
        <v>362</v>
      </c>
      <c r="LJ106" t="s">
        <v>6193</v>
      </c>
      <c r="LK106" t="s">
        <v>360</v>
      </c>
      <c r="LL106" t="s">
        <v>362</v>
      </c>
      <c r="LM106" t="s">
        <v>360</v>
      </c>
      <c r="LN106" t="s">
        <v>362</v>
      </c>
      <c r="LO106" t="s">
        <v>362</v>
      </c>
      <c r="LP106" t="s">
        <v>362</v>
      </c>
      <c r="LQ106" t="s">
        <v>362</v>
      </c>
      <c r="LS106" t="s">
        <v>3072</v>
      </c>
      <c r="LT106" t="s">
        <v>3072</v>
      </c>
      <c r="LU106" t="s">
        <v>5291</v>
      </c>
      <c r="LW106" t="s">
        <v>5296</v>
      </c>
      <c r="NE106" t="s">
        <v>4971</v>
      </c>
      <c r="NF106" t="s">
        <v>362</v>
      </c>
      <c r="NG106" t="s">
        <v>362</v>
      </c>
      <c r="NH106" t="s">
        <v>362</v>
      </c>
      <c r="NI106" t="s">
        <v>362</v>
      </c>
      <c r="NJ106" t="s">
        <v>362</v>
      </c>
      <c r="NK106" t="s">
        <v>362</v>
      </c>
      <c r="NL106" t="s">
        <v>362</v>
      </c>
      <c r="NM106" t="s">
        <v>362</v>
      </c>
      <c r="NN106" t="s">
        <v>362</v>
      </c>
      <c r="NO106" t="s">
        <v>362</v>
      </c>
      <c r="NP106" t="s">
        <v>362</v>
      </c>
      <c r="NQ106" t="s">
        <v>360</v>
      </c>
      <c r="NR106" t="s">
        <v>362</v>
      </c>
      <c r="NS106" t="s">
        <v>362</v>
      </c>
      <c r="NU106" t="s">
        <v>5267</v>
      </c>
      <c r="NV106" t="s">
        <v>362</v>
      </c>
      <c r="NW106" t="s">
        <v>362</v>
      </c>
      <c r="NX106" t="s">
        <v>360</v>
      </c>
      <c r="NY106" t="s">
        <v>362</v>
      </c>
      <c r="NZ106" t="s">
        <v>362</v>
      </c>
      <c r="OA106" t="s">
        <v>362</v>
      </c>
      <c r="OB106" t="s">
        <v>362</v>
      </c>
      <c r="OC106" t="s">
        <v>362</v>
      </c>
      <c r="OD106" t="s">
        <v>362</v>
      </c>
      <c r="OE106" t="s">
        <v>362</v>
      </c>
      <c r="OF106" t="s">
        <v>362</v>
      </c>
      <c r="OG106" t="s">
        <v>362</v>
      </c>
      <c r="OI106" t="s">
        <v>5347</v>
      </c>
      <c r="OJ106" t="s">
        <v>362</v>
      </c>
      <c r="OK106" t="s">
        <v>360</v>
      </c>
      <c r="OL106" t="s">
        <v>362</v>
      </c>
      <c r="OM106" t="s">
        <v>362</v>
      </c>
      <c r="ON106" t="s">
        <v>362</v>
      </c>
      <c r="OO106" t="s">
        <v>362</v>
      </c>
      <c r="OP106" t="s">
        <v>362</v>
      </c>
      <c r="OQ106" t="s">
        <v>362</v>
      </c>
      <c r="OR106" t="s">
        <v>362</v>
      </c>
      <c r="OS106" t="s">
        <v>362</v>
      </c>
      <c r="OU106" t="s">
        <v>5002</v>
      </c>
      <c r="PF106" t="s">
        <v>6445</v>
      </c>
      <c r="PG106" t="s">
        <v>360</v>
      </c>
      <c r="PH106" t="s">
        <v>362</v>
      </c>
      <c r="PI106" t="s">
        <v>360</v>
      </c>
      <c r="PJ106" t="s">
        <v>362</v>
      </c>
      <c r="PK106" t="s">
        <v>362</v>
      </c>
      <c r="PL106" t="s">
        <v>362</v>
      </c>
      <c r="PM106" t="s">
        <v>360</v>
      </c>
      <c r="PN106" t="s">
        <v>362</v>
      </c>
      <c r="PO106" t="s">
        <v>362</v>
      </c>
      <c r="PP106" t="s">
        <v>362</v>
      </c>
      <c r="PQ106" t="s">
        <v>362</v>
      </c>
      <c r="PR106" t="s">
        <v>362</v>
      </c>
      <c r="PS106" t="s">
        <v>362</v>
      </c>
      <c r="PT106" t="s">
        <v>362</v>
      </c>
      <c r="PU106" t="s">
        <v>362</v>
      </c>
      <c r="PV106" t="s">
        <v>362</v>
      </c>
      <c r="PW106" t="s">
        <v>362</v>
      </c>
      <c r="PX106" t="s">
        <v>362</v>
      </c>
      <c r="PZ106" t="s">
        <v>5412</v>
      </c>
      <c r="QA106" t="s">
        <v>362</v>
      </c>
      <c r="QB106" t="s">
        <v>362</v>
      </c>
      <c r="QC106" t="s">
        <v>362</v>
      </c>
      <c r="QD106" t="s">
        <v>362</v>
      </c>
      <c r="QE106" t="s">
        <v>362</v>
      </c>
      <c r="QF106" t="s">
        <v>362</v>
      </c>
      <c r="QG106" t="s">
        <v>362</v>
      </c>
      <c r="QH106" t="s">
        <v>360</v>
      </c>
      <c r="QI106" t="s">
        <v>362</v>
      </c>
      <c r="QJ106" t="s">
        <v>362</v>
      </c>
      <c r="QK106" t="s">
        <v>362</v>
      </c>
      <c r="QL106" t="s">
        <v>362</v>
      </c>
      <c r="QM106" t="s">
        <v>362</v>
      </c>
      <c r="QN106" t="s">
        <v>362</v>
      </c>
      <c r="QO106" t="s">
        <v>362</v>
      </c>
      <c r="QP106" t="s">
        <v>362</v>
      </c>
      <c r="QR106" t="s">
        <v>5437</v>
      </c>
      <c r="QS106" t="s">
        <v>362</v>
      </c>
      <c r="QT106" t="s">
        <v>362</v>
      </c>
      <c r="QU106" t="s">
        <v>362</v>
      </c>
      <c r="QV106" t="s">
        <v>362</v>
      </c>
      <c r="QW106" t="s">
        <v>362</v>
      </c>
      <c r="QX106" t="s">
        <v>362</v>
      </c>
      <c r="QY106" t="s">
        <v>362</v>
      </c>
      <c r="QZ106" t="s">
        <v>360</v>
      </c>
      <c r="RA106" t="s">
        <v>362</v>
      </c>
      <c r="RB106" t="s">
        <v>362</v>
      </c>
      <c r="RC106" t="s">
        <v>362</v>
      </c>
      <c r="RD106" t="s">
        <v>362</v>
      </c>
      <c r="RF106" t="s">
        <v>6446</v>
      </c>
      <c r="RG106" t="s">
        <v>362</v>
      </c>
      <c r="RH106" t="s">
        <v>360</v>
      </c>
      <c r="RI106" t="s">
        <v>362</v>
      </c>
      <c r="RJ106" t="s">
        <v>362</v>
      </c>
      <c r="RK106" t="s">
        <v>360</v>
      </c>
      <c r="RL106" t="s">
        <v>362</v>
      </c>
      <c r="RM106" t="s">
        <v>362</v>
      </c>
      <c r="RN106" t="s">
        <v>362</v>
      </c>
      <c r="RO106" t="s">
        <v>362</v>
      </c>
      <c r="RP106" t="s">
        <v>362</v>
      </c>
      <c r="RQ106" t="s">
        <v>362</v>
      </c>
      <c r="RR106" t="s">
        <v>362</v>
      </c>
      <c r="RS106" t="s">
        <v>362</v>
      </c>
      <c r="RT106" t="s">
        <v>362</v>
      </c>
      <c r="RU106" t="s">
        <v>362</v>
      </c>
      <c r="RV106" t="s">
        <v>362</v>
      </c>
      <c r="RX106" t="s">
        <v>6213</v>
      </c>
      <c r="RY106" t="s">
        <v>360</v>
      </c>
      <c r="RZ106" t="s">
        <v>360</v>
      </c>
      <c r="SA106" t="s">
        <v>360</v>
      </c>
      <c r="SB106" t="s">
        <v>360</v>
      </c>
      <c r="SC106" t="s">
        <v>360</v>
      </c>
      <c r="SD106" t="s">
        <v>360</v>
      </c>
      <c r="SE106" t="s">
        <v>362</v>
      </c>
      <c r="SF106" t="s">
        <v>362</v>
      </c>
      <c r="SG106" t="s">
        <v>362</v>
      </c>
      <c r="SH106" t="s">
        <v>362</v>
      </c>
      <c r="SI106" t="s">
        <v>362</v>
      </c>
      <c r="SK106" t="s">
        <v>6447</v>
      </c>
      <c r="SL106" t="s">
        <v>362</v>
      </c>
      <c r="SM106" t="s">
        <v>362</v>
      </c>
      <c r="SN106" t="s">
        <v>362</v>
      </c>
      <c r="SO106" t="s">
        <v>360</v>
      </c>
      <c r="SP106" t="s">
        <v>362</v>
      </c>
      <c r="SQ106" t="s">
        <v>362</v>
      </c>
      <c r="SR106" t="s">
        <v>360</v>
      </c>
      <c r="SS106" t="s">
        <v>360</v>
      </c>
      <c r="ST106" t="s">
        <v>362</v>
      </c>
      <c r="SU106" t="s">
        <v>362</v>
      </c>
      <c r="SV106" t="s">
        <v>362</v>
      </c>
      <c r="SW106" t="s">
        <v>362</v>
      </c>
      <c r="SX106" t="s">
        <v>362</v>
      </c>
      <c r="SZ106" t="s">
        <v>3074</v>
      </c>
      <c r="TA106" t="s">
        <v>362</v>
      </c>
      <c r="TB106" t="s">
        <v>362</v>
      </c>
      <c r="TC106" t="s">
        <v>362</v>
      </c>
      <c r="TD106" t="s">
        <v>362</v>
      </c>
      <c r="TE106" t="s">
        <v>362</v>
      </c>
      <c r="TF106" t="s">
        <v>362</v>
      </c>
      <c r="TG106" t="s">
        <v>360</v>
      </c>
      <c r="TH106" t="s">
        <v>362</v>
      </c>
      <c r="TY106" t="s">
        <v>5002</v>
      </c>
      <c r="UN106" t="s">
        <v>3072</v>
      </c>
      <c r="UO106" t="s">
        <v>3074</v>
      </c>
      <c r="UP106" t="s">
        <v>3072</v>
      </c>
      <c r="UQ106" t="s">
        <v>1313</v>
      </c>
      <c r="UR106" t="s">
        <v>304</v>
      </c>
      <c r="US106" t="s">
        <v>314</v>
      </c>
      <c r="UT106" t="s">
        <v>290</v>
      </c>
      <c r="UU106" t="s">
        <v>687</v>
      </c>
      <c r="UV106" t="s">
        <v>527</v>
      </c>
      <c r="UW106" t="s">
        <v>329</v>
      </c>
      <c r="UX106" t="s">
        <v>737</v>
      </c>
      <c r="UY106" t="s">
        <v>406</v>
      </c>
      <c r="UZ106" t="s">
        <v>1099</v>
      </c>
      <c r="VA106" t="s">
        <v>1185</v>
      </c>
      <c r="VB106" t="s">
        <v>392</v>
      </c>
    </row>
    <row r="107" spans="1:574" x14ac:dyDescent="0.25">
      <c r="A107" t="s">
        <v>6448</v>
      </c>
      <c r="B107" s="38">
        <v>45909</v>
      </c>
      <c r="C107" t="s">
        <v>3058</v>
      </c>
      <c r="D107" t="s">
        <v>3059</v>
      </c>
      <c r="E107" t="s">
        <v>3065</v>
      </c>
      <c r="F107">
        <v>2815692</v>
      </c>
      <c r="G107" t="s">
        <v>3072</v>
      </c>
      <c r="H107" s="38">
        <v>44625</v>
      </c>
      <c r="I107">
        <v>41</v>
      </c>
      <c r="J107" t="s">
        <v>1471</v>
      </c>
      <c r="K107" t="s">
        <v>4866</v>
      </c>
      <c r="L107" t="s">
        <v>4875</v>
      </c>
      <c r="N107" t="s">
        <v>4911</v>
      </c>
      <c r="P107" t="s">
        <v>4923</v>
      </c>
      <c r="R107" t="s">
        <v>5527</v>
      </c>
      <c r="S107" t="s">
        <v>360</v>
      </c>
      <c r="T107" t="s">
        <v>362</v>
      </c>
      <c r="U107" t="s">
        <v>362</v>
      </c>
      <c r="V107" t="s">
        <v>362</v>
      </c>
      <c r="W107" t="s">
        <v>362</v>
      </c>
      <c r="X107" t="s">
        <v>362</v>
      </c>
      <c r="Y107" t="s">
        <v>362</v>
      </c>
      <c r="Z107" t="s">
        <v>362</v>
      </c>
      <c r="AB107" t="s">
        <v>4940</v>
      </c>
      <c r="AC107" t="s">
        <v>4940</v>
      </c>
      <c r="AD107" t="s">
        <v>4940</v>
      </c>
      <c r="AE107" t="s">
        <v>4940</v>
      </c>
      <c r="AF107" t="s">
        <v>4940</v>
      </c>
      <c r="AG107" t="s">
        <v>4940</v>
      </c>
      <c r="AH107" t="s">
        <v>6227</v>
      </c>
      <c r="AI107" t="s">
        <v>360</v>
      </c>
      <c r="AJ107" t="s">
        <v>360</v>
      </c>
      <c r="AK107" t="s">
        <v>360</v>
      </c>
      <c r="AL107" t="s">
        <v>362</v>
      </c>
      <c r="AM107" t="s">
        <v>360</v>
      </c>
      <c r="AN107" t="s">
        <v>360</v>
      </c>
      <c r="AO107" t="s">
        <v>360</v>
      </c>
      <c r="AP107" t="s">
        <v>362</v>
      </c>
      <c r="AQ107" t="s">
        <v>362</v>
      </c>
      <c r="AR107" t="s">
        <v>362</v>
      </c>
      <c r="AS107" t="s">
        <v>362</v>
      </c>
      <c r="AT107" t="s">
        <v>362</v>
      </c>
      <c r="AU107" t="s">
        <v>362</v>
      </c>
      <c r="AV107" t="s">
        <v>362</v>
      </c>
      <c r="AX107" t="s">
        <v>5984</v>
      </c>
      <c r="AY107" t="s">
        <v>360</v>
      </c>
      <c r="AZ107" t="s">
        <v>360</v>
      </c>
      <c r="BA107" t="s">
        <v>362</v>
      </c>
      <c r="BB107" t="s">
        <v>362</v>
      </c>
      <c r="BC107" t="s">
        <v>362</v>
      </c>
      <c r="BD107" t="s">
        <v>362</v>
      </c>
      <c r="BE107" t="s">
        <v>362</v>
      </c>
      <c r="BF107" t="s">
        <v>362</v>
      </c>
      <c r="BG107" t="s">
        <v>362</v>
      </c>
      <c r="BH107" t="s">
        <v>362</v>
      </c>
      <c r="BI107" t="s">
        <v>362</v>
      </c>
      <c r="BJ107" t="s">
        <v>362</v>
      </c>
      <c r="BK107" t="s">
        <v>362</v>
      </c>
      <c r="BM107" t="s">
        <v>6044</v>
      </c>
      <c r="BN107" t="s">
        <v>362</v>
      </c>
      <c r="BO107" t="s">
        <v>362</v>
      </c>
      <c r="BP107" t="s">
        <v>360</v>
      </c>
      <c r="BQ107" t="s">
        <v>360</v>
      </c>
      <c r="BR107" t="s">
        <v>362</v>
      </c>
      <c r="BS107" t="s">
        <v>362</v>
      </c>
      <c r="BT107" t="s">
        <v>362</v>
      </c>
      <c r="BU107" t="s">
        <v>362</v>
      </c>
      <c r="BV107" t="s">
        <v>362</v>
      </c>
      <c r="BX107" t="s">
        <v>4975</v>
      </c>
      <c r="CN107" t="s">
        <v>5002</v>
      </c>
      <c r="DD107" t="s">
        <v>5019</v>
      </c>
      <c r="EK107" t="s">
        <v>5070</v>
      </c>
      <c r="EW107" t="s">
        <v>6449</v>
      </c>
      <c r="EX107" t="s">
        <v>362</v>
      </c>
      <c r="EY107" t="s">
        <v>362</v>
      </c>
      <c r="EZ107" t="s">
        <v>362</v>
      </c>
      <c r="FA107" t="s">
        <v>362</v>
      </c>
      <c r="FB107" t="s">
        <v>360</v>
      </c>
      <c r="FC107" t="s">
        <v>360</v>
      </c>
      <c r="FD107" t="s">
        <v>362</v>
      </c>
      <c r="FE107" t="s">
        <v>362</v>
      </c>
      <c r="FF107" t="s">
        <v>362</v>
      </c>
      <c r="FG107" t="s">
        <v>362</v>
      </c>
      <c r="FH107" t="s">
        <v>362</v>
      </c>
      <c r="FJ107" t="s">
        <v>5070</v>
      </c>
      <c r="FK107" t="s">
        <v>3072</v>
      </c>
      <c r="FV107" t="s">
        <v>3072</v>
      </c>
      <c r="GG107" t="s">
        <v>4951</v>
      </c>
      <c r="GI107" t="s">
        <v>3074</v>
      </c>
      <c r="HN107" t="s">
        <v>5172</v>
      </c>
      <c r="HO107" t="s">
        <v>362</v>
      </c>
      <c r="HP107" t="s">
        <v>362</v>
      </c>
      <c r="HQ107" t="s">
        <v>360</v>
      </c>
      <c r="HR107" t="s">
        <v>362</v>
      </c>
      <c r="HS107" t="s">
        <v>362</v>
      </c>
      <c r="HT107" t="s">
        <v>362</v>
      </c>
      <c r="HU107" t="s">
        <v>362</v>
      </c>
      <c r="HV107" t="s">
        <v>362</v>
      </c>
      <c r="HW107" t="s">
        <v>362</v>
      </c>
      <c r="HY107" t="s">
        <v>5186</v>
      </c>
      <c r="HZ107" t="s">
        <v>362</v>
      </c>
      <c r="IA107" t="s">
        <v>362</v>
      </c>
      <c r="IB107" t="s">
        <v>362</v>
      </c>
      <c r="IC107" t="s">
        <v>362</v>
      </c>
      <c r="ID107" t="s">
        <v>360</v>
      </c>
      <c r="IE107" t="s">
        <v>362</v>
      </c>
      <c r="IG107" t="s">
        <v>5187</v>
      </c>
      <c r="IP107" t="s">
        <v>5205</v>
      </c>
      <c r="IQ107" t="s">
        <v>5220</v>
      </c>
      <c r="IR107" t="s">
        <v>362</v>
      </c>
      <c r="IS107" t="s">
        <v>362</v>
      </c>
      <c r="IT107" t="s">
        <v>362</v>
      </c>
      <c r="IU107" t="s">
        <v>362</v>
      </c>
      <c r="IV107" t="s">
        <v>360</v>
      </c>
      <c r="IW107" t="s">
        <v>362</v>
      </c>
      <c r="IX107" t="s">
        <v>362</v>
      </c>
      <c r="IY107" t="s">
        <v>362</v>
      </c>
      <c r="IZ107" t="s">
        <v>362</v>
      </c>
      <c r="JA107" t="s">
        <v>362</v>
      </c>
      <c r="JL107" t="s">
        <v>3074</v>
      </c>
      <c r="JX107" t="s">
        <v>5257</v>
      </c>
      <c r="JY107" t="s">
        <v>362</v>
      </c>
      <c r="JZ107" t="s">
        <v>362</v>
      </c>
      <c r="KA107" t="s">
        <v>362</v>
      </c>
      <c r="KB107" t="s">
        <v>362</v>
      </c>
      <c r="KC107" t="s">
        <v>362</v>
      </c>
      <c r="KD107" t="s">
        <v>360</v>
      </c>
      <c r="KE107" t="s">
        <v>362</v>
      </c>
      <c r="KF107" t="s">
        <v>362</v>
      </c>
      <c r="KG107" t="s">
        <v>362</v>
      </c>
      <c r="KI107" t="s">
        <v>5259</v>
      </c>
      <c r="KJ107" t="s">
        <v>6164</v>
      </c>
      <c r="KK107" t="s">
        <v>360</v>
      </c>
      <c r="KL107" t="s">
        <v>362</v>
      </c>
      <c r="KM107" t="s">
        <v>360</v>
      </c>
      <c r="KN107" t="s">
        <v>362</v>
      </c>
      <c r="KO107" t="s">
        <v>362</v>
      </c>
      <c r="KP107" t="s">
        <v>362</v>
      </c>
      <c r="KQ107" t="s">
        <v>360</v>
      </c>
      <c r="KR107" t="s">
        <v>362</v>
      </c>
      <c r="KS107" t="s">
        <v>362</v>
      </c>
      <c r="KT107" t="s">
        <v>362</v>
      </c>
      <c r="KU107" t="s">
        <v>362</v>
      </c>
      <c r="LJ107" t="s">
        <v>6023</v>
      </c>
      <c r="LK107" t="s">
        <v>360</v>
      </c>
      <c r="LL107" t="s">
        <v>360</v>
      </c>
      <c r="LM107" t="s">
        <v>360</v>
      </c>
      <c r="LN107" t="s">
        <v>360</v>
      </c>
      <c r="LO107" t="s">
        <v>362</v>
      </c>
      <c r="LP107" t="s">
        <v>362</v>
      </c>
      <c r="LQ107" t="s">
        <v>362</v>
      </c>
      <c r="LS107" t="s">
        <v>3074</v>
      </c>
      <c r="LT107" t="s">
        <v>5287</v>
      </c>
      <c r="MR107" t="s">
        <v>5050</v>
      </c>
      <c r="MS107" t="s">
        <v>362</v>
      </c>
      <c r="MT107" t="s">
        <v>362</v>
      </c>
      <c r="MU107" t="s">
        <v>362</v>
      </c>
      <c r="MV107" t="s">
        <v>362</v>
      </c>
      <c r="MW107" t="s">
        <v>362</v>
      </c>
      <c r="MX107" t="s">
        <v>362</v>
      </c>
      <c r="MY107" t="s">
        <v>362</v>
      </c>
      <c r="MZ107" t="s">
        <v>360</v>
      </c>
      <c r="NA107" t="s">
        <v>362</v>
      </c>
      <c r="NB107" t="s">
        <v>362</v>
      </c>
      <c r="NC107" t="s">
        <v>362</v>
      </c>
      <c r="NE107" t="s">
        <v>4971</v>
      </c>
      <c r="NF107" t="s">
        <v>362</v>
      </c>
      <c r="NG107" t="s">
        <v>362</v>
      </c>
      <c r="NH107" t="s">
        <v>362</v>
      </c>
      <c r="NI107" t="s">
        <v>362</v>
      </c>
      <c r="NJ107" t="s">
        <v>362</v>
      </c>
      <c r="NK107" t="s">
        <v>362</v>
      </c>
      <c r="NL107" t="s">
        <v>362</v>
      </c>
      <c r="NM107" t="s">
        <v>362</v>
      </c>
      <c r="NN107" t="s">
        <v>362</v>
      </c>
      <c r="NO107" t="s">
        <v>362</v>
      </c>
      <c r="NP107" t="s">
        <v>362</v>
      </c>
      <c r="NQ107" t="s">
        <v>360</v>
      </c>
      <c r="NR107" t="s">
        <v>362</v>
      </c>
      <c r="NS107" t="s">
        <v>362</v>
      </c>
      <c r="NU107" t="s">
        <v>6164</v>
      </c>
      <c r="NV107" t="s">
        <v>360</v>
      </c>
      <c r="NW107" t="s">
        <v>362</v>
      </c>
      <c r="NX107" t="s">
        <v>360</v>
      </c>
      <c r="NY107" t="s">
        <v>362</v>
      </c>
      <c r="NZ107" t="s">
        <v>362</v>
      </c>
      <c r="OA107" t="s">
        <v>362</v>
      </c>
      <c r="OB107" t="s">
        <v>360</v>
      </c>
      <c r="OC107" t="s">
        <v>362</v>
      </c>
      <c r="OD107" t="s">
        <v>362</v>
      </c>
      <c r="OE107" t="s">
        <v>362</v>
      </c>
      <c r="OF107" t="s">
        <v>362</v>
      </c>
      <c r="OG107" t="s">
        <v>362</v>
      </c>
      <c r="OI107" t="s">
        <v>5345</v>
      </c>
      <c r="OJ107" t="s">
        <v>360</v>
      </c>
      <c r="OK107" t="s">
        <v>362</v>
      </c>
      <c r="OL107" t="s">
        <v>362</v>
      </c>
      <c r="OM107" t="s">
        <v>362</v>
      </c>
      <c r="ON107" t="s">
        <v>362</v>
      </c>
      <c r="OO107" t="s">
        <v>362</v>
      </c>
      <c r="OP107" t="s">
        <v>362</v>
      </c>
      <c r="OQ107" t="s">
        <v>362</v>
      </c>
      <c r="OR107" t="s">
        <v>362</v>
      </c>
      <c r="OS107" t="s">
        <v>362</v>
      </c>
      <c r="OU107" t="s">
        <v>5002</v>
      </c>
      <c r="PF107" t="s">
        <v>6203</v>
      </c>
      <c r="PG107" t="s">
        <v>360</v>
      </c>
      <c r="PH107" t="s">
        <v>362</v>
      </c>
      <c r="PI107" t="s">
        <v>362</v>
      </c>
      <c r="PJ107" t="s">
        <v>362</v>
      </c>
      <c r="PK107" t="s">
        <v>362</v>
      </c>
      <c r="PL107" t="s">
        <v>362</v>
      </c>
      <c r="PM107" t="s">
        <v>362</v>
      </c>
      <c r="PN107" t="s">
        <v>362</v>
      </c>
      <c r="PO107" t="s">
        <v>362</v>
      </c>
      <c r="PP107" t="s">
        <v>360</v>
      </c>
      <c r="PQ107" t="s">
        <v>362</v>
      </c>
      <c r="PR107" t="s">
        <v>362</v>
      </c>
      <c r="PS107" t="s">
        <v>362</v>
      </c>
      <c r="PT107" t="s">
        <v>362</v>
      </c>
      <c r="PU107" t="s">
        <v>362</v>
      </c>
      <c r="PV107" t="s">
        <v>362</v>
      </c>
      <c r="PW107" t="s">
        <v>362</v>
      </c>
      <c r="PX107" t="s">
        <v>362</v>
      </c>
      <c r="PZ107" t="s">
        <v>6148</v>
      </c>
      <c r="QA107" t="s">
        <v>362</v>
      </c>
      <c r="QB107" t="s">
        <v>362</v>
      </c>
      <c r="QC107" t="s">
        <v>362</v>
      </c>
      <c r="QD107" t="s">
        <v>362</v>
      </c>
      <c r="QE107" t="s">
        <v>362</v>
      </c>
      <c r="QF107" t="s">
        <v>362</v>
      </c>
      <c r="QG107" t="s">
        <v>360</v>
      </c>
      <c r="QH107" t="s">
        <v>360</v>
      </c>
      <c r="QI107" t="s">
        <v>362</v>
      </c>
      <c r="QJ107" t="s">
        <v>362</v>
      </c>
      <c r="QK107" t="s">
        <v>362</v>
      </c>
      <c r="QL107" t="s">
        <v>362</v>
      </c>
      <c r="QM107" t="s">
        <v>362</v>
      </c>
      <c r="QN107" t="s">
        <v>362</v>
      </c>
      <c r="QO107" t="s">
        <v>362</v>
      </c>
      <c r="QP107" t="s">
        <v>362</v>
      </c>
      <c r="QR107" t="s">
        <v>6212</v>
      </c>
      <c r="QS107" t="s">
        <v>360</v>
      </c>
      <c r="QT107" t="s">
        <v>362</v>
      </c>
      <c r="QU107" t="s">
        <v>360</v>
      </c>
      <c r="QV107" t="s">
        <v>362</v>
      </c>
      <c r="QW107" t="s">
        <v>362</v>
      </c>
      <c r="QX107" t="s">
        <v>362</v>
      </c>
      <c r="QY107" t="s">
        <v>362</v>
      </c>
      <c r="QZ107" t="s">
        <v>360</v>
      </c>
      <c r="RA107" t="s">
        <v>362</v>
      </c>
      <c r="RB107" t="s">
        <v>362</v>
      </c>
      <c r="RC107" t="s">
        <v>362</v>
      </c>
      <c r="RD107" t="s">
        <v>362</v>
      </c>
      <c r="RF107" t="s">
        <v>6091</v>
      </c>
      <c r="RG107" t="s">
        <v>362</v>
      </c>
      <c r="RH107" t="s">
        <v>362</v>
      </c>
      <c r="RI107" t="s">
        <v>362</v>
      </c>
      <c r="RJ107" t="s">
        <v>362</v>
      </c>
      <c r="RK107" t="s">
        <v>360</v>
      </c>
      <c r="RL107" t="s">
        <v>362</v>
      </c>
      <c r="RM107" t="s">
        <v>360</v>
      </c>
      <c r="RN107" t="s">
        <v>362</v>
      </c>
      <c r="RO107" t="s">
        <v>362</v>
      </c>
      <c r="RP107" t="s">
        <v>362</v>
      </c>
      <c r="RQ107" t="s">
        <v>362</v>
      </c>
      <c r="RR107" t="s">
        <v>362</v>
      </c>
      <c r="RS107" t="s">
        <v>362</v>
      </c>
      <c r="RT107" t="s">
        <v>362</v>
      </c>
      <c r="RU107" t="s">
        <v>362</v>
      </c>
      <c r="RV107" t="s">
        <v>362</v>
      </c>
      <c r="RX107" t="s">
        <v>6213</v>
      </c>
      <c r="RY107" t="s">
        <v>360</v>
      </c>
      <c r="RZ107" t="s">
        <v>360</v>
      </c>
      <c r="SA107" t="s">
        <v>360</v>
      </c>
      <c r="SB107" t="s">
        <v>360</v>
      </c>
      <c r="SC107" t="s">
        <v>360</v>
      </c>
      <c r="SD107" t="s">
        <v>360</v>
      </c>
      <c r="SE107" t="s">
        <v>362</v>
      </c>
      <c r="SF107" t="s">
        <v>362</v>
      </c>
      <c r="SG107" t="s">
        <v>362</v>
      </c>
      <c r="SH107" t="s">
        <v>362</v>
      </c>
      <c r="SI107" t="s">
        <v>362</v>
      </c>
      <c r="SK107" t="s">
        <v>6450</v>
      </c>
      <c r="SL107" t="s">
        <v>362</v>
      </c>
      <c r="SM107" t="s">
        <v>362</v>
      </c>
      <c r="SN107" t="s">
        <v>362</v>
      </c>
      <c r="SO107" t="s">
        <v>360</v>
      </c>
      <c r="SP107" t="s">
        <v>362</v>
      </c>
      <c r="SQ107" t="s">
        <v>360</v>
      </c>
      <c r="SR107" t="s">
        <v>360</v>
      </c>
      <c r="SS107" t="s">
        <v>362</v>
      </c>
      <c r="ST107" t="s">
        <v>362</v>
      </c>
      <c r="SU107" t="s">
        <v>362</v>
      </c>
      <c r="SV107" t="s">
        <v>362</v>
      </c>
      <c r="SW107" t="s">
        <v>362</v>
      </c>
      <c r="SX107" t="s">
        <v>362</v>
      </c>
      <c r="SZ107" t="s">
        <v>3074</v>
      </c>
      <c r="TA107" t="s">
        <v>362</v>
      </c>
      <c r="TB107" t="s">
        <v>362</v>
      </c>
      <c r="TC107" t="s">
        <v>362</v>
      </c>
      <c r="TD107" t="s">
        <v>362</v>
      </c>
      <c r="TE107" t="s">
        <v>362</v>
      </c>
      <c r="TF107" t="s">
        <v>362</v>
      </c>
      <c r="TG107" t="s">
        <v>360</v>
      </c>
      <c r="TH107" t="s">
        <v>362</v>
      </c>
      <c r="TY107" t="s">
        <v>5019</v>
      </c>
      <c r="TZ107" t="s">
        <v>5453</v>
      </c>
      <c r="UA107" t="s">
        <v>362</v>
      </c>
      <c r="UB107" t="s">
        <v>362</v>
      </c>
      <c r="UC107" t="s">
        <v>362</v>
      </c>
      <c r="UD107" t="s">
        <v>362</v>
      </c>
      <c r="UE107" t="s">
        <v>362</v>
      </c>
      <c r="UF107" t="s">
        <v>360</v>
      </c>
      <c r="UG107" t="s">
        <v>362</v>
      </c>
      <c r="UH107" t="s">
        <v>362</v>
      </c>
      <c r="UI107" t="s">
        <v>362</v>
      </c>
      <c r="UJ107" t="s">
        <v>362</v>
      </c>
      <c r="UK107" t="s">
        <v>362</v>
      </c>
      <c r="UN107" t="s">
        <v>3074</v>
      </c>
      <c r="UO107" t="s">
        <v>3074</v>
      </c>
      <c r="UP107" t="s">
        <v>3072</v>
      </c>
      <c r="UQ107" t="s">
        <v>6451</v>
      </c>
      <c r="UR107" t="s">
        <v>304</v>
      </c>
      <c r="US107" t="s">
        <v>314</v>
      </c>
      <c r="UT107" t="s">
        <v>290</v>
      </c>
      <c r="UU107" t="s">
        <v>686</v>
      </c>
      <c r="UV107" t="s">
        <v>532</v>
      </c>
      <c r="UW107" t="s">
        <v>329</v>
      </c>
      <c r="UX107" t="s">
        <v>737</v>
      </c>
      <c r="UY107" t="s">
        <v>406</v>
      </c>
      <c r="UZ107" t="s">
        <v>1099</v>
      </c>
      <c r="VA107" t="s">
        <v>1185</v>
      </c>
      <c r="VB107" t="s">
        <v>380</v>
      </c>
    </row>
    <row r="108" spans="1:574" x14ac:dyDescent="0.25">
      <c r="A108" t="s">
        <v>6452</v>
      </c>
      <c r="B108" s="38">
        <v>45909</v>
      </c>
      <c r="C108" t="s">
        <v>3056</v>
      </c>
      <c r="D108" t="s">
        <v>3059</v>
      </c>
      <c r="E108" t="s">
        <v>3065</v>
      </c>
      <c r="F108">
        <v>2782271</v>
      </c>
      <c r="G108" t="s">
        <v>3072</v>
      </c>
      <c r="H108" s="38">
        <v>44700</v>
      </c>
      <c r="I108">
        <v>53</v>
      </c>
      <c r="J108" t="s">
        <v>1476</v>
      </c>
      <c r="K108" t="s">
        <v>4866</v>
      </c>
      <c r="L108" t="s">
        <v>4875</v>
      </c>
      <c r="N108" t="s">
        <v>4911</v>
      </c>
      <c r="P108" t="s">
        <v>4937</v>
      </c>
      <c r="R108" t="s">
        <v>3074</v>
      </c>
      <c r="S108" t="s">
        <v>362</v>
      </c>
      <c r="T108" t="s">
        <v>362</v>
      </c>
      <c r="U108" t="s">
        <v>362</v>
      </c>
      <c r="V108" t="s">
        <v>362</v>
      </c>
      <c r="W108" t="s">
        <v>362</v>
      </c>
      <c r="X108" t="s">
        <v>360</v>
      </c>
      <c r="Y108" t="s">
        <v>362</v>
      </c>
      <c r="Z108" t="s">
        <v>362</v>
      </c>
      <c r="AB108" t="s">
        <v>4942</v>
      </c>
      <c r="AC108" t="s">
        <v>4942</v>
      </c>
      <c r="AD108" t="s">
        <v>4942</v>
      </c>
      <c r="AE108" t="s">
        <v>4942</v>
      </c>
      <c r="AF108" t="s">
        <v>4942</v>
      </c>
      <c r="AG108" t="s">
        <v>4940</v>
      </c>
      <c r="AH108" t="s">
        <v>4949</v>
      </c>
      <c r="AI108" t="s">
        <v>360</v>
      </c>
      <c r="AJ108" t="s">
        <v>362</v>
      </c>
      <c r="AK108" t="s">
        <v>362</v>
      </c>
      <c r="AL108" t="s">
        <v>362</v>
      </c>
      <c r="AM108" t="s">
        <v>362</v>
      </c>
      <c r="AN108" t="s">
        <v>362</v>
      </c>
      <c r="AO108" t="s">
        <v>362</v>
      </c>
      <c r="AP108" t="s">
        <v>362</v>
      </c>
      <c r="AQ108" t="s">
        <v>362</v>
      </c>
      <c r="AR108" t="s">
        <v>362</v>
      </c>
      <c r="AS108" t="s">
        <v>362</v>
      </c>
      <c r="AT108" t="s">
        <v>362</v>
      </c>
      <c r="AU108" t="s">
        <v>362</v>
      </c>
      <c r="AV108" t="s">
        <v>362</v>
      </c>
      <c r="AX108" t="s">
        <v>4949</v>
      </c>
      <c r="AY108" t="s">
        <v>360</v>
      </c>
      <c r="AZ108" t="s">
        <v>362</v>
      </c>
      <c r="BA108" t="s">
        <v>362</v>
      </c>
      <c r="BB108" t="s">
        <v>362</v>
      </c>
      <c r="BC108" t="s">
        <v>362</v>
      </c>
      <c r="BD108" t="s">
        <v>362</v>
      </c>
      <c r="BE108" t="s">
        <v>362</v>
      </c>
      <c r="BF108" t="s">
        <v>362</v>
      </c>
      <c r="BG108" t="s">
        <v>362</v>
      </c>
      <c r="BH108" t="s">
        <v>362</v>
      </c>
      <c r="BI108" t="s">
        <v>362</v>
      </c>
      <c r="BJ108" t="s">
        <v>362</v>
      </c>
      <c r="BK108" t="s">
        <v>362</v>
      </c>
      <c r="BM108" t="s">
        <v>5473</v>
      </c>
      <c r="BN108" t="s">
        <v>362</v>
      </c>
      <c r="BO108" t="s">
        <v>362</v>
      </c>
      <c r="BP108" t="s">
        <v>362</v>
      </c>
      <c r="BQ108" t="s">
        <v>360</v>
      </c>
      <c r="BR108" t="s">
        <v>362</v>
      </c>
      <c r="BS108" t="s">
        <v>362</v>
      </c>
      <c r="BT108" t="s">
        <v>362</v>
      </c>
      <c r="BU108" t="s">
        <v>362</v>
      </c>
      <c r="BV108" t="s">
        <v>362</v>
      </c>
      <c r="BX108" t="s">
        <v>4975</v>
      </c>
      <c r="CN108" t="s">
        <v>5002</v>
      </c>
      <c r="DD108" t="s">
        <v>5023</v>
      </c>
      <c r="EK108" t="s">
        <v>5070</v>
      </c>
      <c r="EW108" t="s">
        <v>5098</v>
      </c>
      <c r="EX108" t="s">
        <v>362</v>
      </c>
      <c r="EY108" t="s">
        <v>362</v>
      </c>
      <c r="EZ108" t="s">
        <v>360</v>
      </c>
      <c r="FA108" t="s">
        <v>362</v>
      </c>
      <c r="FB108" t="s">
        <v>362</v>
      </c>
      <c r="FC108" t="s">
        <v>362</v>
      </c>
      <c r="FD108" t="s">
        <v>362</v>
      </c>
      <c r="FE108" t="s">
        <v>362</v>
      </c>
      <c r="FF108" t="s">
        <v>362</v>
      </c>
      <c r="FG108" t="s">
        <v>362</v>
      </c>
      <c r="FH108" t="s">
        <v>362</v>
      </c>
      <c r="FJ108" t="s">
        <v>5072</v>
      </c>
      <c r="FK108" t="s">
        <v>3072</v>
      </c>
      <c r="FV108" t="s">
        <v>3072</v>
      </c>
      <c r="GG108" t="s">
        <v>4949</v>
      </c>
      <c r="GI108" t="s">
        <v>3074</v>
      </c>
      <c r="HN108" t="s">
        <v>4907</v>
      </c>
      <c r="HO108" t="s">
        <v>362</v>
      </c>
      <c r="HP108" t="s">
        <v>362</v>
      </c>
      <c r="HQ108" t="s">
        <v>362</v>
      </c>
      <c r="HR108" t="s">
        <v>362</v>
      </c>
      <c r="HS108" t="s">
        <v>362</v>
      </c>
      <c r="HT108" t="s">
        <v>362</v>
      </c>
      <c r="HU108" t="s">
        <v>362</v>
      </c>
      <c r="HV108" t="s">
        <v>360</v>
      </c>
      <c r="HW108" t="s">
        <v>362</v>
      </c>
      <c r="HY108" t="s">
        <v>5186</v>
      </c>
      <c r="HZ108" t="s">
        <v>362</v>
      </c>
      <c r="IA108" t="s">
        <v>362</v>
      </c>
      <c r="IB108" t="s">
        <v>362</v>
      </c>
      <c r="IC108" t="s">
        <v>362</v>
      </c>
      <c r="ID108" t="s">
        <v>360</v>
      </c>
      <c r="IE108" t="s">
        <v>362</v>
      </c>
      <c r="IG108" t="s">
        <v>5187</v>
      </c>
      <c r="IP108" t="s">
        <v>5203</v>
      </c>
      <c r="IQ108" t="s">
        <v>5220</v>
      </c>
      <c r="IR108" t="s">
        <v>362</v>
      </c>
      <c r="IS108" t="s">
        <v>362</v>
      </c>
      <c r="IT108" t="s">
        <v>362</v>
      </c>
      <c r="IU108" t="s">
        <v>362</v>
      </c>
      <c r="IV108" t="s">
        <v>360</v>
      </c>
      <c r="IW108" t="s">
        <v>362</v>
      </c>
      <c r="IX108" t="s">
        <v>362</v>
      </c>
      <c r="IY108" t="s">
        <v>362</v>
      </c>
      <c r="IZ108" t="s">
        <v>362</v>
      </c>
      <c r="JA108" t="s">
        <v>362</v>
      </c>
      <c r="JL108" t="s">
        <v>3074</v>
      </c>
      <c r="JX108" t="s">
        <v>5248</v>
      </c>
      <c r="JY108" t="s">
        <v>360</v>
      </c>
      <c r="JZ108" t="s">
        <v>362</v>
      </c>
      <c r="KA108" t="s">
        <v>362</v>
      </c>
      <c r="KB108" t="s">
        <v>362</v>
      </c>
      <c r="KC108" t="s">
        <v>362</v>
      </c>
      <c r="KD108" t="s">
        <v>362</v>
      </c>
      <c r="KE108" t="s">
        <v>362</v>
      </c>
      <c r="KF108" t="s">
        <v>362</v>
      </c>
      <c r="KG108" t="s">
        <v>362</v>
      </c>
      <c r="KI108" t="s">
        <v>5259</v>
      </c>
      <c r="KJ108" t="s">
        <v>5998</v>
      </c>
      <c r="KK108" t="s">
        <v>360</v>
      </c>
      <c r="KL108" t="s">
        <v>362</v>
      </c>
      <c r="KM108" t="s">
        <v>362</v>
      </c>
      <c r="KN108" t="s">
        <v>362</v>
      </c>
      <c r="KO108" t="s">
        <v>362</v>
      </c>
      <c r="KP108" t="s">
        <v>362</v>
      </c>
      <c r="KQ108" t="s">
        <v>360</v>
      </c>
      <c r="KR108" t="s">
        <v>362</v>
      </c>
      <c r="KS108" t="s">
        <v>362</v>
      </c>
      <c r="KT108" t="s">
        <v>362</v>
      </c>
      <c r="KU108" t="s">
        <v>362</v>
      </c>
      <c r="LJ108" t="s">
        <v>5283</v>
      </c>
      <c r="LK108" t="s">
        <v>362</v>
      </c>
      <c r="LL108" t="s">
        <v>362</v>
      </c>
      <c r="LM108" t="s">
        <v>360</v>
      </c>
      <c r="LN108" t="s">
        <v>362</v>
      </c>
      <c r="LO108" t="s">
        <v>362</v>
      </c>
      <c r="LP108" t="s">
        <v>362</v>
      </c>
      <c r="LQ108" t="s">
        <v>362</v>
      </c>
      <c r="LS108" t="s">
        <v>3072</v>
      </c>
      <c r="LT108" t="s">
        <v>5287</v>
      </c>
      <c r="MR108" t="s">
        <v>5310</v>
      </c>
      <c r="MS108" t="s">
        <v>360</v>
      </c>
      <c r="MT108" t="s">
        <v>362</v>
      </c>
      <c r="MU108" t="s">
        <v>362</v>
      </c>
      <c r="MV108" t="s">
        <v>362</v>
      </c>
      <c r="MW108" t="s">
        <v>362</v>
      </c>
      <c r="MX108" t="s">
        <v>362</v>
      </c>
      <c r="MY108" t="s">
        <v>362</v>
      </c>
      <c r="MZ108" t="s">
        <v>362</v>
      </c>
      <c r="NA108" t="s">
        <v>362</v>
      </c>
      <c r="NB108" t="s">
        <v>362</v>
      </c>
      <c r="NC108" t="s">
        <v>362</v>
      </c>
      <c r="NE108" t="s">
        <v>4971</v>
      </c>
      <c r="NF108" t="s">
        <v>362</v>
      </c>
      <c r="NG108" t="s">
        <v>362</v>
      </c>
      <c r="NH108" t="s">
        <v>362</v>
      </c>
      <c r="NI108" t="s">
        <v>362</v>
      </c>
      <c r="NJ108" t="s">
        <v>362</v>
      </c>
      <c r="NK108" t="s">
        <v>362</v>
      </c>
      <c r="NL108" t="s">
        <v>362</v>
      </c>
      <c r="NM108" t="s">
        <v>362</v>
      </c>
      <c r="NN108" t="s">
        <v>362</v>
      </c>
      <c r="NO108" t="s">
        <v>362</v>
      </c>
      <c r="NP108" t="s">
        <v>362</v>
      </c>
      <c r="NQ108" t="s">
        <v>360</v>
      </c>
      <c r="NR108" t="s">
        <v>362</v>
      </c>
      <c r="NS108" t="s">
        <v>362</v>
      </c>
      <c r="NU108" t="s">
        <v>5139</v>
      </c>
      <c r="NV108" t="s">
        <v>362</v>
      </c>
      <c r="NW108" t="s">
        <v>362</v>
      </c>
      <c r="NX108" t="s">
        <v>362</v>
      </c>
      <c r="NY108" t="s">
        <v>362</v>
      </c>
      <c r="NZ108" t="s">
        <v>360</v>
      </c>
      <c r="OA108" t="s">
        <v>362</v>
      </c>
      <c r="OB108" t="s">
        <v>362</v>
      </c>
      <c r="OC108" t="s">
        <v>362</v>
      </c>
      <c r="OD108" t="s">
        <v>362</v>
      </c>
      <c r="OE108" t="s">
        <v>362</v>
      </c>
      <c r="OF108" t="s">
        <v>362</v>
      </c>
      <c r="OG108" t="s">
        <v>362</v>
      </c>
      <c r="OI108" t="s">
        <v>5345</v>
      </c>
      <c r="OJ108" t="s">
        <v>360</v>
      </c>
      <c r="OK108" t="s">
        <v>362</v>
      </c>
      <c r="OL108" t="s">
        <v>362</v>
      </c>
      <c r="OM108" t="s">
        <v>362</v>
      </c>
      <c r="ON108" t="s">
        <v>362</v>
      </c>
      <c r="OO108" t="s">
        <v>362</v>
      </c>
      <c r="OP108" t="s">
        <v>362</v>
      </c>
      <c r="OQ108" t="s">
        <v>362</v>
      </c>
      <c r="OR108" t="s">
        <v>362</v>
      </c>
      <c r="OS108" t="s">
        <v>362</v>
      </c>
      <c r="OU108" t="s">
        <v>5002</v>
      </c>
      <c r="PF108" t="s">
        <v>5387</v>
      </c>
      <c r="PG108" t="s">
        <v>362</v>
      </c>
      <c r="PH108" t="s">
        <v>362</v>
      </c>
      <c r="PI108" t="s">
        <v>362</v>
      </c>
      <c r="PJ108" t="s">
        <v>362</v>
      </c>
      <c r="PK108" t="s">
        <v>362</v>
      </c>
      <c r="PL108" t="s">
        <v>362</v>
      </c>
      <c r="PM108" t="s">
        <v>362</v>
      </c>
      <c r="PN108" t="s">
        <v>362</v>
      </c>
      <c r="PO108" t="s">
        <v>362</v>
      </c>
      <c r="PP108" t="s">
        <v>360</v>
      </c>
      <c r="PQ108" t="s">
        <v>362</v>
      </c>
      <c r="PR108" t="s">
        <v>362</v>
      </c>
      <c r="PS108" t="s">
        <v>362</v>
      </c>
      <c r="PT108" t="s">
        <v>362</v>
      </c>
      <c r="PU108" t="s">
        <v>362</v>
      </c>
      <c r="PV108" t="s">
        <v>362</v>
      </c>
      <c r="PW108" t="s">
        <v>362</v>
      </c>
      <c r="PX108" t="s">
        <v>362</v>
      </c>
      <c r="PZ108" t="s">
        <v>5398</v>
      </c>
      <c r="QA108" t="s">
        <v>362</v>
      </c>
      <c r="QB108" t="s">
        <v>362</v>
      </c>
      <c r="QC108" t="s">
        <v>362</v>
      </c>
      <c r="QD108" t="s">
        <v>362</v>
      </c>
      <c r="QE108" t="s">
        <v>362</v>
      </c>
      <c r="QF108" t="s">
        <v>362</v>
      </c>
      <c r="QG108" t="s">
        <v>362</v>
      </c>
      <c r="QH108" t="s">
        <v>362</v>
      </c>
      <c r="QI108" t="s">
        <v>362</v>
      </c>
      <c r="QJ108" t="s">
        <v>362</v>
      </c>
      <c r="QK108" t="s">
        <v>362</v>
      </c>
      <c r="QL108" t="s">
        <v>362</v>
      </c>
      <c r="QM108" t="s">
        <v>360</v>
      </c>
      <c r="QN108" t="s">
        <v>362</v>
      </c>
      <c r="QO108" t="s">
        <v>362</v>
      </c>
      <c r="QP108" t="s">
        <v>362</v>
      </c>
      <c r="SZ108" t="s">
        <v>3074</v>
      </c>
      <c r="TA108" t="s">
        <v>362</v>
      </c>
      <c r="TB108" t="s">
        <v>362</v>
      </c>
      <c r="TC108" t="s">
        <v>362</v>
      </c>
      <c r="TD108" t="s">
        <v>362</v>
      </c>
      <c r="TE108" t="s">
        <v>362</v>
      </c>
      <c r="TF108" t="s">
        <v>362</v>
      </c>
      <c r="TG108" t="s">
        <v>360</v>
      </c>
      <c r="TH108" t="s">
        <v>362</v>
      </c>
      <c r="TY108" t="s">
        <v>5002</v>
      </c>
      <c r="UN108" t="s">
        <v>3074</v>
      </c>
      <c r="UO108" t="s">
        <v>3074</v>
      </c>
      <c r="UP108" t="s">
        <v>3074</v>
      </c>
      <c r="UQ108" t="s">
        <v>977</v>
      </c>
      <c r="UR108" t="s">
        <v>304</v>
      </c>
      <c r="US108" t="s">
        <v>321</v>
      </c>
      <c r="UT108" t="s">
        <v>290</v>
      </c>
      <c r="UU108" t="s">
        <v>690</v>
      </c>
      <c r="UV108" t="s">
        <v>532</v>
      </c>
      <c r="UW108" t="s">
        <v>329</v>
      </c>
      <c r="UX108" t="s">
        <v>742</v>
      </c>
      <c r="UY108" t="s">
        <v>406</v>
      </c>
      <c r="UZ108" t="s">
        <v>1099</v>
      </c>
      <c r="VA108" t="s">
        <v>1184</v>
      </c>
      <c r="VB108" t="s">
        <v>392</v>
      </c>
    </row>
    <row r="109" spans="1:574" x14ac:dyDescent="0.25">
      <c r="A109" t="s">
        <v>6453</v>
      </c>
      <c r="B109" s="38">
        <v>45909</v>
      </c>
      <c r="C109" t="s">
        <v>3057</v>
      </c>
      <c r="D109" t="s">
        <v>3059</v>
      </c>
      <c r="E109" t="s">
        <v>3065</v>
      </c>
      <c r="F109">
        <v>2836966</v>
      </c>
      <c r="G109" t="s">
        <v>3072</v>
      </c>
      <c r="H109" s="38">
        <v>44619</v>
      </c>
      <c r="I109">
        <v>37</v>
      </c>
      <c r="J109" t="s">
        <v>1466</v>
      </c>
      <c r="K109" t="s">
        <v>4866</v>
      </c>
      <c r="L109" t="s">
        <v>4875</v>
      </c>
      <c r="N109" t="s">
        <v>4913</v>
      </c>
      <c r="P109" t="s">
        <v>4937</v>
      </c>
      <c r="R109" t="s">
        <v>5527</v>
      </c>
      <c r="S109" t="s">
        <v>360</v>
      </c>
      <c r="T109" t="s">
        <v>362</v>
      </c>
      <c r="U109" t="s">
        <v>362</v>
      </c>
      <c r="V109" t="s">
        <v>362</v>
      </c>
      <c r="W109" t="s">
        <v>362</v>
      </c>
      <c r="X109" t="s">
        <v>362</v>
      </c>
      <c r="Y109" t="s">
        <v>362</v>
      </c>
      <c r="Z109" t="s">
        <v>362</v>
      </c>
      <c r="AB109" t="s">
        <v>4942</v>
      </c>
      <c r="AC109" t="s">
        <v>4940</v>
      </c>
      <c r="AD109" t="s">
        <v>4940</v>
      </c>
      <c r="AE109" t="s">
        <v>4940</v>
      </c>
      <c r="AF109" t="s">
        <v>4940</v>
      </c>
      <c r="AG109" t="s">
        <v>4940</v>
      </c>
      <c r="AH109" t="s">
        <v>6454</v>
      </c>
      <c r="AI109" t="s">
        <v>360</v>
      </c>
      <c r="AJ109" t="s">
        <v>360</v>
      </c>
      <c r="AK109" t="s">
        <v>362</v>
      </c>
      <c r="AL109" t="s">
        <v>360</v>
      </c>
      <c r="AM109" t="s">
        <v>362</v>
      </c>
      <c r="AN109" t="s">
        <v>362</v>
      </c>
      <c r="AO109" t="s">
        <v>360</v>
      </c>
      <c r="AP109" t="s">
        <v>360</v>
      </c>
      <c r="AQ109" t="s">
        <v>360</v>
      </c>
      <c r="AR109" t="s">
        <v>360</v>
      </c>
      <c r="AS109" t="s">
        <v>362</v>
      </c>
      <c r="AT109" t="s">
        <v>362</v>
      </c>
      <c r="AU109" t="s">
        <v>362</v>
      </c>
      <c r="AV109" t="s">
        <v>362</v>
      </c>
      <c r="AX109" t="s">
        <v>4949</v>
      </c>
      <c r="AY109" t="s">
        <v>360</v>
      </c>
      <c r="AZ109" t="s">
        <v>362</v>
      </c>
      <c r="BA109" t="s">
        <v>362</v>
      </c>
      <c r="BB109" t="s">
        <v>362</v>
      </c>
      <c r="BC109" t="s">
        <v>362</v>
      </c>
      <c r="BD109" t="s">
        <v>362</v>
      </c>
      <c r="BE109" t="s">
        <v>362</v>
      </c>
      <c r="BF109" t="s">
        <v>362</v>
      </c>
      <c r="BG109" t="s">
        <v>362</v>
      </c>
      <c r="BH109" t="s">
        <v>362</v>
      </c>
      <c r="BI109" t="s">
        <v>362</v>
      </c>
      <c r="BJ109" t="s">
        <v>362</v>
      </c>
      <c r="BK109" t="s">
        <v>362</v>
      </c>
      <c r="BM109" t="s">
        <v>5473</v>
      </c>
      <c r="BN109" t="s">
        <v>362</v>
      </c>
      <c r="BO109" t="s">
        <v>362</v>
      </c>
      <c r="BP109" t="s">
        <v>362</v>
      </c>
      <c r="BQ109" t="s">
        <v>360</v>
      </c>
      <c r="BR109" t="s">
        <v>362</v>
      </c>
      <c r="BS109" t="s">
        <v>362</v>
      </c>
      <c r="BT109" t="s">
        <v>362</v>
      </c>
      <c r="BU109" t="s">
        <v>362</v>
      </c>
      <c r="BV109" t="s">
        <v>362</v>
      </c>
      <c r="BX109" t="s">
        <v>4975</v>
      </c>
      <c r="CN109" t="s">
        <v>5007</v>
      </c>
      <c r="CO109" t="s">
        <v>4949</v>
      </c>
      <c r="CP109" t="s">
        <v>360</v>
      </c>
      <c r="CQ109" t="s">
        <v>362</v>
      </c>
      <c r="CR109" t="s">
        <v>362</v>
      </c>
      <c r="CS109" t="s">
        <v>362</v>
      </c>
      <c r="CT109" t="s">
        <v>362</v>
      </c>
      <c r="CU109" t="s">
        <v>362</v>
      </c>
      <c r="CV109" t="s">
        <v>362</v>
      </c>
      <c r="CW109" t="s">
        <v>362</v>
      </c>
      <c r="CX109" t="s">
        <v>362</v>
      </c>
      <c r="CY109" t="s">
        <v>362</v>
      </c>
      <c r="CZ109" t="s">
        <v>362</v>
      </c>
      <c r="DA109" t="s">
        <v>362</v>
      </c>
      <c r="DB109" t="s">
        <v>362</v>
      </c>
      <c r="DD109" t="s">
        <v>4984</v>
      </c>
      <c r="EK109" t="s">
        <v>5076</v>
      </c>
      <c r="EL109" t="s">
        <v>5080</v>
      </c>
      <c r="EM109" t="s">
        <v>360</v>
      </c>
      <c r="EN109" t="s">
        <v>362</v>
      </c>
      <c r="EO109" t="s">
        <v>362</v>
      </c>
      <c r="EP109" t="s">
        <v>362</v>
      </c>
      <c r="EQ109" t="s">
        <v>362</v>
      </c>
      <c r="ER109" t="s">
        <v>362</v>
      </c>
      <c r="ES109" t="s">
        <v>362</v>
      </c>
      <c r="ET109" t="s">
        <v>362</v>
      </c>
      <c r="EU109" t="s">
        <v>362</v>
      </c>
      <c r="EW109" t="s">
        <v>5094</v>
      </c>
      <c r="EX109" t="s">
        <v>360</v>
      </c>
      <c r="EY109" t="s">
        <v>362</v>
      </c>
      <c r="EZ109" t="s">
        <v>362</v>
      </c>
      <c r="FA109" t="s">
        <v>362</v>
      </c>
      <c r="FB109" t="s">
        <v>362</v>
      </c>
      <c r="FC109" t="s">
        <v>362</v>
      </c>
      <c r="FD109" t="s">
        <v>362</v>
      </c>
      <c r="FE109" t="s">
        <v>362</v>
      </c>
      <c r="FF109" t="s">
        <v>362</v>
      </c>
      <c r="FG109" t="s">
        <v>362</v>
      </c>
      <c r="FH109" t="s">
        <v>362</v>
      </c>
      <c r="FJ109" t="s">
        <v>5076</v>
      </c>
      <c r="FK109" t="s">
        <v>5111</v>
      </c>
      <c r="FL109" t="s">
        <v>6119</v>
      </c>
      <c r="FM109" t="s">
        <v>360</v>
      </c>
      <c r="FN109" t="s">
        <v>362</v>
      </c>
      <c r="FO109" t="s">
        <v>362</v>
      </c>
      <c r="FP109" t="s">
        <v>362</v>
      </c>
      <c r="FQ109" t="s">
        <v>360</v>
      </c>
      <c r="FR109" t="s">
        <v>362</v>
      </c>
      <c r="FS109" t="s">
        <v>362</v>
      </c>
      <c r="FT109" t="s">
        <v>362</v>
      </c>
      <c r="FV109" t="s">
        <v>3072</v>
      </c>
      <c r="GG109" t="s">
        <v>4949</v>
      </c>
      <c r="GI109" t="s">
        <v>3072</v>
      </c>
      <c r="GJ109" t="s">
        <v>5135</v>
      </c>
      <c r="GK109" t="s">
        <v>360</v>
      </c>
      <c r="GL109" t="s">
        <v>362</v>
      </c>
      <c r="GM109" t="s">
        <v>362</v>
      </c>
      <c r="GN109" t="s">
        <v>362</v>
      </c>
      <c r="GO109" t="s">
        <v>362</v>
      </c>
      <c r="GP109" t="s">
        <v>362</v>
      </c>
      <c r="GR109" t="s">
        <v>5147</v>
      </c>
      <c r="GS109" t="s">
        <v>362</v>
      </c>
      <c r="GT109" t="s">
        <v>362</v>
      </c>
      <c r="GU109" t="s">
        <v>360</v>
      </c>
      <c r="GV109" t="s">
        <v>362</v>
      </c>
      <c r="GW109" t="s">
        <v>362</v>
      </c>
      <c r="GX109" t="s">
        <v>362</v>
      </c>
      <c r="GY109" t="s">
        <v>362</v>
      </c>
      <c r="GZ109" t="s">
        <v>362</v>
      </c>
      <c r="HB109" t="s">
        <v>3074</v>
      </c>
      <c r="HC109" t="s">
        <v>5166</v>
      </c>
      <c r="HD109" t="s">
        <v>362</v>
      </c>
      <c r="HE109" t="s">
        <v>362</v>
      </c>
      <c r="HF109" t="s">
        <v>362</v>
      </c>
      <c r="HG109" t="s">
        <v>362</v>
      </c>
      <c r="HH109" t="s">
        <v>362</v>
      </c>
      <c r="HI109" t="s">
        <v>360</v>
      </c>
      <c r="HJ109" t="s">
        <v>362</v>
      </c>
      <c r="HK109" t="s">
        <v>362</v>
      </c>
      <c r="HL109" t="s">
        <v>362</v>
      </c>
      <c r="IG109" t="s">
        <v>5191</v>
      </c>
      <c r="IH109" t="s">
        <v>5196</v>
      </c>
      <c r="II109" t="s">
        <v>362</v>
      </c>
      <c r="IJ109" t="s">
        <v>360</v>
      </c>
      <c r="IK109" t="s">
        <v>362</v>
      </c>
      <c r="IL109" t="s">
        <v>362</v>
      </c>
      <c r="IM109" t="s">
        <v>362</v>
      </c>
      <c r="IN109" t="s">
        <v>362</v>
      </c>
      <c r="IP109" t="s">
        <v>5205</v>
      </c>
      <c r="IQ109" t="s">
        <v>5220</v>
      </c>
      <c r="IR109" t="s">
        <v>362</v>
      </c>
      <c r="IS109" t="s">
        <v>362</v>
      </c>
      <c r="IT109" t="s">
        <v>362</v>
      </c>
      <c r="IU109" t="s">
        <v>362</v>
      </c>
      <c r="IV109" t="s">
        <v>360</v>
      </c>
      <c r="IW109" t="s">
        <v>362</v>
      </c>
      <c r="IX109" t="s">
        <v>362</v>
      </c>
      <c r="IY109" t="s">
        <v>362</v>
      </c>
      <c r="IZ109" t="s">
        <v>362</v>
      </c>
      <c r="JA109" t="s">
        <v>362</v>
      </c>
      <c r="JL109" t="s">
        <v>3074</v>
      </c>
      <c r="JX109" t="s">
        <v>5250</v>
      </c>
      <c r="JY109" t="s">
        <v>362</v>
      </c>
      <c r="JZ109" t="s">
        <v>360</v>
      </c>
      <c r="KA109" t="s">
        <v>362</v>
      </c>
      <c r="KB109" t="s">
        <v>362</v>
      </c>
      <c r="KC109" t="s">
        <v>362</v>
      </c>
      <c r="KD109" t="s">
        <v>362</v>
      </c>
      <c r="KE109" t="s">
        <v>362</v>
      </c>
      <c r="KF109" t="s">
        <v>362</v>
      </c>
      <c r="KG109" t="s">
        <v>362</v>
      </c>
      <c r="KI109" t="s">
        <v>5259</v>
      </c>
      <c r="KJ109" t="s">
        <v>5263</v>
      </c>
      <c r="KK109" t="s">
        <v>360</v>
      </c>
      <c r="KL109" t="s">
        <v>362</v>
      </c>
      <c r="KM109" t="s">
        <v>362</v>
      </c>
      <c r="KN109" t="s">
        <v>362</v>
      </c>
      <c r="KO109" t="s">
        <v>362</v>
      </c>
      <c r="KP109" t="s">
        <v>362</v>
      </c>
      <c r="KQ109" t="s">
        <v>362</v>
      </c>
      <c r="KR109" t="s">
        <v>362</v>
      </c>
      <c r="KS109" t="s">
        <v>362</v>
      </c>
      <c r="KT109" t="s">
        <v>362</v>
      </c>
      <c r="KU109" t="s">
        <v>362</v>
      </c>
      <c r="LJ109" t="s">
        <v>6023</v>
      </c>
      <c r="LK109" t="s">
        <v>360</v>
      </c>
      <c r="LL109" t="s">
        <v>360</v>
      </c>
      <c r="LM109" t="s">
        <v>360</v>
      </c>
      <c r="LN109" t="s">
        <v>360</v>
      </c>
      <c r="LO109" t="s">
        <v>362</v>
      </c>
      <c r="LP109" t="s">
        <v>362</v>
      </c>
      <c r="LQ109" t="s">
        <v>362</v>
      </c>
      <c r="LS109" t="s">
        <v>3074</v>
      </c>
      <c r="LT109" t="s">
        <v>3072</v>
      </c>
      <c r="LU109" t="s">
        <v>5291</v>
      </c>
      <c r="LW109" t="s">
        <v>5296</v>
      </c>
      <c r="NE109" t="s">
        <v>4971</v>
      </c>
      <c r="NF109" t="s">
        <v>362</v>
      </c>
      <c r="NG109" t="s">
        <v>362</v>
      </c>
      <c r="NH109" t="s">
        <v>362</v>
      </c>
      <c r="NI109" t="s">
        <v>362</v>
      </c>
      <c r="NJ109" t="s">
        <v>362</v>
      </c>
      <c r="NK109" t="s">
        <v>362</v>
      </c>
      <c r="NL109" t="s">
        <v>362</v>
      </c>
      <c r="NM109" t="s">
        <v>362</v>
      </c>
      <c r="NN109" t="s">
        <v>362</v>
      </c>
      <c r="NO109" t="s">
        <v>362</v>
      </c>
      <c r="NP109" t="s">
        <v>362</v>
      </c>
      <c r="NQ109" t="s">
        <v>360</v>
      </c>
      <c r="NR109" t="s">
        <v>362</v>
      </c>
      <c r="NS109" t="s">
        <v>362</v>
      </c>
      <c r="NU109" t="s">
        <v>5263</v>
      </c>
      <c r="NV109" t="s">
        <v>360</v>
      </c>
      <c r="NW109" t="s">
        <v>362</v>
      </c>
      <c r="NX109" t="s">
        <v>362</v>
      </c>
      <c r="NY109" t="s">
        <v>362</v>
      </c>
      <c r="NZ109" t="s">
        <v>362</v>
      </c>
      <c r="OA109" t="s">
        <v>362</v>
      </c>
      <c r="OB109" t="s">
        <v>362</v>
      </c>
      <c r="OC109" t="s">
        <v>362</v>
      </c>
      <c r="OD109" t="s">
        <v>362</v>
      </c>
      <c r="OE109" t="s">
        <v>362</v>
      </c>
      <c r="OF109" t="s">
        <v>362</v>
      </c>
      <c r="OG109" t="s">
        <v>362</v>
      </c>
      <c r="OI109" t="s">
        <v>5345</v>
      </c>
      <c r="OJ109" t="s">
        <v>360</v>
      </c>
      <c r="OK109" t="s">
        <v>362</v>
      </c>
      <c r="OL109" t="s">
        <v>362</v>
      </c>
      <c r="OM109" t="s">
        <v>362</v>
      </c>
      <c r="ON109" t="s">
        <v>362</v>
      </c>
      <c r="OO109" t="s">
        <v>362</v>
      </c>
      <c r="OP109" t="s">
        <v>362</v>
      </c>
      <c r="OQ109" t="s">
        <v>362</v>
      </c>
      <c r="OR109" t="s">
        <v>362</v>
      </c>
      <c r="OS109" t="s">
        <v>362</v>
      </c>
      <c r="OU109" t="s">
        <v>5021</v>
      </c>
      <c r="OV109" t="s">
        <v>4907</v>
      </c>
      <c r="OW109" t="s">
        <v>362</v>
      </c>
      <c r="OX109" t="s">
        <v>362</v>
      </c>
      <c r="OY109" t="s">
        <v>362</v>
      </c>
      <c r="OZ109" t="s">
        <v>362</v>
      </c>
      <c r="PA109" t="s">
        <v>362</v>
      </c>
      <c r="PB109" t="s">
        <v>362</v>
      </c>
      <c r="PC109" t="s">
        <v>360</v>
      </c>
      <c r="PD109" t="s">
        <v>362</v>
      </c>
      <c r="PF109" t="s">
        <v>5373</v>
      </c>
      <c r="PG109" t="s">
        <v>362</v>
      </c>
      <c r="PH109" t="s">
        <v>362</v>
      </c>
      <c r="PI109" t="s">
        <v>360</v>
      </c>
      <c r="PJ109" t="s">
        <v>362</v>
      </c>
      <c r="PK109" t="s">
        <v>362</v>
      </c>
      <c r="PL109" t="s">
        <v>362</v>
      </c>
      <c r="PM109" t="s">
        <v>362</v>
      </c>
      <c r="PN109" t="s">
        <v>362</v>
      </c>
      <c r="PO109" t="s">
        <v>362</v>
      </c>
      <c r="PP109" t="s">
        <v>362</v>
      </c>
      <c r="PQ109" t="s">
        <v>362</v>
      </c>
      <c r="PR109" t="s">
        <v>362</v>
      </c>
      <c r="PS109" t="s">
        <v>362</v>
      </c>
      <c r="PT109" t="s">
        <v>362</v>
      </c>
      <c r="PU109" t="s">
        <v>362</v>
      </c>
      <c r="PV109" t="s">
        <v>362</v>
      </c>
      <c r="PW109" t="s">
        <v>362</v>
      </c>
      <c r="PX109" t="s">
        <v>362</v>
      </c>
      <c r="PZ109" t="s">
        <v>6455</v>
      </c>
      <c r="QA109" t="s">
        <v>362</v>
      </c>
      <c r="QB109" t="s">
        <v>362</v>
      </c>
      <c r="QC109" t="s">
        <v>362</v>
      </c>
      <c r="QD109" t="s">
        <v>362</v>
      </c>
      <c r="QE109" t="s">
        <v>360</v>
      </c>
      <c r="QF109" t="s">
        <v>362</v>
      </c>
      <c r="QG109" t="s">
        <v>362</v>
      </c>
      <c r="QH109" t="s">
        <v>360</v>
      </c>
      <c r="QI109" t="s">
        <v>362</v>
      </c>
      <c r="QJ109" t="s">
        <v>362</v>
      </c>
      <c r="QK109" t="s">
        <v>362</v>
      </c>
      <c r="QL109" t="s">
        <v>362</v>
      </c>
      <c r="QM109" t="s">
        <v>362</v>
      </c>
      <c r="QN109" t="s">
        <v>362</v>
      </c>
      <c r="QO109" t="s">
        <v>362</v>
      </c>
      <c r="QP109" t="s">
        <v>362</v>
      </c>
      <c r="QR109" t="s">
        <v>5437</v>
      </c>
      <c r="QS109" t="s">
        <v>362</v>
      </c>
      <c r="QT109" t="s">
        <v>362</v>
      </c>
      <c r="QU109" t="s">
        <v>362</v>
      </c>
      <c r="QV109" t="s">
        <v>362</v>
      </c>
      <c r="QW109" t="s">
        <v>362</v>
      </c>
      <c r="QX109" t="s">
        <v>362</v>
      </c>
      <c r="QY109" t="s">
        <v>362</v>
      </c>
      <c r="QZ109" t="s">
        <v>360</v>
      </c>
      <c r="RA109" t="s">
        <v>362</v>
      </c>
      <c r="RB109" t="s">
        <v>362</v>
      </c>
      <c r="RC109" t="s">
        <v>362</v>
      </c>
      <c r="RD109" t="s">
        <v>362</v>
      </c>
      <c r="RF109" t="s">
        <v>5449</v>
      </c>
      <c r="RG109" t="s">
        <v>362</v>
      </c>
      <c r="RH109" t="s">
        <v>362</v>
      </c>
      <c r="RI109" t="s">
        <v>362</v>
      </c>
      <c r="RJ109" t="s">
        <v>362</v>
      </c>
      <c r="RK109" t="s">
        <v>360</v>
      </c>
      <c r="RL109" t="s">
        <v>362</v>
      </c>
      <c r="RM109" t="s">
        <v>362</v>
      </c>
      <c r="RN109" t="s">
        <v>362</v>
      </c>
      <c r="RO109" t="s">
        <v>362</v>
      </c>
      <c r="RP109" t="s">
        <v>362</v>
      </c>
      <c r="RQ109" t="s">
        <v>362</v>
      </c>
      <c r="RR109" t="s">
        <v>362</v>
      </c>
      <c r="RS109" t="s">
        <v>362</v>
      </c>
      <c r="RT109" t="s">
        <v>362</v>
      </c>
      <c r="RU109" t="s">
        <v>362</v>
      </c>
      <c r="RV109" t="s">
        <v>362</v>
      </c>
      <c r="RX109" t="s">
        <v>6213</v>
      </c>
      <c r="RY109" t="s">
        <v>360</v>
      </c>
      <c r="RZ109" t="s">
        <v>360</v>
      </c>
      <c r="SA109" t="s">
        <v>360</v>
      </c>
      <c r="SB109" t="s">
        <v>360</v>
      </c>
      <c r="SC109" t="s">
        <v>360</v>
      </c>
      <c r="SD109" t="s">
        <v>360</v>
      </c>
      <c r="SE109" t="s">
        <v>362</v>
      </c>
      <c r="SF109" t="s">
        <v>362</v>
      </c>
      <c r="SG109" t="s">
        <v>362</v>
      </c>
      <c r="SH109" t="s">
        <v>362</v>
      </c>
      <c r="SI109" t="s">
        <v>362</v>
      </c>
      <c r="SK109" t="s">
        <v>6456</v>
      </c>
      <c r="SL109" t="s">
        <v>362</v>
      </c>
      <c r="SM109" t="s">
        <v>360</v>
      </c>
      <c r="SN109" t="s">
        <v>362</v>
      </c>
      <c r="SO109" t="s">
        <v>362</v>
      </c>
      <c r="SP109" t="s">
        <v>362</v>
      </c>
      <c r="SQ109" t="s">
        <v>362</v>
      </c>
      <c r="SR109" t="s">
        <v>360</v>
      </c>
      <c r="SS109" t="s">
        <v>362</v>
      </c>
      <c r="ST109" t="s">
        <v>362</v>
      </c>
      <c r="SU109" t="s">
        <v>362</v>
      </c>
      <c r="SV109" t="s">
        <v>362</v>
      </c>
      <c r="SW109" t="s">
        <v>362</v>
      </c>
      <c r="SX109" t="s">
        <v>362</v>
      </c>
      <c r="SZ109" t="s">
        <v>3074</v>
      </c>
      <c r="TA109" t="s">
        <v>362</v>
      </c>
      <c r="TB109" t="s">
        <v>362</v>
      </c>
      <c r="TC109" t="s">
        <v>362</v>
      </c>
      <c r="TD109" t="s">
        <v>362</v>
      </c>
      <c r="TE109" t="s">
        <v>362</v>
      </c>
      <c r="TF109" t="s">
        <v>362</v>
      </c>
      <c r="TG109" t="s">
        <v>360</v>
      </c>
      <c r="TH109" t="s">
        <v>362</v>
      </c>
      <c r="TY109" t="s">
        <v>5021</v>
      </c>
      <c r="TZ109" t="s">
        <v>4907</v>
      </c>
      <c r="UA109" t="s">
        <v>362</v>
      </c>
      <c r="UB109" t="s">
        <v>362</v>
      </c>
      <c r="UC109" t="s">
        <v>362</v>
      </c>
      <c r="UD109" t="s">
        <v>362</v>
      </c>
      <c r="UE109" t="s">
        <v>362</v>
      </c>
      <c r="UF109" t="s">
        <v>362</v>
      </c>
      <c r="UG109" t="s">
        <v>362</v>
      </c>
      <c r="UH109" t="s">
        <v>362</v>
      </c>
      <c r="UI109" t="s">
        <v>362</v>
      </c>
      <c r="UJ109" t="s">
        <v>360</v>
      </c>
      <c r="UK109" t="s">
        <v>362</v>
      </c>
      <c r="UN109" t="s">
        <v>3074</v>
      </c>
      <c r="UO109" t="s">
        <v>3072</v>
      </c>
      <c r="UP109" t="s">
        <v>3074</v>
      </c>
      <c r="UQ109" t="s">
        <v>1308</v>
      </c>
      <c r="UR109" t="s">
        <v>304</v>
      </c>
      <c r="US109" t="s">
        <v>321</v>
      </c>
      <c r="UT109" t="s">
        <v>290</v>
      </c>
      <c r="UU109" t="s">
        <v>686</v>
      </c>
      <c r="UV109" t="s">
        <v>532</v>
      </c>
      <c r="UW109" t="s">
        <v>329</v>
      </c>
      <c r="UX109" t="s">
        <v>737</v>
      </c>
      <c r="UY109" t="s">
        <v>406</v>
      </c>
      <c r="UZ109" t="s">
        <v>1099</v>
      </c>
      <c r="VA109" t="s">
        <v>1185</v>
      </c>
      <c r="VB109" t="s">
        <v>392</v>
      </c>
    </row>
    <row r="110" spans="1:574" x14ac:dyDescent="0.25">
      <c r="A110" t="s">
        <v>6457</v>
      </c>
      <c r="B110" s="38">
        <v>45909</v>
      </c>
      <c r="C110" t="s">
        <v>3058</v>
      </c>
      <c r="D110" t="s">
        <v>3059</v>
      </c>
      <c r="E110" t="s">
        <v>3065</v>
      </c>
      <c r="F110">
        <v>2817092</v>
      </c>
      <c r="G110" t="s">
        <v>3072</v>
      </c>
      <c r="H110" s="38">
        <v>44623</v>
      </c>
      <c r="I110">
        <v>42</v>
      </c>
      <c r="J110" t="s">
        <v>1471</v>
      </c>
      <c r="K110" t="s">
        <v>4866</v>
      </c>
      <c r="L110" t="s">
        <v>4875</v>
      </c>
      <c r="N110" t="s">
        <v>4911</v>
      </c>
      <c r="P110" t="s">
        <v>4937</v>
      </c>
      <c r="R110" t="s">
        <v>5994</v>
      </c>
      <c r="S110" t="s">
        <v>360</v>
      </c>
      <c r="T110" t="s">
        <v>360</v>
      </c>
      <c r="U110" t="s">
        <v>362</v>
      </c>
      <c r="V110" t="s">
        <v>362</v>
      </c>
      <c r="W110" t="s">
        <v>362</v>
      </c>
      <c r="X110" t="s">
        <v>362</v>
      </c>
      <c r="Y110" t="s">
        <v>362</v>
      </c>
      <c r="Z110" t="s">
        <v>362</v>
      </c>
      <c r="AB110" t="s">
        <v>4940</v>
      </c>
      <c r="AC110" t="s">
        <v>4940</v>
      </c>
      <c r="AD110" t="s">
        <v>4940</v>
      </c>
      <c r="AE110" t="s">
        <v>4940</v>
      </c>
      <c r="AF110" t="s">
        <v>4940</v>
      </c>
      <c r="AG110" t="s">
        <v>4940</v>
      </c>
      <c r="AH110" t="s">
        <v>6227</v>
      </c>
      <c r="AI110" t="s">
        <v>360</v>
      </c>
      <c r="AJ110" t="s">
        <v>360</v>
      </c>
      <c r="AK110" t="s">
        <v>360</v>
      </c>
      <c r="AL110" t="s">
        <v>362</v>
      </c>
      <c r="AM110" t="s">
        <v>360</v>
      </c>
      <c r="AN110" t="s">
        <v>360</v>
      </c>
      <c r="AO110" t="s">
        <v>360</v>
      </c>
      <c r="AP110" t="s">
        <v>362</v>
      </c>
      <c r="AQ110" t="s">
        <v>362</v>
      </c>
      <c r="AR110" t="s">
        <v>362</v>
      </c>
      <c r="AS110" t="s">
        <v>362</v>
      </c>
      <c r="AT110" t="s">
        <v>362</v>
      </c>
      <c r="AU110" t="s">
        <v>362</v>
      </c>
      <c r="AV110" t="s">
        <v>362</v>
      </c>
      <c r="AX110" t="s">
        <v>5984</v>
      </c>
      <c r="AY110" t="s">
        <v>360</v>
      </c>
      <c r="AZ110" t="s">
        <v>360</v>
      </c>
      <c r="BA110" t="s">
        <v>362</v>
      </c>
      <c r="BB110" t="s">
        <v>362</v>
      </c>
      <c r="BC110" t="s">
        <v>362</v>
      </c>
      <c r="BD110" t="s">
        <v>362</v>
      </c>
      <c r="BE110" t="s">
        <v>362</v>
      </c>
      <c r="BF110" t="s">
        <v>362</v>
      </c>
      <c r="BG110" t="s">
        <v>362</v>
      </c>
      <c r="BH110" t="s">
        <v>362</v>
      </c>
      <c r="BI110" t="s">
        <v>362</v>
      </c>
      <c r="BJ110" t="s">
        <v>362</v>
      </c>
      <c r="BK110" t="s">
        <v>362</v>
      </c>
      <c r="BM110" t="s">
        <v>6222</v>
      </c>
      <c r="BN110" t="s">
        <v>362</v>
      </c>
      <c r="BO110" t="s">
        <v>360</v>
      </c>
      <c r="BP110" t="s">
        <v>362</v>
      </c>
      <c r="BQ110" t="s">
        <v>360</v>
      </c>
      <c r="BR110" t="s">
        <v>362</v>
      </c>
      <c r="BS110" t="s">
        <v>362</v>
      </c>
      <c r="BT110" t="s">
        <v>362</v>
      </c>
      <c r="BU110" t="s">
        <v>362</v>
      </c>
      <c r="BV110" t="s">
        <v>362</v>
      </c>
      <c r="BX110" t="s">
        <v>4975</v>
      </c>
      <c r="CN110" t="s">
        <v>5002</v>
      </c>
      <c r="DD110" t="s">
        <v>5023</v>
      </c>
      <c r="EK110" t="s">
        <v>5070</v>
      </c>
      <c r="EW110" t="s">
        <v>6458</v>
      </c>
      <c r="EX110" t="s">
        <v>362</v>
      </c>
      <c r="EY110" t="s">
        <v>362</v>
      </c>
      <c r="EZ110" t="s">
        <v>362</v>
      </c>
      <c r="FA110" t="s">
        <v>360</v>
      </c>
      <c r="FB110" t="s">
        <v>360</v>
      </c>
      <c r="FC110" t="s">
        <v>360</v>
      </c>
      <c r="FD110" t="s">
        <v>360</v>
      </c>
      <c r="FE110" t="s">
        <v>362</v>
      </c>
      <c r="FF110" t="s">
        <v>362</v>
      </c>
      <c r="FG110" t="s">
        <v>362</v>
      </c>
      <c r="FH110" t="s">
        <v>362</v>
      </c>
      <c r="FJ110" t="s">
        <v>5072</v>
      </c>
      <c r="FK110" t="s">
        <v>3072</v>
      </c>
      <c r="FV110" t="s">
        <v>3072</v>
      </c>
      <c r="GG110" t="s">
        <v>4949</v>
      </c>
      <c r="GI110" t="s">
        <v>3074</v>
      </c>
      <c r="HN110" t="s">
        <v>5172</v>
      </c>
      <c r="HO110" t="s">
        <v>362</v>
      </c>
      <c r="HP110" t="s">
        <v>362</v>
      </c>
      <c r="HQ110" t="s">
        <v>360</v>
      </c>
      <c r="HR110" t="s">
        <v>362</v>
      </c>
      <c r="HS110" t="s">
        <v>362</v>
      </c>
      <c r="HT110" t="s">
        <v>362</v>
      </c>
      <c r="HU110" t="s">
        <v>362</v>
      </c>
      <c r="HV110" t="s">
        <v>362</v>
      </c>
      <c r="HW110" t="s">
        <v>362</v>
      </c>
      <c r="HY110" t="s">
        <v>5186</v>
      </c>
      <c r="HZ110" t="s">
        <v>362</v>
      </c>
      <c r="IA110" t="s">
        <v>362</v>
      </c>
      <c r="IB110" t="s">
        <v>362</v>
      </c>
      <c r="IC110" t="s">
        <v>362</v>
      </c>
      <c r="ID110" t="s">
        <v>360</v>
      </c>
      <c r="IE110" t="s">
        <v>362</v>
      </c>
      <c r="IG110" t="s">
        <v>5189</v>
      </c>
      <c r="IH110" t="s">
        <v>5198</v>
      </c>
      <c r="II110" t="s">
        <v>362</v>
      </c>
      <c r="IJ110" t="s">
        <v>362</v>
      </c>
      <c r="IK110" t="s">
        <v>360</v>
      </c>
      <c r="IL110" t="s">
        <v>362</v>
      </c>
      <c r="IM110" t="s">
        <v>362</v>
      </c>
      <c r="IN110" t="s">
        <v>362</v>
      </c>
      <c r="IP110" t="s">
        <v>5205</v>
      </c>
      <c r="IQ110" t="s">
        <v>5985</v>
      </c>
      <c r="IR110" t="s">
        <v>362</v>
      </c>
      <c r="IS110" t="s">
        <v>362</v>
      </c>
      <c r="IT110" t="s">
        <v>362</v>
      </c>
      <c r="IU110" t="s">
        <v>360</v>
      </c>
      <c r="IV110" t="s">
        <v>360</v>
      </c>
      <c r="IW110" t="s">
        <v>362</v>
      </c>
      <c r="IX110" t="s">
        <v>362</v>
      </c>
      <c r="IY110" t="s">
        <v>362</v>
      </c>
      <c r="IZ110" t="s">
        <v>362</v>
      </c>
      <c r="JA110" t="s">
        <v>362</v>
      </c>
      <c r="JL110" t="s">
        <v>5235</v>
      </c>
      <c r="JX110" t="s">
        <v>6459</v>
      </c>
      <c r="JY110" t="s">
        <v>362</v>
      </c>
      <c r="JZ110" t="s">
        <v>360</v>
      </c>
      <c r="KA110" t="s">
        <v>362</v>
      </c>
      <c r="KB110" t="s">
        <v>362</v>
      </c>
      <c r="KC110" t="s">
        <v>362</v>
      </c>
      <c r="KD110" t="s">
        <v>360</v>
      </c>
      <c r="KE110" t="s">
        <v>362</v>
      </c>
      <c r="KF110" t="s">
        <v>362</v>
      </c>
      <c r="KG110" t="s">
        <v>362</v>
      </c>
      <c r="KI110" t="s">
        <v>5259</v>
      </c>
      <c r="KJ110" t="s">
        <v>5263</v>
      </c>
      <c r="KK110" t="s">
        <v>360</v>
      </c>
      <c r="KL110" t="s">
        <v>362</v>
      </c>
      <c r="KM110" t="s">
        <v>362</v>
      </c>
      <c r="KN110" t="s">
        <v>362</v>
      </c>
      <c r="KO110" t="s">
        <v>362</v>
      </c>
      <c r="KP110" t="s">
        <v>362</v>
      </c>
      <c r="KQ110" t="s">
        <v>362</v>
      </c>
      <c r="KR110" t="s">
        <v>362</v>
      </c>
      <c r="KS110" t="s">
        <v>362</v>
      </c>
      <c r="KT110" t="s">
        <v>362</v>
      </c>
      <c r="KU110" t="s">
        <v>362</v>
      </c>
      <c r="LJ110" t="s">
        <v>6023</v>
      </c>
      <c r="LK110" t="s">
        <v>360</v>
      </c>
      <c r="LL110" t="s">
        <v>360</v>
      </c>
      <c r="LM110" t="s">
        <v>360</v>
      </c>
      <c r="LN110" t="s">
        <v>360</v>
      </c>
      <c r="LO110" t="s">
        <v>362</v>
      </c>
      <c r="LP110" t="s">
        <v>362</v>
      </c>
      <c r="LQ110" t="s">
        <v>362</v>
      </c>
      <c r="LS110" t="s">
        <v>3072</v>
      </c>
      <c r="LT110" t="s">
        <v>5287</v>
      </c>
      <c r="MR110" t="s">
        <v>5050</v>
      </c>
      <c r="MS110" t="s">
        <v>362</v>
      </c>
      <c r="MT110" t="s">
        <v>362</v>
      </c>
      <c r="MU110" t="s">
        <v>362</v>
      </c>
      <c r="MV110" t="s">
        <v>362</v>
      </c>
      <c r="MW110" t="s">
        <v>362</v>
      </c>
      <c r="MX110" t="s">
        <v>362</v>
      </c>
      <c r="MY110" t="s">
        <v>362</v>
      </c>
      <c r="MZ110" t="s">
        <v>360</v>
      </c>
      <c r="NA110" t="s">
        <v>362</v>
      </c>
      <c r="NB110" t="s">
        <v>362</v>
      </c>
      <c r="NC110" t="s">
        <v>362</v>
      </c>
      <c r="NE110" t="s">
        <v>4971</v>
      </c>
      <c r="NF110" t="s">
        <v>362</v>
      </c>
      <c r="NG110" t="s">
        <v>362</v>
      </c>
      <c r="NH110" t="s">
        <v>362</v>
      </c>
      <c r="NI110" t="s">
        <v>362</v>
      </c>
      <c r="NJ110" t="s">
        <v>362</v>
      </c>
      <c r="NK110" t="s">
        <v>362</v>
      </c>
      <c r="NL110" t="s">
        <v>362</v>
      </c>
      <c r="NM110" t="s">
        <v>362</v>
      </c>
      <c r="NN110" t="s">
        <v>362</v>
      </c>
      <c r="NO110" t="s">
        <v>362</v>
      </c>
      <c r="NP110" t="s">
        <v>362</v>
      </c>
      <c r="NQ110" t="s">
        <v>360</v>
      </c>
      <c r="NR110" t="s">
        <v>362</v>
      </c>
      <c r="NS110" t="s">
        <v>362</v>
      </c>
      <c r="NU110" t="s">
        <v>6012</v>
      </c>
      <c r="NV110" t="s">
        <v>360</v>
      </c>
      <c r="NW110" t="s">
        <v>362</v>
      </c>
      <c r="NX110" t="s">
        <v>362</v>
      </c>
      <c r="NY110" t="s">
        <v>362</v>
      </c>
      <c r="NZ110" t="s">
        <v>360</v>
      </c>
      <c r="OA110" t="s">
        <v>362</v>
      </c>
      <c r="OB110" t="s">
        <v>362</v>
      </c>
      <c r="OC110" t="s">
        <v>362</v>
      </c>
      <c r="OD110" t="s">
        <v>362</v>
      </c>
      <c r="OE110" t="s">
        <v>362</v>
      </c>
      <c r="OF110" t="s">
        <v>362</v>
      </c>
      <c r="OG110" t="s">
        <v>362</v>
      </c>
      <c r="OI110" t="s">
        <v>5345</v>
      </c>
      <c r="OJ110" t="s">
        <v>360</v>
      </c>
      <c r="OK110" t="s">
        <v>362</v>
      </c>
      <c r="OL110" t="s">
        <v>362</v>
      </c>
      <c r="OM110" t="s">
        <v>362</v>
      </c>
      <c r="ON110" t="s">
        <v>362</v>
      </c>
      <c r="OO110" t="s">
        <v>362</v>
      </c>
      <c r="OP110" t="s">
        <v>362</v>
      </c>
      <c r="OQ110" t="s">
        <v>362</v>
      </c>
      <c r="OR110" t="s">
        <v>362</v>
      </c>
      <c r="OS110" t="s">
        <v>362</v>
      </c>
      <c r="OU110" t="s">
        <v>5002</v>
      </c>
      <c r="PF110" t="s">
        <v>6290</v>
      </c>
      <c r="PG110" t="s">
        <v>362</v>
      </c>
      <c r="PH110" t="s">
        <v>362</v>
      </c>
      <c r="PI110" t="s">
        <v>360</v>
      </c>
      <c r="PJ110" t="s">
        <v>362</v>
      </c>
      <c r="PK110" t="s">
        <v>362</v>
      </c>
      <c r="PL110" t="s">
        <v>362</v>
      </c>
      <c r="PM110" t="s">
        <v>362</v>
      </c>
      <c r="PN110" t="s">
        <v>360</v>
      </c>
      <c r="PO110" t="s">
        <v>362</v>
      </c>
      <c r="PP110" t="s">
        <v>360</v>
      </c>
      <c r="PQ110" t="s">
        <v>362</v>
      </c>
      <c r="PR110" t="s">
        <v>362</v>
      </c>
      <c r="PS110" t="s">
        <v>362</v>
      </c>
      <c r="PT110" t="s">
        <v>362</v>
      </c>
      <c r="PU110" t="s">
        <v>362</v>
      </c>
      <c r="PV110" t="s">
        <v>362</v>
      </c>
      <c r="PW110" t="s">
        <v>362</v>
      </c>
      <c r="PX110" t="s">
        <v>362</v>
      </c>
      <c r="PZ110" t="s">
        <v>5412</v>
      </c>
      <c r="QA110" t="s">
        <v>362</v>
      </c>
      <c r="QB110" t="s">
        <v>362</v>
      </c>
      <c r="QC110" t="s">
        <v>362</v>
      </c>
      <c r="QD110" t="s">
        <v>362</v>
      </c>
      <c r="QE110" t="s">
        <v>362</v>
      </c>
      <c r="QF110" t="s">
        <v>362</v>
      </c>
      <c r="QG110" t="s">
        <v>362</v>
      </c>
      <c r="QH110" t="s">
        <v>360</v>
      </c>
      <c r="QI110" t="s">
        <v>362</v>
      </c>
      <c r="QJ110" t="s">
        <v>362</v>
      </c>
      <c r="QK110" t="s">
        <v>362</v>
      </c>
      <c r="QL110" t="s">
        <v>362</v>
      </c>
      <c r="QM110" t="s">
        <v>362</v>
      </c>
      <c r="QN110" t="s">
        <v>362</v>
      </c>
      <c r="QO110" t="s">
        <v>362</v>
      </c>
      <c r="QP110" t="s">
        <v>362</v>
      </c>
      <c r="QR110" t="s">
        <v>6460</v>
      </c>
      <c r="QS110" t="s">
        <v>360</v>
      </c>
      <c r="QT110" t="s">
        <v>362</v>
      </c>
      <c r="QU110" t="s">
        <v>360</v>
      </c>
      <c r="QV110" t="s">
        <v>362</v>
      </c>
      <c r="QW110" t="s">
        <v>362</v>
      </c>
      <c r="QX110" t="s">
        <v>362</v>
      </c>
      <c r="QY110" t="s">
        <v>360</v>
      </c>
      <c r="QZ110" t="s">
        <v>360</v>
      </c>
      <c r="RA110" t="s">
        <v>362</v>
      </c>
      <c r="RB110" t="s">
        <v>362</v>
      </c>
      <c r="RC110" t="s">
        <v>362</v>
      </c>
      <c r="RD110" t="s">
        <v>362</v>
      </c>
      <c r="RF110" t="s">
        <v>5449</v>
      </c>
      <c r="RG110" t="s">
        <v>362</v>
      </c>
      <c r="RH110" t="s">
        <v>362</v>
      </c>
      <c r="RI110" t="s">
        <v>362</v>
      </c>
      <c r="RJ110" t="s">
        <v>362</v>
      </c>
      <c r="RK110" t="s">
        <v>360</v>
      </c>
      <c r="RL110" t="s">
        <v>362</v>
      </c>
      <c r="RM110" t="s">
        <v>362</v>
      </c>
      <c r="RN110" t="s">
        <v>362</v>
      </c>
      <c r="RO110" t="s">
        <v>362</v>
      </c>
      <c r="RP110" t="s">
        <v>362</v>
      </c>
      <c r="RQ110" t="s">
        <v>362</v>
      </c>
      <c r="RR110" t="s">
        <v>362</v>
      </c>
      <c r="RS110" t="s">
        <v>362</v>
      </c>
      <c r="RT110" t="s">
        <v>362</v>
      </c>
      <c r="RU110" t="s">
        <v>362</v>
      </c>
      <c r="RV110" t="s">
        <v>362</v>
      </c>
      <c r="RX110" t="s">
        <v>6213</v>
      </c>
      <c r="RY110" t="s">
        <v>360</v>
      </c>
      <c r="RZ110" t="s">
        <v>360</v>
      </c>
      <c r="SA110" t="s">
        <v>360</v>
      </c>
      <c r="SB110" t="s">
        <v>360</v>
      </c>
      <c r="SC110" t="s">
        <v>360</v>
      </c>
      <c r="SD110" t="s">
        <v>360</v>
      </c>
      <c r="SE110" t="s">
        <v>362</v>
      </c>
      <c r="SF110" t="s">
        <v>362</v>
      </c>
      <c r="SG110" t="s">
        <v>362</v>
      </c>
      <c r="SH110" t="s">
        <v>362</v>
      </c>
      <c r="SI110" t="s">
        <v>362</v>
      </c>
      <c r="SK110" t="s">
        <v>6461</v>
      </c>
      <c r="SL110" t="s">
        <v>362</v>
      </c>
      <c r="SM110" t="s">
        <v>362</v>
      </c>
      <c r="SN110" t="s">
        <v>362</v>
      </c>
      <c r="SO110" t="s">
        <v>360</v>
      </c>
      <c r="SP110" t="s">
        <v>360</v>
      </c>
      <c r="SQ110" t="s">
        <v>360</v>
      </c>
      <c r="SR110" t="s">
        <v>360</v>
      </c>
      <c r="SS110" t="s">
        <v>362</v>
      </c>
      <c r="ST110" t="s">
        <v>362</v>
      </c>
      <c r="SU110" t="s">
        <v>362</v>
      </c>
      <c r="SV110" t="s">
        <v>362</v>
      </c>
      <c r="SW110" t="s">
        <v>362</v>
      </c>
      <c r="SX110" t="s">
        <v>362</v>
      </c>
      <c r="SZ110" t="s">
        <v>3074</v>
      </c>
      <c r="TA110" t="s">
        <v>362</v>
      </c>
      <c r="TB110" t="s">
        <v>362</v>
      </c>
      <c r="TC110" t="s">
        <v>362</v>
      </c>
      <c r="TD110" t="s">
        <v>362</v>
      </c>
      <c r="TE110" t="s">
        <v>362</v>
      </c>
      <c r="TF110" t="s">
        <v>362</v>
      </c>
      <c r="TG110" t="s">
        <v>360</v>
      </c>
      <c r="TH110" t="s">
        <v>362</v>
      </c>
      <c r="TY110" t="s">
        <v>5021</v>
      </c>
      <c r="TZ110" t="s">
        <v>5518</v>
      </c>
      <c r="UA110" t="s">
        <v>362</v>
      </c>
      <c r="UB110" t="s">
        <v>362</v>
      </c>
      <c r="UC110" t="s">
        <v>360</v>
      </c>
      <c r="UD110" t="s">
        <v>362</v>
      </c>
      <c r="UE110" t="s">
        <v>362</v>
      </c>
      <c r="UF110" t="s">
        <v>362</v>
      </c>
      <c r="UG110" t="s">
        <v>362</v>
      </c>
      <c r="UH110" t="s">
        <v>362</v>
      </c>
      <c r="UI110" t="s">
        <v>362</v>
      </c>
      <c r="UJ110" t="s">
        <v>362</v>
      </c>
      <c r="UK110" t="s">
        <v>362</v>
      </c>
      <c r="UN110" t="s">
        <v>3074</v>
      </c>
      <c r="UO110" t="s">
        <v>3074</v>
      </c>
      <c r="UP110" t="s">
        <v>3074</v>
      </c>
      <c r="UQ110" t="s">
        <v>6462</v>
      </c>
      <c r="UR110" t="s">
        <v>304</v>
      </c>
      <c r="US110" t="s">
        <v>314</v>
      </c>
      <c r="UT110" t="s">
        <v>290</v>
      </c>
      <c r="UU110" t="s">
        <v>686</v>
      </c>
      <c r="UV110" t="s">
        <v>532</v>
      </c>
      <c r="UW110" t="s">
        <v>329</v>
      </c>
      <c r="UX110" t="s">
        <v>737</v>
      </c>
      <c r="UY110" t="s">
        <v>406</v>
      </c>
      <c r="UZ110" t="s">
        <v>1099</v>
      </c>
      <c r="VA110" t="s">
        <v>1185</v>
      </c>
      <c r="VB110" t="s">
        <v>392</v>
      </c>
    </row>
    <row r="111" spans="1:574" x14ac:dyDescent="0.25">
      <c r="A111" t="s">
        <v>6463</v>
      </c>
      <c r="B111" s="38">
        <v>45909</v>
      </c>
      <c r="C111" t="s">
        <v>3058</v>
      </c>
      <c r="D111" t="s">
        <v>3059</v>
      </c>
      <c r="E111" t="s">
        <v>3065</v>
      </c>
      <c r="F111">
        <v>2730926</v>
      </c>
      <c r="G111" t="s">
        <v>3072</v>
      </c>
      <c r="H111" s="38">
        <v>44618</v>
      </c>
      <c r="I111">
        <v>58</v>
      </c>
      <c r="J111" t="s">
        <v>1480</v>
      </c>
      <c r="K111" t="s">
        <v>4866</v>
      </c>
      <c r="L111" t="s">
        <v>4875</v>
      </c>
      <c r="N111" t="s">
        <v>4911</v>
      </c>
      <c r="P111" t="s">
        <v>4937</v>
      </c>
      <c r="R111" t="s">
        <v>6301</v>
      </c>
      <c r="S111" t="s">
        <v>360</v>
      </c>
      <c r="T111" t="s">
        <v>362</v>
      </c>
      <c r="U111" t="s">
        <v>362</v>
      </c>
      <c r="V111" t="s">
        <v>360</v>
      </c>
      <c r="W111" t="s">
        <v>362</v>
      </c>
      <c r="X111" t="s">
        <v>362</v>
      </c>
      <c r="Y111" t="s">
        <v>362</v>
      </c>
      <c r="Z111" t="s">
        <v>362</v>
      </c>
      <c r="AB111" t="s">
        <v>4942</v>
      </c>
      <c r="AC111" t="s">
        <v>4940</v>
      </c>
      <c r="AD111" t="s">
        <v>4942</v>
      </c>
      <c r="AE111" t="s">
        <v>4940</v>
      </c>
      <c r="AF111" t="s">
        <v>4940</v>
      </c>
      <c r="AG111" t="s">
        <v>4940</v>
      </c>
      <c r="AH111" t="s">
        <v>6155</v>
      </c>
      <c r="AI111" t="s">
        <v>360</v>
      </c>
      <c r="AJ111" t="s">
        <v>360</v>
      </c>
      <c r="AK111" t="s">
        <v>362</v>
      </c>
      <c r="AL111" t="s">
        <v>362</v>
      </c>
      <c r="AM111" t="s">
        <v>360</v>
      </c>
      <c r="AN111" t="s">
        <v>360</v>
      </c>
      <c r="AO111" t="s">
        <v>360</v>
      </c>
      <c r="AP111" t="s">
        <v>362</v>
      </c>
      <c r="AQ111" t="s">
        <v>362</v>
      </c>
      <c r="AR111" t="s">
        <v>362</v>
      </c>
      <c r="AS111" t="s">
        <v>362</v>
      </c>
      <c r="AT111" t="s">
        <v>362</v>
      </c>
      <c r="AU111" t="s">
        <v>362</v>
      </c>
      <c r="AV111" t="s">
        <v>362</v>
      </c>
      <c r="AX111" t="s">
        <v>6432</v>
      </c>
      <c r="AY111" t="s">
        <v>362</v>
      </c>
      <c r="AZ111" t="s">
        <v>360</v>
      </c>
      <c r="BA111" t="s">
        <v>362</v>
      </c>
      <c r="BB111" t="s">
        <v>362</v>
      </c>
      <c r="BC111" t="s">
        <v>360</v>
      </c>
      <c r="BD111" t="s">
        <v>362</v>
      </c>
      <c r="BE111" t="s">
        <v>362</v>
      </c>
      <c r="BF111" t="s">
        <v>362</v>
      </c>
      <c r="BG111" t="s">
        <v>362</v>
      </c>
      <c r="BH111" t="s">
        <v>362</v>
      </c>
      <c r="BI111" t="s">
        <v>362</v>
      </c>
      <c r="BJ111" t="s">
        <v>362</v>
      </c>
      <c r="BK111" t="s">
        <v>362</v>
      </c>
      <c r="BM111" t="s">
        <v>5469</v>
      </c>
      <c r="BN111" t="s">
        <v>362</v>
      </c>
      <c r="BO111" t="s">
        <v>360</v>
      </c>
      <c r="BP111" t="s">
        <v>362</v>
      </c>
      <c r="BQ111" t="s">
        <v>362</v>
      </c>
      <c r="BR111" t="s">
        <v>362</v>
      </c>
      <c r="BS111" t="s">
        <v>362</v>
      </c>
      <c r="BT111" t="s">
        <v>362</v>
      </c>
      <c r="BU111" t="s">
        <v>362</v>
      </c>
      <c r="BV111" t="s">
        <v>362</v>
      </c>
      <c r="BX111" t="s">
        <v>4975</v>
      </c>
      <c r="CN111" t="s">
        <v>5002</v>
      </c>
      <c r="DD111" t="s">
        <v>4984</v>
      </c>
      <c r="EK111" t="s">
        <v>5074</v>
      </c>
      <c r="EL111" t="s">
        <v>6401</v>
      </c>
      <c r="EM111" t="s">
        <v>362</v>
      </c>
      <c r="EN111" t="s">
        <v>362</v>
      </c>
      <c r="EO111" t="s">
        <v>362</v>
      </c>
      <c r="EP111" t="s">
        <v>362</v>
      </c>
      <c r="EQ111" t="s">
        <v>360</v>
      </c>
      <c r="ER111" t="s">
        <v>360</v>
      </c>
      <c r="ES111" t="s">
        <v>362</v>
      </c>
      <c r="ET111" t="s">
        <v>362</v>
      </c>
      <c r="EU111" t="s">
        <v>362</v>
      </c>
      <c r="EW111" t="s">
        <v>5104</v>
      </c>
      <c r="EX111" t="s">
        <v>362</v>
      </c>
      <c r="EY111" t="s">
        <v>362</v>
      </c>
      <c r="EZ111" t="s">
        <v>362</v>
      </c>
      <c r="FA111" t="s">
        <v>362</v>
      </c>
      <c r="FB111" t="s">
        <v>362</v>
      </c>
      <c r="FC111" t="s">
        <v>360</v>
      </c>
      <c r="FD111" t="s">
        <v>362</v>
      </c>
      <c r="FE111" t="s">
        <v>362</v>
      </c>
      <c r="FF111" t="s">
        <v>362</v>
      </c>
      <c r="FG111" t="s">
        <v>362</v>
      </c>
      <c r="FH111" t="s">
        <v>362</v>
      </c>
      <c r="FJ111" t="s">
        <v>5076</v>
      </c>
      <c r="FK111" t="s">
        <v>3074</v>
      </c>
      <c r="FL111" t="s">
        <v>6402</v>
      </c>
      <c r="FM111" t="s">
        <v>360</v>
      </c>
      <c r="FN111" t="s">
        <v>360</v>
      </c>
      <c r="FO111" t="s">
        <v>360</v>
      </c>
      <c r="FP111" t="s">
        <v>362</v>
      </c>
      <c r="FQ111" t="s">
        <v>362</v>
      </c>
      <c r="FR111" t="s">
        <v>362</v>
      </c>
      <c r="FS111" t="s">
        <v>362</v>
      </c>
      <c r="FT111" t="s">
        <v>362</v>
      </c>
      <c r="FV111" t="s">
        <v>5111</v>
      </c>
      <c r="FW111" t="s">
        <v>5128</v>
      </c>
      <c r="FX111" t="s">
        <v>362</v>
      </c>
      <c r="FY111" t="s">
        <v>362</v>
      </c>
      <c r="FZ111" t="s">
        <v>360</v>
      </c>
      <c r="GA111" t="s">
        <v>362</v>
      </c>
      <c r="GB111" t="s">
        <v>362</v>
      </c>
      <c r="GC111" t="s">
        <v>362</v>
      </c>
      <c r="GD111" t="s">
        <v>362</v>
      </c>
      <c r="GE111" t="s">
        <v>362</v>
      </c>
      <c r="GG111" t="s">
        <v>4949</v>
      </c>
      <c r="GI111" t="s">
        <v>3074</v>
      </c>
      <c r="HN111" t="s">
        <v>5172</v>
      </c>
      <c r="HO111" t="s">
        <v>362</v>
      </c>
      <c r="HP111" t="s">
        <v>362</v>
      </c>
      <c r="HQ111" t="s">
        <v>360</v>
      </c>
      <c r="HR111" t="s">
        <v>362</v>
      </c>
      <c r="HS111" t="s">
        <v>362</v>
      </c>
      <c r="HT111" t="s">
        <v>362</v>
      </c>
      <c r="HU111" t="s">
        <v>362</v>
      </c>
      <c r="HV111" t="s">
        <v>362</v>
      </c>
      <c r="HW111" t="s">
        <v>362</v>
      </c>
      <c r="HY111" t="s">
        <v>5186</v>
      </c>
      <c r="HZ111" t="s">
        <v>362</v>
      </c>
      <c r="IA111" t="s">
        <v>362</v>
      </c>
      <c r="IB111" t="s">
        <v>362</v>
      </c>
      <c r="IC111" t="s">
        <v>362</v>
      </c>
      <c r="ID111" t="s">
        <v>360</v>
      </c>
      <c r="IE111" t="s">
        <v>362</v>
      </c>
      <c r="IG111" t="s">
        <v>5191</v>
      </c>
      <c r="IH111" t="s">
        <v>6120</v>
      </c>
      <c r="II111" t="s">
        <v>362</v>
      </c>
      <c r="IJ111" t="s">
        <v>360</v>
      </c>
      <c r="IK111" t="s">
        <v>360</v>
      </c>
      <c r="IL111" t="s">
        <v>362</v>
      </c>
      <c r="IM111" t="s">
        <v>362</v>
      </c>
      <c r="IN111" t="s">
        <v>362</v>
      </c>
      <c r="IP111" t="s">
        <v>5205</v>
      </c>
      <c r="IQ111" t="s">
        <v>5218</v>
      </c>
      <c r="IR111" t="s">
        <v>362</v>
      </c>
      <c r="IS111" t="s">
        <v>362</v>
      </c>
      <c r="IT111" t="s">
        <v>362</v>
      </c>
      <c r="IU111" t="s">
        <v>360</v>
      </c>
      <c r="IV111" t="s">
        <v>362</v>
      </c>
      <c r="IW111" t="s">
        <v>362</v>
      </c>
      <c r="IX111" t="s">
        <v>362</v>
      </c>
      <c r="IY111" t="s">
        <v>362</v>
      </c>
      <c r="IZ111" t="s">
        <v>362</v>
      </c>
      <c r="JA111" t="s">
        <v>362</v>
      </c>
      <c r="JL111" t="s">
        <v>3072</v>
      </c>
      <c r="JM111" t="s">
        <v>5229</v>
      </c>
      <c r="JN111" t="s">
        <v>362</v>
      </c>
      <c r="JO111" t="s">
        <v>362</v>
      </c>
      <c r="JP111" t="s">
        <v>362</v>
      </c>
      <c r="JQ111" t="s">
        <v>362</v>
      </c>
      <c r="JR111" t="s">
        <v>362</v>
      </c>
      <c r="JS111" t="s">
        <v>360</v>
      </c>
      <c r="JT111" t="s">
        <v>362</v>
      </c>
      <c r="JU111" t="s">
        <v>362</v>
      </c>
      <c r="JV111" t="s">
        <v>362</v>
      </c>
      <c r="JX111" t="s">
        <v>6459</v>
      </c>
      <c r="JY111" t="s">
        <v>362</v>
      </c>
      <c r="JZ111" t="s">
        <v>360</v>
      </c>
      <c r="KA111" t="s">
        <v>362</v>
      </c>
      <c r="KB111" t="s">
        <v>362</v>
      </c>
      <c r="KC111" t="s">
        <v>362</v>
      </c>
      <c r="KD111" t="s">
        <v>360</v>
      </c>
      <c r="KE111" t="s">
        <v>362</v>
      </c>
      <c r="KF111" t="s">
        <v>362</v>
      </c>
      <c r="KG111" t="s">
        <v>362</v>
      </c>
      <c r="KI111" t="s">
        <v>5259</v>
      </c>
      <c r="KJ111" t="s">
        <v>6327</v>
      </c>
      <c r="KK111" t="s">
        <v>360</v>
      </c>
      <c r="KL111" t="s">
        <v>362</v>
      </c>
      <c r="KM111" t="s">
        <v>360</v>
      </c>
      <c r="KN111" t="s">
        <v>362</v>
      </c>
      <c r="KO111" t="s">
        <v>362</v>
      </c>
      <c r="KP111" t="s">
        <v>362</v>
      </c>
      <c r="KQ111" t="s">
        <v>362</v>
      </c>
      <c r="KR111" t="s">
        <v>362</v>
      </c>
      <c r="KS111" t="s">
        <v>360</v>
      </c>
      <c r="KT111" t="s">
        <v>362</v>
      </c>
      <c r="KU111" t="s">
        <v>362</v>
      </c>
      <c r="LJ111" t="s">
        <v>6276</v>
      </c>
      <c r="LK111" t="s">
        <v>362</v>
      </c>
      <c r="LL111" t="s">
        <v>360</v>
      </c>
      <c r="LM111" t="s">
        <v>362</v>
      </c>
      <c r="LN111" t="s">
        <v>360</v>
      </c>
      <c r="LO111" t="s">
        <v>362</v>
      </c>
      <c r="LP111" t="s">
        <v>362</v>
      </c>
      <c r="LQ111" t="s">
        <v>362</v>
      </c>
      <c r="LS111" t="s">
        <v>3072</v>
      </c>
      <c r="LT111" t="s">
        <v>3072</v>
      </c>
      <c r="LU111" t="s">
        <v>5293</v>
      </c>
      <c r="LW111" t="s">
        <v>5300</v>
      </c>
      <c r="LX111" t="s">
        <v>5306</v>
      </c>
      <c r="LY111" t="s">
        <v>362</v>
      </c>
      <c r="LZ111" t="s">
        <v>362</v>
      </c>
      <c r="MA111" t="s">
        <v>360</v>
      </c>
      <c r="MB111" t="s">
        <v>362</v>
      </c>
      <c r="MC111" t="s">
        <v>362</v>
      </c>
      <c r="MD111" t="s">
        <v>362</v>
      </c>
      <c r="NE111" t="s">
        <v>4971</v>
      </c>
      <c r="NF111" t="s">
        <v>362</v>
      </c>
      <c r="NG111" t="s">
        <v>362</v>
      </c>
      <c r="NH111" t="s">
        <v>362</v>
      </c>
      <c r="NI111" t="s">
        <v>362</v>
      </c>
      <c r="NJ111" t="s">
        <v>362</v>
      </c>
      <c r="NK111" t="s">
        <v>362</v>
      </c>
      <c r="NL111" t="s">
        <v>362</v>
      </c>
      <c r="NM111" t="s">
        <v>362</v>
      </c>
      <c r="NN111" t="s">
        <v>362</v>
      </c>
      <c r="NO111" t="s">
        <v>362</v>
      </c>
      <c r="NP111" t="s">
        <v>362</v>
      </c>
      <c r="NQ111" t="s">
        <v>360</v>
      </c>
      <c r="NR111" t="s">
        <v>362</v>
      </c>
      <c r="NS111" t="s">
        <v>362</v>
      </c>
      <c r="NU111" t="s">
        <v>6404</v>
      </c>
      <c r="NV111" t="s">
        <v>360</v>
      </c>
      <c r="NW111" t="s">
        <v>362</v>
      </c>
      <c r="NX111" t="s">
        <v>362</v>
      </c>
      <c r="NY111" t="s">
        <v>362</v>
      </c>
      <c r="NZ111" t="s">
        <v>362</v>
      </c>
      <c r="OA111" t="s">
        <v>362</v>
      </c>
      <c r="OB111" t="s">
        <v>362</v>
      </c>
      <c r="OC111" t="s">
        <v>362</v>
      </c>
      <c r="OD111" t="s">
        <v>360</v>
      </c>
      <c r="OE111" t="s">
        <v>362</v>
      </c>
      <c r="OF111" t="s">
        <v>362</v>
      </c>
      <c r="OG111" t="s">
        <v>362</v>
      </c>
      <c r="OI111" t="s">
        <v>5345</v>
      </c>
      <c r="OJ111" t="s">
        <v>360</v>
      </c>
      <c r="OK111" t="s">
        <v>362</v>
      </c>
      <c r="OL111" t="s">
        <v>362</v>
      </c>
      <c r="OM111" t="s">
        <v>362</v>
      </c>
      <c r="ON111" t="s">
        <v>362</v>
      </c>
      <c r="OO111" t="s">
        <v>362</v>
      </c>
      <c r="OP111" t="s">
        <v>362</v>
      </c>
      <c r="OQ111" t="s">
        <v>362</v>
      </c>
      <c r="OR111" t="s">
        <v>362</v>
      </c>
      <c r="OS111" t="s">
        <v>362</v>
      </c>
      <c r="OU111" t="s">
        <v>5021</v>
      </c>
      <c r="OV111" t="s">
        <v>5359</v>
      </c>
      <c r="OW111" t="s">
        <v>360</v>
      </c>
      <c r="OX111" t="s">
        <v>362</v>
      </c>
      <c r="OY111" t="s">
        <v>362</v>
      </c>
      <c r="OZ111" t="s">
        <v>362</v>
      </c>
      <c r="PA111" t="s">
        <v>362</v>
      </c>
      <c r="PB111" t="s">
        <v>362</v>
      </c>
      <c r="PC111" t="s">
        <v>362</v>
      </c>
      <c r="PD111" t="s">
        <v>362</v>
      </c>
      <c r="PF111" t="s">
        <v>6147</v>
      </c>
      <c r="PG111" t="s">
        <v>360</v>
      </c>
      <c r="PH111" t="s">
        <v>362</v>
      </c>
      <c r="PI111" t="s">
        <v>360</v>
      </c>
      <c r="PJ111" t="s">
        <v>362</v>
      </c>
      <c r="PK111" t="s">
        <v>362</v>
      </c>
      <c r="PL111" t="s">
        <v>362</v>
      </c>
      <c r="PM111" t="s">
        <v>362</v>
      </c>
      <c r="PN111" t="s">
        <v>362</v>
      </c>
      <c r="PO111" t="s">
        <v>362</v>
      </c>
      <c r="PP111" t="s">
        <v>360</v>
      </c>
      <c r="PQ111" t="s">
        <v>362</v>
      </c>
      <c r="PR111" t="s">
        <v>362</v>
      </c>
      <c r="PS111" t="s">
        <v>362</v>
      </c>
      <c r="PT111" t="s">
        <v>362</v>
      </c>
      <c r="PU111" t="s">
        <v>362</v>
      </c>
      <c r="PV111" t="s">
        <v>362</v>
      </c>
      <c r="PW111" t="s">
        <v>362</v>
      </c>
      <c r="PX111" t="s">
        <v>362</v>
      </c>
      <c r="PZ111" t="s">
        <v>6148</v>
      </c>
      <c r="QA111" t="s">
        <v>362</v>
      </c>
      <c r="QB111" t="s">
        <v>362</v>
      </c>
      <c r="QC111" t="s">
        <v>362</v>
      </c>
      <c r="QD111" t="s">
        <v>362</v>
      </c>
      <c r="QE111" t="s">
        <v>362</v>
      </c>
      <c r="QF111" t="s">
        <v>362</v>
      </c>
      <c r="QG111" t="s">
        <v>360</v>
      </c>
      <c r="QH111" t="s">
        <v>360</v>
      </c>
      <c r="QI111" t="s">
        <v>362</v>
      </c>
      <c r="QJ111" t="s">
        <v>362</v>
      </c>
      <c r="QK111" t="s">
        <v>362</v>
      </c>
      <c r="QL111" t="s">
        <v>362</v>
      </c>
      <c r="QM111" t="s">
        <v>362</v>
      </c>
      <c r="QN111" t="s">
        <v>362</v>
      </c>
      <c r="QO111" t="s">
        <v>362</v>
      </c>
      <c r="QP111" t="s">
        <v>362</v>
      </c>
      <c r="QR111" t="s">
        <v>6212</v>
      </c>
      <c r="QS111" t="s">
        <v>360</v>
      </c>
      <c r="QT111" t="s">
        <v>362</v>
      </c>
      <c r="QU111" t="s">
        <v>360</v>
      </c>
      <c r="QV111" t="s">
        <v>362</v>
      </c>
      <c r="QW111" t="s">
        <v>362</v>
      </c>
      <c r="QX111" t="s">
        <v>362</v>
      </c>
      <c r="QY111" t="s">
        <v>362</v>
      </c>
      <c r="QZ111" t="s">
        <v>360</v>
      </c>
      <c r="RA111" t="s">
        <v>362</v>
      </c>
      <c r="RB111" t="s">
        <v>362</v>
      </c>
      <c r="RC111" t="s">
        <v>362</v>
      </c>
      <c r="RD111" t="s">
        <v>362</v>
      </c>
      <c r="RF111" t="s">
        <v>6091</v>
      </c>
      <c r="RG111" t="s">
        <v>362</v>
      </c>
      <c r="RH111" t="s">
        <v>362</v>
      </c>
      <c r="RI111" t="s">
        <v>362</v>
      </c>
      <c r="RJ111" t="s">
        <v>362</v>
      </c>
      <c r="RK111" t="s">
        <v>360</v>
      </c>
      <c r="RL111" t="s">
        <v>362</v>
      </c>
      <c r="RM111" t="s">
        <v>360</v>
      </c>
      <c r="RN111" t="s">
        <v>362</v>
      </c>
      <c r="RO111" t="s">
        <v>362</v>
      </c>
      <c r="RP111" t="s">
        <v>362</v>
      </c>
      <c r="RQ111" t="s">
        <v>362</v>
      </c>
      <c r="RR111" t="s">
        <v>362</v>
      </c>
      <c r="RS111" t="s">
        <v>362</v>
      </c>
      <c r="RT111" t="s">
        <v>362</v>
      </c>
      <c r="RU111" t="s">
        <v>362</v>
      </c>
      <c r="RV111" t="s">
        <v>362</v>
      </c>
      <c r="RX111" t="s">
        <v>6213</v>
      </c>
      <c r="RY111" t="s">
        <v>360</v>
      </c>
      <c r="RZ111" t="s">
        <v>360</v>
      </c>
      <c r="SA111" t="s">
        <v>360</v>
      </c>
      <c r="SB111" t="s">
        <v>360</v>
      </c>
      <c r="SC111" t="s">
        <v>360</v>
      </c>
      <c r="SD111" t="s">
        <v>360</v>
      </c>
      <c r="SE111" t="s">
        <v>362</v>
      </c>
      <c r="SF111" t="s">
        <v>362</v>
      </c>
      <c r="SG111" t="s">
        <v>362</v>
      </c>
      <c r="SH111" t="s">
        <v>362</v>
      </c>
      <c r="SI111" t="s">
        <v>362</v>
      </c>
      <c r="SK111" t="s">
        <v>6464</v>
      </c>
      <c r="SL111" t="s">
        <v>362</v>
      </c>
      <c r="SM111" t="s">
        <v>362</v>
      </c>
      <c r="SN111" t="s">
        <v>360</v>
      </c>
      <c r="SO111" t="s">
        <v>362</v>
      </c>
      <c r="SP111" t="s">
        <v>362</v>
      </c>
      <c r="SQ111" t="s">
        <v>360</v>
      </c>
      <c r="SR111" t="s">
        <v>362</v>
      </c>
      <c r="SS111" t="s">
        <v>362</v>
      </c>
      <c r="ST111" t="s">
        <v>360</v>
      </c>
      <c r="SU111" t="s">
        <v>362</v>
      </c>
      <c r="SV111" t="s">
        <v>362</v>
      </c>
      <c r="SW111" t="s">
        <v>362</v>
      </c>
      <c r="SX111" t="s">
        <v>362</v>
      </c>
      <c r="SZ111" t="s">
        <v>5507</v>
      </c>
      <c r="TA111" t="s">
        <v>362</v>
      </c>
      <c r="TB111" t="s">
        <v>360</v>
      </c>
      <c r="TC111" t="s">
        <v>362</v>
      </c>
      <c r="TD111" t="s">
        <v>362</v>
      </c>
      <c r="TE111" t="s">
        <v>362</v>
      </c>
      <c r="TF111" t="s">
        <v>362</v>
      </c>
      <c r="TG111" t="s">
        <v>362</v>
      </c>
      <c r="TH111" t="s">
        <v>362</v>
      </c>
      <c r="TJ111" t="s">
        <v>6465</v>
      </c>
      <c r="TK111" t="s">
        <v>362</v>
      </c>
      <c r="TL111" t="s">
        <v>362</v>
      </c>
      <c r="TM111" t="s">
        <v>360</v>
      </c>
      <c r="TN111" t="s">
        <v>362</v>
      </c>
      <c r="TO111" t="s">
        <v>362</v>
      </c>
      <c r="TP111" t="s">
        <v>360</v>
      </c>
      <c r="TQ111" t="s">
        <v>362</v>
      </c>
      <c r="TR111" t="s">
        <v>362</v>
      </c>
      <c r="TS111" t="s">
        <v>362</v>
      </c>
      <c r="TT111" t="s">
        <v>362</v>
      </c>
      <c r="TU111" t="s">
        <v>362</v>
      </c>
      <c r="TV111" t="s">
        <v>362</v>
      </c>
      <c r="TW111" t="s">
        <v>362</v>
      </c>
      <c r="TY111" t="s">
        <v>5021</v>
      </c>
      <c r="TZ111" t="s">
        <v>6466</v>
      </c>
      <c r="UA111" t="s">
        <v>362</v>
      </c>
      <c r="UB111" t="s">
        <v>362</v>
      </c>
      <c r="UC111" t="s">
        <v>362</v>
      </c>
      <c r="UD111" t="s">
        <v>362</v>
      </c>
      <c r="UE111" t="s">
        <v>360</v>
      </c>
      <c r="UF111" t="s">
        <v>360</v>
      </c>
      <c r="UG111" t="s">
        <v>362</v>
      </c>
      <c r="UH111" t="s">
        <v>362</v>
      </c>
      <c r="UI111" t="s">
        <v>362</v>
      </c>
      <c r="UJ111" t="s">
        <v>362</v>
      </c>
      <c r="UK111" t="s">
        <v>362</v>
      </c>
      <c r="UN111" t="s">
        <v>3074</v>
      </c>
      <c r="UO111" t="s">
        <v>3074</v>
      </c>
      <c r="UP111" t="s">
        <v>3074</v>
      </c>
      <c r="UQ111" t="s">
        <v>6467</v>
      </c>
      <c r="UR111" t="s">
        <v>304</v>
      </c>
      <c r="US111" t="s">
        <v>321</v>
      </c>
      <c r="UT111" t="s">
        <v>290</v>
      </c>
      <c r="UU111" t="s">
        <v>686</v>
      </c>
      <c r="UV111" t="s">
        <v>532</v>
      </c>
      <c r="UW111" t="s">
        <v>329</v>
      </c>
      <c r="UX111" t="s">
        <v>737</v>
      </c>
      <c r="UY111" t="s">
        <v>406</v>
      </c>
      <c r="UZ111" t="s">
        <v>1099</v>
      </c>
      <c r="VA111" t="s">
        <v>1185</v>
      </c>
      <c r="VB111" t="s">
        <v>392</v>
      </c>
    </row>
    <row r="112" spans="1:574" x14ac:dyDescent="0.25">
      <c r="A112" t="s">
        <v>6468</v>
      </c>
      <c r="B112" s="38">
        <v>45909</v>
      </c>
      <c r="C112" t="s">
        <v>3057</v>
      </c>
      <c r="D112" t="s">
        <v>3059</v>
      </c>
      <c r="E112" t="s">
        <v>3065</v>
      </c>
      <c r="F112">
        <v>2786250</v>
      </c>
      <c r="G112" t="s">
        <v>3072</v>
      </c>
      <c r="H112" s="38">
        <v>44768</v>
      </c>
      <c r="I112">
        <v>64</v>
      </c>
      <c r="J112" t="s">
        <v>1473</v>
      </c>
      <c r="K112" t="s">
        <v>4866</v>
      </c>
      <c r="L112" t="s">
        <v>4875</v>
      </c>
      <c r="N112" t="s">
        <v>4913</v>
      </c>
      <c r="P112" t="s">
        <v>4933</v>
      </c>
      <c r="R112" t="s">
        <v>6301</v>
      </c>
      <c r="S112" t="s">
        <v>360</v>
      </c>
      <c r="T112" t="s">
        <v>362</v>
      </c>
      <c r="U112" t="s">
        <v>362</v>
      </c>
      <c r="V112" t="s">
        <v>360</v>
      </c>
      <c r="W112" t="s">
        <v>362</v>
      </c>
      <c r="X112" t="s">
        <v>362</v>
      </c>
      <c r="Y112" t="s">
        <v>362</v>
      </c>
      <c r="Z112" t="s">
        <v>362</v>
      </c>
      <c r="AB112" t="s">
        <v>4942</v>
      </c>
      <c r="AC112" t="s">
        <v>4940</v>
      </c>
      <c r="AD112" t="s">
        <v>4942</v>
      </c>
      <c r="AE112" t="s">
        <v>4942</v>
      </c>
      <c r="AF112" t="s">
        <v>4940</v>
      </c>
      <c r="AG112" t="s">
        <v>4940</v>
      </c>
      <c r="AH112" t="s">
        <v>6469</v>
      </c>
      <c r="AI112" t="s">
        <v>360</v>
      </c>
      <c r="AJ112" t="s">
        <v>360</v>
      </c>
      <c r="AK112" t="s">
        <v>362</v>
      </c>
      <c r="AL112" t="s">
        <v>360</v>
      </c>
      <c r="AM112" t="s">
        <v>362</v>
      </c>
      <c r="AN112" t="s">
        <v>360</v>
      </c>
      <c r="AO112" t="s">
        <v>360</v>
      </c>
      <c r="AP112" t="s">
        <v>360</v>
      </c>
      <c r="AQ112" t="s">
        <v>362</v>
      </c>
      <c r="AR112" t="s">
        <v>362</v>
      </c>
      <c r="AS112" t="s">
        <v>362</v>
      </c>
      <c r="AT112" t="s">
        <v>362</v>
      </c>
      <c r="AU112" t="s">
        <v>362</v>
      </c>
      <c r="AV112" t="s">
        <v>362</v>
      </c>
      <c r="AX112" t="s">
        <v>6379</v>
      </c>
      <c r="AY112" t="s">
        <v>360</v>
      </c>
      <c r="AZ112" t="s">
        <v>360</v>
      </c>
      <c r="BA112" t="s">
        <v>362</v>
      </c>
      <c r="BB112" t="s">
        <v>362</v>
      </c>
      <c r="BC112" t="s">
        <v>362</v>
      </c>
      <c r="BD112" t="s">
        <v>360</v>
      </c>
      <c r="BE112" t="s">
        <v>362</v>
      </c>
      <c r="BF112" t="s">
        <v>362</v>
      </c>
      <c r="BG112" t="s">
        <v>362</v>
      </c>
      <c r="BH112" t="s">
        <v>362</v>
      </c>
      <c r="BI112" t="s">
        <v>362</v>
      </c>
      <c r="BJ112" t="s">
        <v>362</v>
      </c>
      <c r="BK112" t="s">
        <v>362</v>
      </c>
      <c r="BM112" t="s">
        <v>6008</v>
      </c>
      <c r="BN112" t="s">
        <v>362</v>
      </c>
      <c r="BO112" t="s">
        <v>360</v>
      </c>
      <c r="BP112" t="s">
        <v>360</v>
      </c>
      <c r="BQ112" t="s">
        <v>360</v>
      </c>
      <c r="BR112" t="s">
        <v>362</v>
      </c>
      <c r="BS112" t="s">
        <v>362</v>
      </c>
      <c r="BT112" t="s">
        <v>362</v>
      </c>
      <c r="BU112" t="s">
        <v>362</v>
      </c>
      <c r="BV112" t="s">
        <v>362</v>
      </c>
      <c r="BX112" t="s">
        <v>4975</v>
      </c>
      <c r="CN112" t="s">
        <v>5002</v>
      </c>
      <c r="DD112" t="s">
        <v>4984</v>
      </c>
      <c r="EK112" t="s">
        <v>5070</v>
      </c>
      <c r="EW112" t="s">
        <v>5100</v>
      </c>
      <c r="EX112" t="s">
        <v>362</v>
      </c>
      <c r="EY112" t="s">
        <v>362</v>
      </c>
      <c r="EZ112" t="s">
        <v>362</v>
      </c>
      <c r="FA112" t="s">
        <v>360</v>
      </c>
      <c r="FB112" t="s">
        <v>362</v>
      </c>
      <c r="FC112" t="s">
        <v>362</v>
      </c>
      <c r="FD112" t="s">
        <v>362</v>
      </c>
      <c r="FE112" t="s">
        <v>362</v>
      </c>
      <c r="FF112" t="s">
        <v>362</v>
      </c>
      <c r="FG112" t="s">
        <v>362</v>
      </c>
      <c r="FH112" t="s">
        <v>362</v>
      </c>
      <c r="FJ112" t="s">
        <v>5070</v>
      </c>
      <c r="FK112" t="s">
        <v>4907</v>
      </c>
      <c r="FV112" t="s">
        <v>3072</v>
      </c>
      <c r="GG112" t="s">
        <v>4949</v>
      </c>
      <c r="GI112" t="s">
        <v>3072</v>
      </c>
      <c r="GJ112" t="s">
        <v>5135</v>
      </c>
      <c r="GK112" t="s">
        <v>360</v>
      </c>
      <c r="GL112" t="s">
        <v>362</v>
      </c>
      <c r="GM112" t="s">
        <v>362</v>
      </c>
      <c r="GN112" t="s">
        <v>362</v>
      </c>
      <c r="GO112" t="s">
        <v>362</v>
      </c>
      <c r="GP112" t="s">
        <v>362</v>
      </c>
      <c r="GR112" t="s">
        <v>5147</v>
      </c>
      <c r="GS112" t="s">
        <v>362</v>
      </c>
      <c r="GT112" t="s">
        <v>362</v>
      </c>
      <c r="GU112" t="s">
        <v>360</v>
      </c>
      <c r="GV112" t="s">
        <v>362</v>
      </c>
      <c r="GW112" t="s">
        <v>362</v>
      </c>
      <c r="GX112" t="s">
        <v>362</v>
      </c>
      <c r="GY112" t="s">
        <v>362</v>
      </c>
      <c r="GZ112" t="s">
        <v>362</v>
      </c>
      <c r="HB112" t="s">
        <v>3072</v>
      </c>
      <c r="IG112" t="s">
        <v>5187</v>
      </c>
      <c r="IP112" t="s">
        <v>5205</v>
      </c>
      <c r="IQ112" t="s">
        <v>5212</v>
      </c>
      <c r="IR112" t="s">
        <v>360</v>
      </c>
      <c r="IS112" t="s">
        <v>362</v>
      </c>
      <c r="IT112" t="s">
        <v>362</v>
      </c>
      <c r="IU112" t="s">
        <v>362</v>
      </c>
      <c r="IV112" t="s">
        <v>362</v>
      </c>
      <c r="IW112" t="s">
        <v>362</v>
      </c>
      <c r="IX112" t="s">
        <v>362</v>
      </c>
      <c r="IY112" t="s">
        <v>362</v>
      </c>
      <c r="IZ112" t="s">
        <v>362</v>
      </c>
      <c r="JA112" t="s">
        <v>362</v>
      </c>
      <c r="JL112" t="s">
        <v>3074</v>
      </c>
      <c r="JX112" t="s">
        <v>5248</v>
      </c>
      <c r="JY112" t="s">
        <v>360</v>
      </c>
      <c r="JZ112" t="s">
        <v>362</v>
      </c>
      <c r="KA112" t="s">
        <v>362</v>
      </c>
      <c r="KB112" t="s">
        <v>362</v>
      </c>
      <c r="KC112" t="s">
        <v>362</v>
      </c>
      <c r="KD112" t="s">
        <v>362</v>
      </c>
      <c r="KE112" t="s">
        <v>362</v>
      </c>
      <c r="KF112" t="s">
        <v>362</v>
      </c>
      <c r="KG112" t="s">
        <v>362</v>
      </c>
      <c r="KI112" t="s">
        <v>5259</v>
      </c>
      <c r="KJ112" t="s">
        <v>5273</v>
      </c>
      <c r="KK112" t="s">
        <v>362</v>
      </c>
      <c r="KL112" t="s">
        <v>362</v>
      </c>
      <c r="KM112" t="s">
        <v>362</v>
      </c>
      <c r="KN112" t="s">
        <v>362</v>
      </c>
      <c r="KO112" t="s">
        <v>362</v>
      </c>
      <c r="KP112" t="s">
        <v>362</v>
      </c>
      <c r="KQ112" t="s">
        <v>360</v>
      </c>
      <c r="KR112" t="s">
        <v>362</v>
      </c>
      <c r="KS112" t="s">
        <v>362</v>
      </c>
      <c r="KT112" t="s">
        <v>362</v>
      </c>
      <c r="KU112" t="s">
        <v>362</v>
      </c>
      <c r="LJ112" t="s">
        <v>6023</v>
      </c>
      <c r="LK112" t="s">
        <v>360</v>
      </c>
      <c r="LL112" t="s">
        <v>360</v>
      </c>
      <c r="LM112" t="s">
        <v>360</v>
      </c>
      <c r="LN112" t="s">
        <v>360</v>
      </c>
      <c r="LO112" t="s">
        <v>362</v>
      </c>
      <c r="LP112" t="s">
        <v>362</v>
      </c>
      <c r="LQ112" t="s">
        <v>362</v>
      </c>
      <c r="LS112" t="s">
        <v>3074</v>
      </c>
      <c r="LT112" t="s">
        <v>3072</v>
      </c>
      <c r="LU112" t="s">
        <v>5291</v>
      </c>
      <c r="LW112" t="s">
        <v>5296</v>
      </c>
      <c r="NE112" t="s">
        <v>4971</v>
      </c>
      <c r="NF112" t="s">
        <v>362</v>
      </c>
      <c r="NG112" t="s">
        <v>362</v>
      </c>
      <c r="NH112" t="s">
        <v>362</v>
      </c>
      <c r="NI112" t="s">
        <v>362</v>
      </c>
      <c r="NJ112" t="s">
        <v>362</v>
      </c>
      <c r="NK112" t="s">
        <v>362</v>
      </c>
      <c r="NL112" t="s">
        <v>362</v>
      </c>
      <c r="NM112" t="s">
        <v>362</v>
      </c>
      <c r="NN112" t="s">
        <v>362</v>
      </c>
      <c r="NO112" t="s">
        <v>362</v>
      </c>
      <c r="NP112" t="s">
        <v>362</v>
      </c>
      <c r="NQ112" t="s">
        <v>360</v>
      </c>
      <c r="NR112" t="s">
        <v>362</v>
      </c>
      <c r="NS112" t="s">
        <v>362</v>
      </c>
      <c r="NU112" t="s">
        <v>5273</v>
      </c>
      <c r="NV112" t="s">
        <v>362</v>
      </c>
      <c r="NW112" t="s">
        <v>362</v>
      </c>
      <c r="NX112" t="s">
        <v>362</v>
      </c>
      <c r="NY112" t="s">
        <v>362</v>
      </c>
      <c r="NZ112" t="s">
        <v>362</v>
      </c>
      <c r="OA112" t="s">
        <v>362</v>
      </c>
      <c r="OB112" t="s">
        <v>360</v>
      </c>
      <c r="OC112" t="s">
        <v>362</v>
      </c>
      <c r="OD112" t="s">
        <v>362</v>
      </c>
      <c r="OE112" t="s">
        <v>362</v>
      </c>
      <c r="OF112" t="s">
        <v>362</v>
      </c>
      <c r="OG112" t="s">
        <v>362</v>
      </c>
      <c r="OI112" t="s">
        <v>6041</v>
      </c>
      <c r="OJ112" t="s">
        <v>360</v>
      </c>
      <c r="OK112" t="s">
        <v>360</v>
      </c>
      <c r="OL112" t="s">
        <v>362</v>
      </c>
      <c r="OM112" t="s">
        <v>362</v>
      </c>
      <c r="ON112" t="s">
        <v>362</v>
      </c>
      <c r="OO112" t="s">
        <v>362</v>
      </c>
      <c r="OP112" t="s">
        <v>362</v>
      </c>
      <c r="OQ112" t="s">
        <v>362</v>
      </c>
      <c r="OR112" t="s">
        <v>362</v>
      </c>
      <c r="OS112" t="s">
        <v>362</v>
      </c>
      <c r="OU112" t="s">
        <v>5002</v>
      </c>
      <c r="PF112" t="s">
        <v>6470</v>
      </c>
      <c r="PG112" t="s">
        <v>362</v>
      </c>
      <c r="PH112" t="s">
        <v>362</v>
      </c>
      <c r="PI112" t="s">
        <v>360</v>
      </c>
      <c r="PJ112" t="s">
        <v>362</v>
      </c>
      <c r="PK112" t="s">
        <v>362</v>
      </c>
      <c r="PL112" t="s">
        <v>362</v>
      </c>
      <c r="PM112" t="s">
        <v>360</v>
      </c>
      <c r="PN112" t="s">
        <v>362</v>
      </c>
      <c r="PO112" t="s">
        <v>362</v>
      </c>
      <c r="PP112" t="s">
        <v>362</v>
      </c>
      <c r="PQ112" t="s">
        <v>362</v>
      </c>
      <c r="PR112" t="s">
        <v>362</v>
      </c>
      <c r="PS112" t="s">
        <v>362</v>
      </c>
      <c r="PT112" t="s">
        <v>362</v>
      </c>
      <c r="PU112" t="s">
        <v>362</v>
      </c>
      <c r="PV112" t="s">
        <v>362</v>
      </c>
      <c r="PW112" t="s">
        <v>362</v>
      </c>
      <c r="PX112" t="s">
        <v>362</v>
      </c>
      <c r="PZ112" t="s">
        <v>5398</v>
      </c>
      <c r="QA112" t="s">
        <v>362</v>
      </c>
      <c r="QB112" t="s">
        <v>362</v>
      </c>
      <c r="QC112" t="s">
        <v>362</v>
      </c>
      <c r="QD112" t="s">
        <v>362</v>
      </c>
      <c r="QE112" t="s">
        <v>362</v>
      </c>
      <c r="QF112" t="s">
        <v>362</v>
      </c>
      <c r="QG112" t="s">
        <v>362</v>
      </c>
      <c r="QH112" t="s">
        <v>362</v>
      </c>
      <c r="QI112" t="s">
        <v>362</v>
      </c>
      <c r="QJ112" t="s">
        <v>362</v>
      </c>
      <c r="QK112" t="s">
        <v>362</v>
      </c>
      <c r="QL112" t="s">
        <v>362</v>
      </c>
      <c r="QM112" t="s">
        <v>360</v>
      </c>
      <c r="QN112" t="s">
        <v>362</v>
      </c>
      <c r="QO112" t="s">
        <v>362</v>
      </c>
      <c r="QP112" t="s">
        <v>362</v>
      </c>
      <c r="SZ112" t="s">
        <v>3074</v>
      </c>
      <c r="TA112" t="s">
        <v>362</v>
      </c>
      <c r="TB112" t="s">
        <v>362</v>
      </c>
      <c r="TC112" t="s">
        <v>362</v>
      </c>
      <c r="TD112" t="s">
        <v>362</v>
      </c>
      <c r="TE112" t="s">
        <v>362</v>
      </c>
      <c r="TF112" t="s">
        <v>362</v>
      </c>
      <c r="TG112" t="s">
        <v>360</v>
      </c>
      <c r="TH112" t="s">
        <v>362</v>
      </c>
      <c r="TY112" t="s">
        <v>5002</v>
      </c>
      <c r="UN112" t="s">
        <v>3074</v>
      </c>
      <c r="UO112" t="s">
        <v>3074</v>
      </c>
      <c r="UP112" t="s">
        <v>3074</v>
      </c>
      <c r="UQ112" t="s">
        <v>1803</v>
      </c>
      <c r="UR112" t="s">
        <v>304</v>
      </c>
      <c r="US112" t="s">
        <v>321</v>
      </c>
      <c r="UT112" t="s">
        <v>298</v>
      </c>
      <c r="UU112" t="s">
        <v>694</v>
      </c>
      <c r="UV112" t="s">
        <v>532</v>
      </c>
      <c r="UW112" t="s">
        <v>330</v>
      </c>
      <c r="UX112" t="s">
        <v>737</v>
      </c>
      <c r="UY112" t="s">
        <v>406</v>
      </c>
      <c r="UZ112" t="s">
        <v>1099</v>
      </c>
      <c r="VA112" t="s">
        <v>1184</v>
      </c>
      <c r="VB112" t="s">
        <v>386</v>
      </c>
    </row>
    <row r="113" spans="1:574" x14ac:dyDescent="0.25">
      <c r="A113" t="s">
        <v>6471</v>
      </c>
      <c r="B113" s="38">
        <v>45909</v>
      </c>
      <c r="C113" t="s">
        <v>3056</v>
      </c>
      <c r="D113" t="s">
        <v>3059</v>
      </c>
      <c r="E113" t="s">
        <v>3065</v>
      </c>
      <c r="F113">
        <v>2744442</v>
      </c>
      <c r="G113" t="s">
        <v>3072</v>
      </c>
      <c r="H113" s="38">
        <v>44883</v>
      </c>
      <c r="I113">
        <v>52</v>
      </c>
      <c r="J113" t="s">
        <v>1471</v>
      </c>
      <c r="K113" t="s">
        <v>4866</v>
      </c>
      <c r="L113" t="s">
        <v>4904</v>
      </c>
      <c r="N113" t="s">
        <v>4911</v>
      </c>
      <c r="P113" t="s">
        <v>4937</v>
      </c>
      <c r="R113" t="s">
        <v>3074</v>
      </c>
      <c r="S113" t="s">
        <v>362</v>
      </c>
      <c r="T113" t="s">
        <v>362</v>
      </c>
      <c r="U113" t="s">
        <v>362</v>
      </c>
      <c r="V113" t="s">
        <v>362</v>
      </c>
      <c r="W113" t="s">
        <v>362</v>
      </c>
      <c r="X113" t="s">
        <v>360</v>
      </c>
      <c r="Y113" t="s">
        <v>362</v>
      </c>
      <c r="Z113" t="s">
        <v>362</v>
      </c>
      <c r="AB113" t="s">
        <v>4942</v>
      </c>
      <c r="AC113" t="s">
        <v>4942</v>
      </c>
      <c r="AD113" t="s">
        <v>4942</v>
      </c>
      <c r="AE113" t="s">
        <v>4942</v>
      </c>
      <c r="AF113" t="s">
        <v>4940</v>
      </c>
      <c r="AG113" t="s">
        <v>4940</v>
      </c>
      <c r="AH113" t="s">
        <v>4971</v>
      </c>
      <c r="AI113" t="s">
        <v>362</v>
      </c>
      <c r="AJ113" t="s">
        <v>362</v>
      </c>
      <c r="AK113" t="s">
        <v>362</v>
      </c>
      <c r="AL113" t="s">
        <v>362</v>
      </c>
      <c r="AM113" t="s">
        <v>362</v>
      </c>
      <c r="AN113" t="s">
        <v>362</v>
      </c>
      <c r="AO113" t="s">
        <v>362</v>
      </c>
      <c r="AP113" t="s">
        <v>362</v>
      </c>
      <c r="AQ113" t="s">
        <v>362</v>
      </c>
      <c r="AR113" t="s">
        <v>362</v>
      </c>
      <c r="AS113" t="s">
        <v>362</v>
      </c>
      <c r="AT113" t="s">
        <v>362</v>
      </c>
      <c r="AU113" t="s">
        <v>360</v>
      </c>
      <c r="AV113" t="s">
        <v>362</v>
      </c>
      <c r="AX113" t="s">
        <v>4973</v>
      </c>
      <c r="AY113" t="s">
        <v>362</v>
      </c>
      <c r="AZ113" t="s">
        <v>362</v>
      </c>
      <c r="BA113" t="s">
        <v>362</v>
      </c>
      <c r="BB113" t="s">
        <v>362</v>
      </c>
      <c r="BC113" t="s">
        <v>362</v>
      </c>
      <c r="BD113" t="s">
        <v>362</v>
      </c>
      <c r="BE113" t="s">
        <v>362</v>
      </c>
      <c r="BF113" t="s">
        <v>362</v>
      </c>
      <c r="BG113" t="s">
        <v>362</v>
      </c>
      <c r="BH113" t="s">
        <v>362</v>
      </c>
      <c r="BI113" t="s">
        <v>362</v>
      </c>
      <c r="BJ113" t="s">
        <v>360</v>
      </c>
      <c r="BK113" t="s">
        <v>362</v>
      </c>
      <c r="DE113" t="s">
        <v>5030</v>
      </c>
      <c r="DN113" t="s">
        <v>5041</v>
      </c>
      <c r="DO113" t="s">
        <v>362</v>
      </c>
      <c r="DP113" t="s">
        <v>360</v>
      </c>
      <c r="DQ113" t="s">
        <v>362</v>
      </c>
      <c r="DR113" t="s">
        <v>362</v>
      </c>
      <c r="DS113" t="s">
        <v>362</v>
      </c>
      <c r="DT113" t="s">
        <v>362</v>
      </c>
      <c r="DU113" t="s">
        <v>362</v>
      </c>
      <c r="DV113" t="s">
        <v>362</v>
      </c>
      <c r="DW113" t="s">
        <v>362</v>
      </c>
      <c r="FJ113" t="s">
        <v>5070</v>
      </c>
      <c r="FK113" t="s">
        <v>3074</v>
      </c>
      <c r="FL113" t="s">
        <v>5113</v>
      </c>
      <c r="FM113" t="s">
        <v>360</v>
      </c>
      <c r="FN113" t="s">
        <v>362</v>
      </c>
      <c r="FO113" t="s">
        <v>362</v>
      </c>
      <c r="FP113" t="s">
        <v>362</v>
      </c>
      <c r="FQ113" t="s">
        <v>362</v>
      </c>
      <c r="FR113" t="s">
        <v>362</v>
      </c>
      <c r="FS113" t="s">
        <v>362</v>
      </c>
      <c r="FT113" t="s">
        <v>362</v>
      </c>
      <c r="FV113" t="s">
        <v>5111</v>
      </c>
      <c r="FW113" t="s">
        <v>5124</v>
      </c>
      <c r="FX113" t="s">
        <v>360</v>
      </c>
      <c r="FY113" t="s">
        <v>362</v>
      </c>
      <c r="FZ113" t="s">
        <v>362</v>
      </c>
      <c r="GA113" t="s">
        <v>362</v>
      </c>
      <c r="GB113" t="s">
        <v>362</v>
      </c>
      <c r="GC113" t="s">
        <v>362</v>
      </c>
      <c r="GD113" t="s">
        <v>362</v>
      </c>
      <c r="GE113" t="s">
        <v>362</v>
      </c>
      <c r="GG113" t="s">
        <v>4949</v>
      </c>
      <c r="GI113" t="s">
        <v>3074</v>
      </c>
      <c r="HN113" t="s">
        <v>4907</v>
      </c>
      <c r="HO113" t="s">
        <v>362</v>
      </c>
      <c r="HP113" t="s">
        <v>362</v>
      </c>
      <c r="HQ113" t="s">
        <v>362</v>
      </c>
      <c r="HR113" t="s">
        <v>362</v>
      </c>
      <c r="HS113" t="s">
        <v>362</v>
      </c>
      <c r="HT113" t="s">
        <v>362</v>
      </c>
      <c r="HU113" t="s">
        <v>362</v>
      </c>
      <c r="HV113" t="s">
        <v>360</v>
      </c>
      <c r="HW113" t="s">
        <v>362</v>
      </c>
      <c r="HY113" t="s">
        <v>5186</v>
      </c>
      <c r="HZ113" t="s">
        <v>362</v>
      </c>
      <c r="IA113" t="s">
        <v>362</v>
      </c>
      <c r="IB113" t="s">
        <v>362</v>
      </c>
      <c r="IC113" t="s">
        <v>362</v>
      </c>
      <c r="ID113" t="s">
        <v>360</v>
      </c>
      <c r="IE113" t="s">
        <v>362</v>
      </c>
      <c r="IG113" t="s">
        <v>5193</v>
      </c>
      <c r="IH113" t="s">
        <v>5196</v>
      </c>
      <c r="II113" t="s">
        <v>362</v>
      </c>
      <c r="IJ113" t="s">
        <v>360</v>
      </c>
      <c r="IK113" t="s">
        <v>362</v>
      </c>
      <c r="IL113" t="s">
        <v>362</v>
      </c>
      <c r="IM113" t="s">
        <v>362</v>
      </c>
      <c r="IN113" t="s">
        <v>362</v>
      </c>
      <c r="IP113" t="s">
        <v>5203</v>
      </c>
      <c r="IQ113" t="s">
        <v>5220</v>
      </c>
      <c r="IR113" t="s">
        <v>362</v>
      </c>
      <c r="IS113" t="s">
        <v>362</v>
      </c>
      <c r="IT113" t="s">
        <v>362</v>
      </c>
      <c r="IU113" t="s">
        <v>362</v>
      </c>
      <c r="IV113" t="s">
        <v>360</v>
      </c>
      <c r="IW113" t="s">
        <v>362</v>
      </c>
      <c r="IX113" t="s">
        <v>362</v>
      </c>
      <c r="IY113" t="s">
        <v>362</v>
      </c>
      <c r="IZ113" t="s">
        <v>362</v>
      </c>
      <c r="JA113" t="s">
        <v>362</v>
      </c>
      <c r="JL113" t="s">
        <v>5237</v>
      </c>
      <c r="JX113" t="s">
        <v>5248</v>
      </c>
      <c r="JY113" t="s">
        <v>360</v>
      </c>
      <c r="JZ113" t="s">
        <v>362</v>
      </c>
      <c r="KA113" t="s">
        <v>362</v>
      </c>
      <c r="KB113" t="s">
        <v>362</v>
      </c>
      <c r="KC113" t="s">
        <v>362</v>
      </c>
      <c r="KD113" t="s">
        <v>362</v>
      </c>
      <c r="KE113" t="s">
        <v>362</v>
      </c>
      <c r="KF113" t="s">
        <v>362</v>
      </c>
      <c r="KG113" t="s">
        <v>362</v>
      </c>
      <c r="KI113" t="s">
        <v>5259</v>
      </c>
      <c r="KJ113" t="s">
        <v>5998</v>
      </c>
      <c r="KK113" t="s">
        <v>360</v>
      </c>
      <c r="KL113" t="s">
        <v>362</v>
      </c>
      <c r="KM113" t="s">
        <v>362</v>
      </c>
      <c r="KN113" t="s">
        <v>362</v>
      </c>
      <c r="KO113" t="s">
        <v>362</v>
      </c>
      <c r="KP113" t="s">
        <v>362</v>
      </c>
      <c r="KQ113" t="s">
        <v>360</v>
      </c>
      <c r="KR113" t="s">
        <v>362</v>
      </c>
      <c r="KS113" t="s">
        <v>362</v>
      </c>
      <c r="KT113" t="s">
        <v>362</v>
      </c>
      <c r="KU113" t="s">
        <v>362</v>
      </c>
      <c r="LJ113" t="s">
        <v>5997</v>
      </c>
      <c r="LK113" t="s">
        <v>360</v>
      </c>
      <c r="LL113" t="s">
        <v>360</v>
      </c>
      <c r="LM113" t="s">
        <v>362</v>
      </c>
      <c r="LN113" t="s">
        <v>362</v>
      </c>
      <c r="LO113" t="s">
        <v>362</v>
      </c>
      <c r="LP113" t="s">
        <v>362</v>
      </c>
      <c r="LQ113" t="s">
        <v>362</v>
      </c>
      <c r="LS113" t="s">
        <v>3072</v>
      </c>
      <c r="LT113" t="s">
        <v>5287</v>
      </c>
      <c r="MR113" t="s">
        <v>5310</v>
      </c>
      <c r="MS113" t="s">
        <v>360</v>
      </c>
      <c r="MT113" t="s">
        <v>362</v>
      </c>
      <c r="MU113" t="s">
        <v>362</v>
      </c>
      <c r="MV113" t="s">
        <v>362</v>
      </c>
      <c r="MW113" t="s">
        <v>362</v>
      </c>
      <c r="MX113" t="s">
        <v>362</v>
      </c>
      <c r="MY113" t="s">
        <v>362</v>
      </c>
      <c r="MZ113" t="s">
        <v>362</v>
      </c>
      <c r="NA113" t="s">
        <v>362</v>
      </c>
      <c r="NB113" t="s">
        <v>362</v>
      </c>
      <c r="NC113" t="s">
        <v>362</v>
      </c>
      <c r="NE113" t="s">
        <v>4971</v>
      </c>
      <c r="NF113" t="s">
        <v>362</v>
      </c>
      <c r="NG113" t="s">
        <v>362</v>
      </c>
      <c r="NH113" t="s">
        <v>362</v>
      </c>
      <c r="NI113" t="s">
        <v>362</v>
      </c>
      <c r="NJ113" t="s">
        <v>362</v>
      </c>
      <c r="NK113" t="s">
        <v>362</v>
      </c>
      <c r="NL113" t="s">
        <v>362</v>
      </c>
      <c r="NM113" t="s">
        <v>362</v>
      </c>
      <c r="NN113" t="s">
        <v>362</v>
      </c>
      <c r="NO113" t="s">
        <v>362</v>
      </c>
      <c r="NP113" t="s">
        <v>362</v>
      </c>
      <c r="NQ113" t="s">
        <v>360</v>
      </c>
      <c r="NR113" t="s">
        <v>362</v>
      </c>
      <c r="NS113" t="s">
        <v>362</v>
      </c>
      <c r="NU113" t="s">
        <v>5273</v>
      </c>
      <c r="NV113" t="s">
        <v>362</v>
      </c>
      <c r="NW113" t="s">
        <v>362</v>
      </c>
      <c r="NX113" t="s">
        <v>362</v>
      </c>
      <c r="NY113" t="s">
        <v>362</v>
      </c>
      <c r="NZ113" t="s">
        <v>362</v>
      </c>
      <c r="OA113" t="s">
        <v>362</v>
      </c>
      <c r="OB113" t="s">
        <v>360</v>
      </c>
      <c r="OC113" t="s">
        <v>362</v>
      </c>
      <c r="OD113" t="s">
        <v>362</v>
      </c>
      <c r="OE113" t="s">
        <v>362</v>
      </c>
      <c r="OF113" t="s">
        <v>362</v>
      </c>
      <c r="OG113" t="s">
        <v>362</v>
      </c>
      <c r="OI113" t="s">
        <v>5345</v>
      </c>
      <c r="OJ113" t="s">
        <v>360</v>
      </c>
      <c r="OK113" t="s">
        <v>362</v>
      </c>
      <c r="OL113" t="s">
        <v>362</v>
      </c>
      <c r="OM113" t="s">
        <v>362</v>
      </c>
      <c r="ON113" t="s">
        <v>362</v>
      </c>
      <c r="OO113" t="s">
        <v>362</v>
      </c>
      <c r="OP113" t="s">
        <v>362</v>
      </c>
      <c r="OQ113" t="s">
        <v>362</v>
      </c>
      <c r="OR113" t="s">
        <v>362</v>
      </c>
      <c r="OS113" t="s">
        <v>362</v>
      </c>
      <c r="OU113" t="s">
        <v>5023</v>
      </c>
      <c r="OV113" t="s">
        <v>4907</v>
      </c>
      <c r="OW113" t="s">
        <v>362</v>
      </c>
      <c r="OX113" t="s">
        <v>362</v>
      </c>
      <c r="OY113" t="s">
        <v>362</v>
      </c>
      <c r="OZ113" t="s">
        <v>362</v>
      </c>
      <c r="PA113" t="s">
        <v>362</v>
      </c>
      <c r="PB113" t="s">
        <v>362</v>
      </c>
      <c r="PC113" t="s">
        <v>360</v>
      </c>
      <c r="PD113" t="s">
        <v>362</v>
      </c>
      <c r="PF113" t="s">
        <v>6217</v>
      </c>
      <c r="PG113" t="s">
        <v>360</v>
      </c>
      <c r="PH113" t="s">
        <v>362</v>
      </c>
      <c r="PI113" t="s">
        <v>362</v>
      </c>
      <c r="PJ113" t="s">
        <v>362</v>
      </c>
      <c r="PK113" t="s">
        <v>362</v>
      </c>
      <c r="PL113" t="s">
        <v>362</v>
      </c>
      <c r="PM113" t="s">
        <v>362</v>
      </c>
      <c r="PN113" t="s">
        <v>360</v>
      </c>
      <c r="PO113" t="s">
        <v>362</v>
      </c>
      <c r="PP113" t="s">
        <v>362</v>
      </c>
      <c r="PQ113" t="s">
        <v>362</v>
      </c>
      <c r="PR113" t="s">
        <v>362</v>
      </c>
      <c r="PS113" t="s">
        <v>362</v>
      </c>
      <c r="PT113" t="s">
        <v>362</v>
      </c>
      <c r="PU113" t="s">
        <v>362</v>
      </c>
      <c r="PV113" t="s">
        <v>362</v>
      </c>
      <c r="PW113" t="s">
        <v>362</v>
      </c>
      <c r="PX113" t="s">
        <v>362</v>
      </c>
      <c r="PZ113" t="s">
        <v>5398</v>
      </c>
      <c r="QA113" t="s">
        <v>362</v>
      </c>
      <c r="QB113" t="s">
        <v>362</v>
      </c>
      <c r="QC113" t="s">
        <v>362</v>
      </c>
      <c r="QD113" t="s">
        <v>362</v>
      </c>
      <c r="QE113" t="s">
        <v>362</v>
      </c>
      <c r="QF113" t="s">
        <v>362</v>
      </c>
      <c r="QG113" t="s">
        <v>362</v>
      </c>
      <c r="QH113" t="s">
        <v>362</v>
      </c>
      <c r="QI113" t="s">
        <v>362</v>
      </c>
      <c r="QJ113" t="s">
        <v>362</v>
      </c>
      <c r="QK113" t="s">
        <v>362</v>
      </c>
      <c r="QL113" t="s">
        <v>362</v>
      </c>
      <c r="QM113" t="s">
        <v>360</v>
      </c>
      <c r="QN113" t="s">
        <v>362</v>
      </c>
      <c r="QO113" t="s">
        <v>362</v>
      </c>
      <c r="QP113" t="s">
        <v>362</v>
      </c>
      <c r="SZ113" t="s">
        <v>3074</v>
      </c>
      <c r="TA113" t="s">
        <v>362</v>
      </c>
      <c r="TB113" t="s">
        <v>362</v>
      </c>
      <c r="TC113" t="s">
        <v>362</v>
      </c>
      <c r="TD113" t="s">
        <v>362</v>
      </c>
      <c r="TE113" t="s">
        <v>362</v>
      </c>
      <c r="TF113" t="s">
        <v>362</v>
      </c>
      <c r="TG113" t="s">
        <v>360</v>
      </c>
      <c r="TH113" t="s">
        <v>362</v>
      </c>
      <c r="UN113" t="s">
        <v>3074</v>
      </c>
      <c r="UO113" t="s">
        <v>3074</v>
      </c>
      <c r="UP113" t="s">
        <v>3074</v>
      </c>
      <c r="UQ113" t="s">
        <v>1456</v>
      </c>
      <c r="UR113" t="s">
        <v>304</v>
      </c>
      <c r="US113" t="s">
        <v>314</v>
      </c>
      <c r="UT113" t="s">
        <v>290</v>
      </c>
      <c r="UU113" t="s">
        <v>697</v>
      </c>
      <c r="UV113" t="s">
        <v>527</v>
      </c>
      <c r="UW113" t="s">
        <v>329</v>
      </c>
      <c r="UX113" t="s">
        <v>742</v>
      </c>
      <c r="UY113" t="s">
        <v>406</v>
      </c>
      <c r="UZ113" t="s">
        <v>1098</v>
      </c>
      <c r="VA113" t="s">
        <v>1184</v>
      </c>
      <c r="VB113" t="s">
        <v>392</v>
      </c>
    </row>
    <row r="114" spans="1:574" x14ac:dyDescent="0.25">
      <c r="A114" t="s">
        <v>6472</v>
      </c>
      <c r="B114" s="38">
        <v>45910</v>
      </c>
      <c r="C114" t="s">
        <v>3056</v>
      </c>
      <c r="D114" t="s">
        <v>3062</v>
      </c>
      <c r="E114" t="s">
        <v>3068</v>
      </c>
      <c r="G114" t="s">
        <v>3072</v>
      </c>
      <c r="H114" s="38">
        <v>44728</v>
      </c>
      <c r="I114">
        <v>39</v>
      </c>
      <c r="J114" t="s">
        <v>1471</v>
      </c>
      <c r="K114" t="s">
        <v>4866</v>
      </c>
      <c r="L114" t="s">
        <v>4875</v>
      </c>
      <c r="N114" t="s">
        <v>4911</v>
      </c>
      <c r="P114" t="s">
        <v>4921</v>
      </c>
      <c r="R114" t="s">
        <v>5527</v>
      </c>
      <c r="S114" t="s">
        <v>360</v>
      </c>
      <c r="T114" t="s">
        <v>362</v>
      </c>
      <c r="U114" t="s">
        <v>362</v>
      </c>
      <c r="V114" t="s">
        <v>362</v>
      </c>
      <c r="W114" t="s">
        <v>362</v>
      </c>
      <c r="X114" t="s">
        <v>362</v>
      </c>
      <c r="Y114" t="s">
        <v>362</v>
      </c>
      <c r="Z114" t="s">
        <v>362</v>
      </c>
      <c r="AB114" t="s">
        <v>4942</v>
      </c>
      <c r="AC114" t="s">
        <v>4940</v>
      </c>
      <c r="AD114" t="s">
        <v>4940</v>
      </c>
      <c r="AE114" t="s">
        <v>4940</v>
      </c>
      <c r="AF114" t="s">
        <v>4940</v>
      </c>
      <c r="AG114" t="s">
        <v>4940</v>
      </c>
      <c r="AH114" t="s">
        <v>4971</v>
      </c>
      <c r="AI114" t="s">
        <v>362</v>
      </c>
      <c r="AJ114" t="s">
        <v>362</v>
      </c>
      <c r="AK114" t="s">
        <v>362</v>
      </c>
      <c r="AL114" t="s">
        <v>362</v>
      </c>
      <c r="AM114" t="s">
        <v>362</v>
      </c>
      <c r="AN114" t="s">
        <v>362</v>
      </c>
      <c r="AO114" t="s">
        <v>362</v>
      </c>
      <c r="AP114" t="s">
        <v>362</v>
      </c>
      <c r="AQ114" t="s">
        <v>362</v>
      </c>
      <c r="AR114" t="s">
        <v>362</v>
      </c>
      <c r="AS114" t="s">
        <v>362</v>
      </c>
      <c r="AT114" t="s">
        <v>362</v>
      </c>
      <c r="AU114" t="s">
        <v>360</v>
      </c>
      <c r="AV114" t="s">
        <v>362</v>
      </c>
      <c r="AX114" t="s">
        <v>4973</v>
      </c>
      <c r="AY114" t="s">
        <v>362</v>
      </c>
      <c r="AZ114" t="s">
        <v>362</v>
      </c>
      <c r="BA114" t="s">
        <v>362</v>
      </c>
      <c r="BB114" t="s">
        <v>362</v>
      </c>
      <c r="BC114" t="s">
        <v>362</v>
      </c>
      <c r="BD114" t="s">
        <v>362</v>
      </c>
      <c r="BE114" t="s">
        <v>362</v>
      </c>
      <c r="BF114" t="s">
        <v>362</v>
      </c>
      <c r="BG114" t="s">
        <v>362</v>
      </c>
      <c r="BH114" t="s">
        <v>362</v>
      </c>
      <c r="BI114" t="s">
        <v>362</v>
      </c>
      <c r="BJ114" t="s">
        <v>360</v>
      </c>
      <c r="BK114" t="s">
        <v>362</v>
      </c>
      <c r="DE114" t="s">
        <v>5030</v>
      </c>
      <c r="DN114" t="s">
        <v>5041</v>
      </c>
      <c r="DO114" t="s">
        <v>362</v>
      </c>
      <c r="DP114" t="s">
        <v>360</v>
      </c>
      <c r="DQ114" t="s">
        <v>362</v>
      </c>
      <c r="DR114" t="s">
        <v>362</v>
      </c>
      <c r="DS114" t="s">
        <v>362</v>
      </c>
      <c r="DT114" t="s">
        <v>362</v>
      </c>
      <c r="DU114" t="s">
        <v>362</v>
      </c>
      <c r="DV114" t="s">
        <v>362</v>
      </c>
      <c r="DW114" t="s">
        <v>362</v>
      </c>
      <c r="FJ114" t="s">
        <v>5072</v>
      </c>
      <c r="FK114" t="s">
        <v>3074</v>
      </c>
      <c r="FL114" t="s">
        <v>5122</v>
      </c>
      <c r="FM114" t="s">
        <v>362</v>
      </c>
      <c r="FN114" t="s">
        <v>362</v>
      </c>
      <c r="FO114" t="s">
        <v>362</v>
      </c>
      <c r="FP114" t="s">
        <v>362</v>
      </c>
      <c r="FQ114" t="s">
        <v>360</v>
      </c>
      <c r="FR114" t="s">
        <v>362</v>
      </c>
      <c r="FS114" t="s">
        <v>362</v>
      </c>
      <c r="FT114" t="s">
        <v>362</v>
      </c>
      <c r="FV114" t="s">
        <v>5111</v>
      </c>
      <c r="FW114" t="s">
        <v>5132</v>
      </c>
      <c r="FX114" t="s">
        <v>362</v>
      </c>
      <c r="FY114" t="s">
        <v>362</v>
      </c>
      <c r="FZ114" t="s">
        <v>362</v>
      </c>
      <c r="GA114" t="s">
        <v>362</v>
      </c>
      <c r="GB114" t="s">
        <v>360</v>
      </c>
      <c r="GC114" t="s">
        <v>362</v>
      </c>
      <c r="GD114" t="s">
        <v>362</v>
      </c>
      <c r="GE114" t="s">
        <v>362</v>
      </c>
      <c r="GG114" t="s">
        <v>4949</v>
      </c>
      <c r="GI114" t="s">
        <v>3074</v>
      </c>
      <c r="HN114" t="s">
        <v>4907</v>
      </c>
      <c r="HO114" t="s">
        <v>362</v>
      </c>
      <c r="HP114" t="s">
        <v>362</v>
      </c>
      <c r="HQ114" t="s">
        <v>362</v>
      </c>
      <c r="HR114" t="s">
        <v>362</v>
      </c>
      <c r="HS114" t="s">
        <v>362</v>
      </c>
      <c r="HT114" t="s">
        <v>362</v>
      </c>
      <c r="HU114" t="s">
        <v>362</v>
      </c>
      <c r="HV114" t="s">
        <v>360</v>
      </c>
      <c r="HW114" t="s">
        <v>362</v>
      </c>
      <c r="HY114" t="s">
        <v>5186</v>
      </c>
      <c r="HZ114" t="s">
        <v>362</v>
      </c>
      <c r="IA114" t="s">
        <v>362</v>
      </c>
      <c r="IB114" t="s">
        <v>362</v>
      </c>
      <c r="IC114" t="s">
        <v>362</v>
      </c>
      <c r="ID114" t="s">
        <v>360</v>
      </c>
      <c r="IE114" t="s">
        <v>362</v>
      </c>
      <c r="IG114" t="s">
        <v>5021</v>
      </c>
      <c r="IH114" t="s">
        <v>6120</v>
      </c>
      <c r="II114" t="s">
        <v>362</v>
      </c>
      <c r="IJ114" t="s">
        <v>360</v>
      </c>
      <c r="IK114" t="s">
        <v>360</v>
      </c>
      <c r="IL114" t="s">
        <v>362</v>
      </c>
      <c r="IM114" t="s">
        <v>362</v>
      </c>
      <c r="IN114" t="s">
        <v>362</v>
      </c>
      <c r="IP114" t="s">
        <v>5203</v>
      </c>
      <c r="IQ114" t="s">
        <v>5220</v>
      </c>
      <c r="IR114" t="s">
        <v>362</v>
      </c>
      <c r="IS114" t="s">
        <v>362</v>
      </c>
      <c r="IT114" t="s">
        <v>362</v>
      </c>
      <c r="IU114" t="s">
        <v>362</v>
      </c>
      <c r="IV114" t="s">
        <v>360</v>
      </c>
      <c r="IW114" t="s">
        <v>362</v>
      </c>
      <c r="IX114" t="s">
        <v>362</v>
      </c>
      <c r="IY114" t="s">
        <v>362</v>
      </c>
      <c r="IZ114" t="s">
        <v>362</v>
      </c>
      <c r="JA114" t="s">
        <v>362</v>
      </c>
      <c r="JL114" t="s">
        <v>3074</v>
      </c>
      <c r="JX114" t="s">
        <v>5986</v>
      </c>
      <c r="JY114" t="s">
        <v>360</v>
      </c>
      <c r="JZ114" t="s">
        <v>362</v>
      </c>
      <c r="KA114" t="s">
        <v>360</v>
      </c>
      <c r="KB114" t="s">
        <v>362</v>
      </c>
      <c r="KC114" t="s">
        <v>362</v>
      </c>
      <c r="KD114" t="s">
        <v>362</v>
      </c>
      <c r="KE114" t="s">
        <v>362</v>
      </c>
      <c r="KF114" t="s">
        <v>362</v>
      </c>
      <c r="KG114" t="s">
        <v>362</v>
      </c>
      <c r="KI114" t="s">
        <v>5259</v>
      </c>
      <c r="KJ114" t="s">
        <v>6158</v>
      </c>
      <c r="KK114" t="s">
        <v>360</v>
      </c>
      <c r="KL114" t="s">
        <v>362</v>
      </c>
      <c r="KM114" t="s">
        <v>360</v>
      </c>
      <c r="KN114" t="s">
        <v>362</v>
      </c>
      <c r="KO114" t="s">
        <v>360</v>
      </c>
      <c r="KP114" t="s">
        <v>362</v>
      </c>
      <c r="KQ114" t="s">
        <v>360</v>
      </c>
      <c r="KR114" t="s">
        <v>362</v>
      </c>
      <c r="KS114" t="s">
        <v>362</v>
      </c>
      <c r="KT114" t="s">
        <v>362</v>
      </c>
      <c r="KU114" t="s">
        <v>362</v>
      </c>
      <c r="LJ114" t="s">
        <v>5279</v>
      </c>
      <c r="LK114" t="s">
        <v>360</v>
      </c>
      <c r="LL114" t="s">
        <v>362</v>
      </c>
      <c r="LM114" t="s">
        <v>362</v>
      </c>
      <c r="LN114" t="s">
        <v>362</v>
      </c>
      <c r="LO114" t="s">
        <v>362</v>
      </c>
      <c r="LP114" t="s">
        <v>362</v>
      </c>
      <c r="LQ114" t="s">
        <v>362</v>
      </c>
      <c r="LS114" t="s">
        <v>3072</v>
      </c>
      <c r="LT114" t="s">
        <v>5287</v>
      </c>
      <c r="MR114" t="s">
        <v>5310</v>
      </c>
      <c r="MS114" t="s">
        <v>360</v>
      </c>
      <c r="MT114" t="s">
        <v>362</v>
      </c>
      <c r="MU114" t="s">
        <v>362</v>
      </c>
      <c r="MV114" t="s">
        <v>362</v>
      </c>
      <c r="MW114" t="s">
        <v>362</v>
      </c>
      <c r="MX114" t="s">
        <v>362</v>
      </c>
      <c r="MY114" t="s">
        <v>362</v>
      </c>
      <c r="MZ114" t="s">
        <v>362</v>
      </c>
      <c r="NA114" t="s">
        <v>362</v>
      </c>
      <c r="NB114" t="s">
        <v>362</v>
      </c>
      <c r="NC114" t="s">
        <v>362</v>
      </c>
      <c r="NE114" t="s">
        <v>4971</v>
      </c>
      <c r="NF114" t="s">
        <v>362</v>
      </c>
      <c r="NG114" t="s">
        <v>362</v>
      </c>
      <c r="NH114" t="s">
        <v>362</v>
      </c>
      <c r="NI114" t="s">
        <v>362</v>
      </c>
      <c r="NJ114" t="s">
        <v>362</v>
      </c>
      <c r="NK114" t="s">
        <v>362</v>
      </c>
      <c r="NL114" t="s">
        <v>362</v>
      </c>
      <c r="NM114" t="s">
        <v>362</v>
      </c>
      <c r="NN114" t="s">
        <v>362</v>
      </c>
      <c r="NO114" t="s">
        <v>362</v>
      </c>
      <c r="NP114" t="s">
        <v>362</v>
      </c>
      <c r="NQ114" t="s">
        <v>360</v>
      </c>
      <c r="NR114" t="s">
        <v>362</v>
      </c>
      <c r="NS114" t="s">
        <v>362</v>
      </c>
      <c r="NU114" t="s">
        <v>6473</v>
      </c>
      <c r="NV114" t="s">
        <v>362</v>
      </c>
      <c r="NW114" t="s">
        <v>362</v>
      </c>
      <c r="NX114" t="s">
        <v>362</v>
      </c>
      <c r="NY114" t="s">
        <v>362</v>
      </c>
      <c r="NZ114" t="s">
        <v>360</v>
      </c>
      <c r="OA114" t="s">
        <v>360</v>
      </c>
      <c r="OB114" t="s">
        <v>362</v>
      </c>
      <c r="OC114" t="s">
        <v>362</v>
      </c>
      <c r="OD114" t="s">
        <v>362</v>
      </c>
      <c r="OE114" t="s">
        <v>362</v>
      </c>
      <c r="OF114" t="s">
        <v>362</v>
      </c>
      <c r="OG114" t="s">
        <v>362</v>
      </c>
      <c r="OI114" t="s">
        <v>5345</v>
      </c>
      <c r="OJ114" t="s">
        <v>360</v>
      </c>
      <c r="OK114" t="s">
        <v>362</v>
      </c>
      <c r="OL114" t="s">
        <v>362</v>
      </c>
      <c r="OM114" t="s">
        <v>362</v>
      </c>
      <c r="ON114" t="s">
        <v>362</v>
      </c>
      <c r="OO114" t="s">
        <v>362</v>
      </c>
      <c r="OP114" t="s">
        <v>362</v>
      </c>
      <c r="OQ114" t="s">
        <v>362</v>
      </c>
      <c r="OR114" t="s">
        <v>362</v>
      </c>
      <c r="OS114" t="s">
        <v>362</v>
      </c>
      <c r="OU114" t="s">
        <v>5002</v>
      </c>
      <c r="PF114" t="s">
        <v>5387</v>
      </c>
      <c r="PG114" t="s">
        <v>362</v>
      </c>
      <c r="PH114" t="s">
        <v>362</v>
      </c>
      <c r="PI114" t="s">
        <v>362</v>
      </c>
      <c r="PJ114" t="s">
        <v>362</v>
      </c>
      <c r="PK114" t="s">
        <v>362</v>
      </c>
      <c r="PL114" t="s">
        <v>362</v>
      </c>
      <c r="PM114" t="s">
        <v>362</v>
      </c>
      <c r="PN114" t="s">
        <v>362</v>
      </c>
      <c r="PO114" t="s">
        <v>362</v>
      </c>
      <c r="PP114" t="s">
        <v>360</v>
      </c>
      <c r="PQ114" t="s">
        <v>362</v>
      </c>
      <c r="PR114" t="s">
        <v>362</v>
      </c>
      <c r="PS114" t="s">
        <v>362</v>
      </c>
      <c r="PT114" t="s">
        <v>362</v>
      </c>
      <c r="PU114" t="s">
        <v>362</v>
      </c>
      <c r="PV114" t="s">
        <v>362</v>
      </c>
      <c r="PW114" t="s">
        <v>362</v>
      </c>
      <c r="PX114" t="s">
        <v>362</v>
      </c>
      <c r="PZ114" t="s">
        <v>5398</v>
      </c>
      <c r="QA114" t="s">
        <v>362</v>
      </c>
      <c r="QB114" t="s">
        <v>362</v>
      </c>
      <c r="QC114" t="s">
        <v>362</v>
      </c>
      <c r="QD114" t="s">
        <v>362</v>
      </c>
      <c r="QE114" t="s">
        <v>362</v>
      </c>
      <c r="QF114" t="s">
        <v>362</v>
      </c>
      <c r="QG114" t="s">
        <v>362</v>
      </c>
      <c r="QH114" t="s">
        <v>362</v>
      </c>
      <c r="QI114" t="s">
        <v>362</v>
      </c>
      <c r="QJ114" t="s">
        <v>362</v>
      </c>
      <c r="QK114" t="s">
        <v>362</v>
      </c>
      <c r="QL114" t="s">
        <v>362</v>
      </c>
      <c r="QM114" t="s">
        <v>360</v>
      </c>
      <c r="QN114" t="s">
        <v>362</v>
      </c>
      <c r="QO114" t="s">
        <v>362</v>
      </c>
      <c r="QP114" t="s">
        <v>362</v>
      </c>
      <c r="SZ114" t="s">
        <v>3074</v>
      </c>
      <c r="TA114" t="s">
        <v>362</v>
      </c>
      <c r="TB114" t="s">
        <v>362</v>
      </c>
      <c r="TC114" t="s">
        <v>362</v>
      </c>
      <c r="TD114" t="s">
        <v>362</v>
      </c>
      <c r="TE114" t="s">
        <v>362</v>
      </c>
      <c r="TF114" t="s">
        <v>362</v>
      </c>
      <c r="TG114" t="s">
        <v>360</v>
      </c>
      <c r="TH114" t="s">
        <v>362</v>
      </c>
      <c r="UN114" t="s">
        <v>3074</v>
      </c>
      <c r="UO114" t="s">
        <v>3074</v>
      </c>
      <c r="UP114" t="s">
        <v>3074</v>
      </c>
      <c r="UQ114" t="s">
        <v>1424</v>
      </c>
      <c r="UR114" t="s">
        <v>304</v>
      </c>
      <c r="US114" t="s">
        <v>314</v>
      </c>
      <c r="UT114" t="s">
        <v>290</v>
      </c>
      <c r="UU114" t="s">
        <v>690</v>
      </c>
      <c r="UV114" t="s">
        <v>532</v>
      </c>
      <c r="UW114" t="s">
        <v>329</v>
      </c>
      <c r="UX114" t="s">
        <v>737</v>
      </c>
      <c r="UY114" t="s">
        <v>406</v>
      </c>
      <c r="UZ114" t="s">
        <v>1098</v>
      </c>
      <c r="VA114" t="s">
        <v>1184</v>
      </c>
      <c r="VB114" t="s">
        <v>380</v>
      </c>
    </row>
    <row r="115" spans="1:574" x14ac:dyDescent="0.25">
      <c r="A115" t="s">
        <v>6474</v>
      </c>
      <c r="B115" s="38">
        <v>45910</v>
      </c>
      <c r="C115" t="s">
        <v>3057</v>
      </c>
      <c r="D115" t="s">
        <v>3062</v>
      </c>
      <c r="E115" t="s">
        <v>3068</v>
      </c>
      <c r="G115" t="s">
        <v>3072</v>
      </c>
      <c r="H115" s="38">
        <v>44930</v>
      </c>
      <c r="I115">
        <v>36</v>
      </c>
      <c r="J115" t="s">
        <v>1471</v>
      </c>
      <c r="K115" t="s">
        <v>4866</v>
      </c>
      <c r="L115" t="s">
        <v>4890</v>
      </c>
      <c r="N115" t="s">
        <v>4911</v>
      </c>
      <c r="P115" t="s">
        <v>4927</v>
      </c>
      <c r="R115" t="s">
        <v>3074</v>
      </c>
      <c r="S115" t="s">
        <v>362</v>
      </c>
      <c r="T115" t="s">
        <v>362</v>
      </c>
      <c r="U115" t="s">
        <v>362</v>
      </c>
      <c r="V115" t="s">
        <v>362</v>
      </c>
      <c r="W115" t="s">
        <v>362</v>
      </c>
      <c r="X115" t="s">
        <v>360</v>
      </c>
      <c r="Y115" t="s">
        <v>362</v>
      </c>
      <c r="Z115" t="s">
        <v>362</v>
      </c>
      <c r="AB115" t="s">
        <v>4940</v>
      </c>
      <c r="AC115" t="s">
        <v>4940</v>
      </c>
      <c r="AD115" t="s">
        <v>4940</v>
      </c>
      <c r="AE115" t="s">
        <v>4940</v>
      </c>
      <c r="AF115" t="s">
        <v>4940</v>
      </c>
      <c r="AG115" t="s">
        <v>4940</v>
      </c>
      <c r="AH115" t="s">
        <v>6337</v>
      </c>
      <c r="AI115" t="s">
        <v>360</v>
      </c>
      <c r="AJ115" t="s">
        <v>360</v>
      </c>
      <c r="AK115" t="s">
        <v>360</v>
      </c>
      <c r="AL115" t="s">
        <v>360</v>
      </c>
      <c r="AM115" t="s">
        <v>360</v>
      </c>
      <c r="AN115" t="s">
        <v>360</v>
      </c>
      <c r="AO115" t="s">
        <v>360</v>
      </c>
      <c r="AP115" t="s">
        <v>360</v>
      </c>
      <c r="AQ115" t="s">
        <v>360</v>
      </c>
      <c r="AR115" t="s">
        <v>360</v>
      </c>
      <c r="AS115" t="s">
        <v>360</v>
      </c>
      <c r="AT115" t="s">
        <v>362</v>
      </c>
      <c r="AU115" t="s">
        <v>362</v>
      </c>
      <c r="AV115" t="s">
        <v>362</v>
      </c>
      <c r="AX115" t="s">
        <v>4973</v>
      </c>
      <c r="AY115" t="s">
        <v>362</v>
      </c>
      <c r="AZ115" t="s">
        <v>362</v>
      </c>
      <c r="BA115" t="s">
        <v>362</v>
      </c>
      <c r="BB115" t="s">
        <v>362</v>
      </c>
      <c r="BC115" t="s">
        <v>362</v>
      </c>
      <c r="BD115" t="s">
        <v>362</v>
      </c>
      <c r="BE115" t="s">
        <v>362</v>
      </c>
      <c r="BF115" t="s">
        <v>362</v>
      </c>
      <c r="BG115" t="s">
        <v>362</v>
      </c>
      <c r="BH115" t="s">
        <v>362</v>
      </c>
      <c r="BI115" t="s">
        <v>362</v>
      </c>
      <c r="BJ115" t="s">
        <v>360</v>
      </c>
      <c r="BK115" t="s">
        <v>362</v>
      </c>
      <c r="DE115" t="s">
        <v>5030</v>
      </c>
      <c r="DN115" t="s">
        <v>5041</v>
      </c>
      <c r="DO115" t="s">
        <v>362</v>
      </c>
      <c r="DP115" t="s">
        <v>360</v>
      </c>
      <c r="DQ115" t="s">
        <v>362</v>
      </c>
      <c r="DR115" t="s">
        <v>362</v>
      </c>
      <c r="DS115" t="s">
        <v>362</v>
      </c>
      <c r="DT115" t="s">
        <v>362</v>
      </c>
      <c r="DU115" t="s">
        <v>362</v>
      </c>
      <c r="DV115" t="s">
        <v>362</v>
      </c>
      <c r="DW115" t="s">
        <v>362</v>
      </c>
      <c r="EK115" t="s">
        <v>5070</v>
      </c>
      <c r="EW115" t="s">
        <v>6475</v>
      </c>
      <c r="EX115" t="s">
        <v>360</v>
      </c>
      <c r="EY115" t="s">
        <v>362</v>
      </c>
      <c r="EZ115" t="s">
        <v>362</v>
      </c>
      <c r="FA115" t="s">
        <v>360</v>
      </c>
      <c r="FB115" t="s">
        <v>362</v>
      </c>
      <c r="FC115" t="s">
        <v>362</v>
      </c>
      <c r="FD115" t="s">
        <v>360</v>
      </c>
      <c r="FE115" t="s">
        <v>360</v>
      </c>
      <c r="FF115" t="s">
        <v>362</v>
      </c>
      <c r="FG115" t="s">
        <v>362</v>
      </c>
      <c r="FH115" t="s">
        <v>362</v>
      </c>
      <c r="FJ115" t="s">
        <v>5070</v>
      </c>
      <c r="FK115" t="s">
        <v>5111</v>
      </c>
      <c r="FL115" t="s">
        <v>6119</v>
      </c>
      <c r="FM115" t="s">
        <v>360</v>
      </c>
      <c r="FN115" t="s">
        <v>362</v>
      </c>
      <c r="FO115" t="s">
        <v>362</v>
      </c>
      <c r="FP115" t="s">
        <v>362</v>
      </c>
      <c r="FQ115" t="s">
        <v>360</v>
      </c>
      <c r="FR115" t="s">
        <v>362</v>
      </c>
      <c r="FS115" t="s">
        <v>362</v>
      </c>
      <c r="FT115" t="s">
        <v>362</v>
      </c>
      <c r="FV115" t="s">
        <v>3072</v>
      </c>
      <c r="GG115" t="s">
        <v>5542</v>
      </c>
      <c r="GI115" t="s">
        <v>3074</v>
      </c>
      <c r="HN115" t="s">
        <v>5172</v>
      </c>
      <c r="HO115" t="s">
        <v>362</v>
      </c>
      <c r="HP115" t="s">
        <v>362</v>
      </c>
      <c r="HQ115" t="s">
        <v>360</v>
      </c>
      <c r="HR115" t="s">
        <v>362</v>
      </c>
      <c r="HS115" t="s">
        <v>362</v>
      </c>
      <c r="HT115" t="s">
        <v>362</v>
      </c>
      <c r="HU115" t="s">
        <v>362</v>
      </c>
      <c r="HV115" t="s">
        <v>362</v>
      </c>
      <c r="HW115" t="s">
        <v>362</v>
      </c>
      <c r="HY115" t="s">
        <v>5186</v>
      </c>
      <c r="HZ115" t="s">
        <v>362</v>
      </c>
      <c r="IA115" t="s">
        <v>362</v>
      </c>
      <c r="IB115" t="s">
        <v>362</v>
      </c>
      <c r="IC115" t="s">
        <v>362</v>
      </c>
      <c r="ID115" t="s">
        <v>360</v>
      </c>
      <c r="IE115" t="s">
        <v>362</v>
      </c>
      <c r="IG115" t="s">
        <v>5189</v>
      </c>
      <c r="IH115" t="s">
        <v>5200</v>
      </c>
      <c r="II115" t="s">
        <v>362</v>
      </c>
      <c r="IJ115" t="s">
        <v>362</v>
      </c>
      <c r="IK115" t="s">
        <v>362</v>
      </c>
      <c r="IL115" t="s">
        <v>360</v>
      </c>
      <c r="IM115" t="s">
        <v>362</v>
      </c>
      <c r="IN115" t="s">
        <v>362</v>
      </c>
      <c r="IP115" t="s">
        <v>5205</v>
      </c>
      <c r="IQ115" t="s">
        <v>6068</v>
      </c>
      <c r="IR115" t="s">
        <v>362</v>
      </c>
      <c r="IS115" t="s">
        <v>362</v>
      </c>
      <c r="IT115" t="s">
        <v>362</v>
      </c>
      <c r="IU115" t="s">
        <v>360</v>
      </c>
      <c r="IV115" t="s">
        <v>360</v>
      </c>
      <c r="IW115" t="s">
        <v>362</v>
      </c>
      <c r="IX115" t="s">
        <v>362</v>
      </c>
      <c r="IY115" t="s">
        <v>362</v>
      </c>
      <c r="IZ115" t="s">
        <v>362</v>
      </c>
      <c r="JA115" t="s">
        <v>362</v>
      </c>
      <c r="JL115" t="s">
        <v>3074</v>
      </c>
      <c r="JX115" t="s">
        <v>6476</v>
      </c>
      <c r="JY115" t="s">
        <v>360</v>
      </c>
      <c r="JZ115" t="s">
        <v>360</v>
      </c>
      <c r="KA115" t="s">
        <v>362</v>
      </c>
      <c r="KB115" t="s">
        <v>360</v>
      </c>
      <c r="KC115" t="s">
        <v>362</v>
      </c>
      <c r="KD115" t="s">
        <v>362</v>
      </c>
      <c r="KE115" t="s">
        <v>362</v>
      </c>
      <c r="KF115" t="s">
        <v>362</v>
      </c>
      <c r="KG115" t="s">
        <v>362</v>
      </c>
      <c r="KI115" t="s">
        <v>5259</v>
      </c>
      <c r="KJ115" t="s">
        <v>6158</v>
      </c>
      <c r="KK115" t="s">
        <v>360</v>
      </c>
      <c r="KL115" t="s">
        <v>362</v>
      </c>
      <c r="KM115" t="s">
        <v>360</v>
      </c>
      <c r="KN115" t="s">
        <v>362</v>
      </c>
      <c r="KO115" t="s">
        <v>360</v>
      </c>
      <c r="KP115" t="s">
        <v>362</v>
      </c>
      <c r="KQ115" t="s">
        <v>360</v>
      </c>
      <c r="KR115" t="s">
        <v>362</v>
      </c>
      <c r="KS115" t="s">
        <v>362</v>
      </c>
      <c r="KT115" t="s">
        <v>362</v>
      </c>
      <c r="KU115" t="s">
        <v>362</v>
      </c>
      <c r="LJ115" t="s">
        <v>6023</v>
      </c>
      <c r="LK115" t="s">
        <v>360</v>
      </c>
      <c r="LL115" t="s">
        <v>360</v>
      </c>
      <c r="LM115" t="s">
        <v>360</v>
      </c>
      <c r="LN115" t="s">
        <v>360</v>
      </c>
      <c r="LO115" t="s">
        <v>362</v>
      </c>
      <c r="LP115" t="s">
        <v>362</v>
      </c>
      <c r="LQ115" t="s">
        <v>362</v>
      </c>
      <c r="LS115" t="s">
        <v>3072</v>
      </c>
      <c r="LT115" t="s">
        <v>5287</v>
      </c>
      <c r="MR115" t="s">
        <v>5310</v>
      </c>
      <c r="MS115" t="s">
        <v>360</v>
      </c>
      <c r="MT115" t="s">
        <v>362</v>
      </c>
      <c r="MU115" t="s">
        <v>362</v>
      </c>
      <c r="MV115" t="s">
        <v>362</v>
      </c>
      <c r="MW115" t="s">
        <v>362</v>
      </c>
      <c r="MX115" t="s">
        <v>362</v>
      </c>
      <c r="MY115" t="s">
        <v>362</v>
      </c>
      <c r="MZ115" t="s">
        <v>362</v>
      </c>
      <c r="NA115" t="s">
        <v>362</v>
      </c>
      <c r="NB115" t="s">
        <v>362</v>
      </c>
      <c r="NC115" t="s">
        <v>362</v>
      </c>
      <c r="NE115" t="s">
        <v>4971</v>
      </c>
      <c r="NF115" t="s">
        <v>362</v>
      </c>
      <c r="NG115" t="s">
        <v>362</v>
      </c>
      <c r="NH115" t="s">
        <v>362</v>
      </c>
      <c r="NI115" t="s">
        <v>362</v>
      </c>
      <c r="NJ115" t="s">
        <v>362</v>
      </c>
      <c r="NK115" t="s">
        <v>362</v>
      </c>
      <c r="NL115" t="s">
        <v>362</v>
      </c>
      <c r="NM115" t="s">
        <v>362</v>
      </c>
      <c r="NN115" t="s">
        <v>362</v>
      </c>
      <c r="NO115" t="s">
        <v>362</v>
      </c>
      <c r="NP115" t="s">
        <v>362</v>
      </c>
      <c r="NQ115" t="s">
        <v>360</v>
      </c>
      <c r="NR115" t="s">
        <v>362</v>
      </c>
      <c r="NS115" t="s">
        <v>362</v>
      </c>
      <c r="NU115" t="s">
        <v>6477</v>
      </c>
      <c r="NV115" t="s">
        <v>362</v>
      </c>
      <c r="NW115" t="s">
        <v>362</v>
      </c>
      <c r="NX115" t="s">
        <v>360</v>
      </c>
      <c r="NY115" t="s">
        <v>362</v>
      </c>
      <c r="NZ115" t="s">
        <v>362</v>
      </c>
      <c r="OA115" t="s">
        <v>362</v>
      </c>
      <c r="OB115" t="s">
        <v>360</v>
      </c>
      <c r="OC115" t="s">
        <v>362</v>
      </c>
      <c r="OD115" t="s">
        <v>362</v>
      </c>
      <c r="OE115" t="s">
        <v>362</v>
      </c>
      <c r="OF115" t="s">
        <v>362</v>
      </c>
      <c r="OG115" t="s">
        <v>362</v>
      </c>
      <c r="OI115" t="s">
        <v>6478</v>
      </c>
      <c r="OJ115" t="s">
        <v>360</v>
      </c>
      <c r="OK115" t="s">
        <v>360</v>
      </c>
      <c r="OL115" t="s">
        <v>362</v>
      </c>
      <c r="OM115" t="s">
        <v>360</v>
      </c>
      <c r="ON115" t="s">
        <v>360</v>
      </c>
      <c r="OO115" t="s">
        <v>362</v>
      </c>
      <c r="OP115" t="s">
        <v>362</v>
      </c>
      <c r="OQ115" t="s">
        <v>362</v>
      </c>
      <c r="OR115" t="s">
        <v>362</v>
      </c>
      <c r="OS115" t="s">
        <v>362</v>
      </c>
      <c r="OU115" t="s">
        <v>5019</v>
      </c>
      <c r="OV115" t="s">
        <v>5359</v>
      </c>
      <c r="OW115" t="s">
        <v>360</v>
      </c>
      <c r="OX115" t="s">
        <v>362</v>
      </c>
      <c r="OY115" t="s">
        <v>362</v>
      </c>
      <c r="OZ115" t="s">
        <v>362</v>
      </c>
      <c r="PA115" t="s">
        <v>362</v>
      </c>
      <c r="PB115" t="s">
        <v>362</v>
      </c>
      <c r="PC115" t="s">
        <v>362</v>
      </c>
      <c r="PD115" t="s">
        <v>362</v>
      </c>
      <c r="PF115" t="s">
        <v>5398</v>
      </c>
      <c r="PG115" t="s">
        <v>362</v>
      </c>
      <c r="PH115" t="s">
        <v>362</v>
      </c>
      <c r="PI115" t="s">
        <v>362</v>
      </c>
      <c r="PJ115" t="s">
        <v>362</v>
      </c>
      <c r="PK115" t="s">
        <v>362</v>
      </c>
      <c r="PL115" t="s">
        <v>362</v>
      </c>
      <c r="PM115" t="s">
        <v>362</v>
      </c>
      <c r="PN115" t="s">
        <v>362</v>
      </c>
      <c r="PO115" t="s">
        <v>362</v>
      </c>
      <c r="PP115" t="s">
        <v>362</v>
      </c>
      <c r="PQ115" t="s">
        <v>362</v>
      </c>
      <c r="PR115" t="s">
        <v>362</v>
      </c>
      <c r="PS115" t="s">
        <v>362</v>
      </c>
      <c r="PT115" t="s">
        <v>362</v>
      </c>
      <c r="PU115" t="s">
        <v>362</v>
      </c>
      <c r="PV115" t="s">
        <v>362</v>
      </c>
      <c r="PW115" t="s">
        <v>362</v>
      </c>
      <c r="PX115" t="s">
        <v>360</v>
      </c>
      <c r="PZ115" t="s">
        <v>5398</v>
      </c>
      <c r="QA115" t="s">
        <v>362</v>
      </c>
      <c r="QB115" t="s">
        <v>362</v>
      </c>
      <c r="QC115" t="s">
        <v>362</v>
      </c>
      <c r="QD115" t="s">
        <v>362</v>
      </c>
      <c r="QE115" t="s">
        <v>362</v>
      </c>
      <c r="QF115" t="s">
        <v>362</v>
      </c>
      <c r="QG115" t="s">
        <v>362</v>
      </c>
      <c r="QH115" t="s">
        <v>362</v>
      </c>
      <c r="QI115" t="s">
        <v>362</v>
      </c>
      <c r="QJ115" t="s">
        <v>362</v>
      </c>
      <c r="QK115" t="s">
        <v>362</v>
      </c>
      <c r="QL115" t="s">
        <v>362</v>
      </c>
      <c r="QM115" t="s">
        <v>360</v>
      </c>
      <c r="QN115" t="s">
        <v>362</v>
      </c>
      <c r="QO115" t="s">
        <v>362</v>
      </c>
      <c r="QP115" t="s">
        <v>362</v>
      </c>
      <c r="SZ115" t="s">
        <v>3074</v>
      </c>
      <c r="TA115" t="s">
        <v>362</v>
      </c>
      <c r="TB115" t="s">
        <v>362</v>
      </c>
      <c r="TC115" t="s">
        <v>362</v>
      </c>
      <c r="TD115" t="s">
        <v>362</v>
      </c>
      <c r="TE115" t="s">
        <v>362</v>
      </c>
      <c r="TF115" t="s">
        <v>362</v>
      </c>
      <c r="TG115" t="s">
        <v>360</v>
      </c>
      <c r="TH115" t="s">
        <v>362</v>
      </c>
      <c r="UN115" t="s">
        <v>3074</v>
      </c>
      <c r="UO115" t="s">
        <v>3074</v>
      </c>
      <c r="UP115" t="s">
        <v>3074</v>
      </c>
      <c r="UQ115" t="s">
        <v>6479</v>
      </c>
      <c r="UR115" t="s">
        <v>304</v>
      </c>
      <c r="US115" t="s">
        <v>314</v>
      </c>
      <c r="UT115" t="s">
        <v>290</v>
      </c>
      <c r="UU115" t="s">
        <v>687</v>
      </c>
      <c r="UV115" t="s">
        <v>527</v>
      </c>
      <c r="UW115" t="s">
        <v>329</v>
      </c>
      <c r="UX115" t="s">
        <v>742</v>
      </c>
      <c r="UY115" t="s">
        <v>406</v>
      </c>
      <c r="UZ115" t="s">
        <v>1098</v>
      </c>
      <c r="VA115" t="s">
        <v>1184</v>
      </c>
      <c r="VB115" t="s">
        <v>380</v>
      </c>
    </row>
    <row r="116" spans="1:574" x14ac:dyDescent="0.25">
      <c r="A116" t="s">
        <v>6480</v>
      </c>
      <c r="B116" s="38">
        <v>45910</v>
      </c>
      <c r="C116" t="s">
        <v>3058</v>
      </c>
      <c r="D116" t="s">
        <v>3062</v>
      </c>
      <c r="E116" t="s">
        <v>3068</v>
      </c>
      <c r="G116" t="s">
        <v>3072</v>
      </c>
      <c r="H116" s="38">
        <v>45023</v>
      </c>
      <c r="I116">
        <v>54</v>
      </c>
      <c r="J116" t="s">
        <v>1471</v>
      </c>
      <c r="K116" t="s">
        <v>4866</v>
      </c>
      <c r="L116" t="s">
        <v>4875</v>
      </c>
      <c r="N116" t="s">
        <v>4913</v>
      </c>
      <c r="P116" t="s">
        <v>4937</v>
      </c>
      <c r="R116" t="s">
        <v>5529</v>
      </c>
      <c r="S116" t="s">
        <v>362</v>
      </c>
      <c r="T116" t="s">
        <v>360</v>
      </c>
      <c r="U116" t="s">
        <v>362</v>
      </c>
      <c r="V116" t="s">
        <v>362</v>
      </c>
      <c r="W116" t="s">
        <v>362</v>
      </c>
      <c r="X116" t="s">
        <v>362</v>
      </c>
      <c r="Y116" t="s">
        <v>362</v>
      </c>
      <c r="Z116" t="s">
        <v>362</v>
      </c>
      <c r="AB116" t="s">
        <v>4942</v>
      </c>
      <c r="AC116" t="s">
        <v>4940</v>
      </c>
      <c r="AD116" t="s">
        <v>4940</v>
      </c>
      <c r="AE116" t="s">
        <v>4940</v>
      </c>
      <c r="AF116" t="s">
        <v>4940</v>
      </c>
      <c r="AG116" t="s">
        <v>4940</v>
      </c>
      <c r="AH116" t="s">
        <v>6379</v>
      </c>
      <c r="AI116" t="s">
        <v>360</v>
      </c>
      <c r="AJ116" t="s">
        <v>360</v>
      </c>
      <c r="AK116" t="s">
        <v>362</v>
      </c>
      <c r="AL116" t="s">
        <v>362</v>
      </c>
      <c r="AM116" t="s">
        <v>362</v>
      </c>
      <c r="AN116" t="s">
        <v>360</v>
      </c>
      <c r="AO116" t="s">
        <v>362</v>
      </c>
      <c r="AP116" t="s">
        <v>362</v>
      </c>
      <c r="AQ116" t="s">
        <v>362</v>
      </c>
      <c r="AR116" t="s">
        <v>362</v>
      </c>
      <c r="AS116" t="s">
        <v>362</v>
      </c>
      <c r="AT116" t="s">
        <v>362</v>
      </c>
      <c r="AU116" t="s">
        <v>362</v>
      </c>
      <c r="AV116" t="s">
        <v>362</v>
      </c>
      <c r="AX116" t="s">
        <v>5984</v>
      </c>
      <c r="AY116" t="s">
        <v>360</v>
      </c>
      <c r="AZ116" t="s">
        <v>360</v>
      </c>
      <c r="BA116" t="s">
        <v>362</v>
      </c>
      <c r="BB116" t="s">
        <v>362</v>
      </c>
      <c r="BC116" t="s">
        <v>362</v>
      </c>
      <c r="BD116" t="s">
        <v>362</v>
      </c>
      <c r="BE116" t="s">
        <v>362</v>
      </c>
      <c r="BF116" t="s">
        <v>362</v>
      </c>
      <c r="BG116" t="s">
        <v>362</v>
      </c>
      <c r="BH116" t="s">
        <v>362</v>
      </c>
      <c r="BI116" t="s">
        <v>362</v>
      </c>
      <c r="BJ116" t="s">
        <v>362</v>
      </c>
      <c r="BK116" t="s">
        <v>362</v>
      </c>
      <c r="BM116" t="s">
        <v>6481</v>
      </c>
      <c r="BN116" t="s">
        <v>362</v>
      </c>
      <c r="BO116" t="s">
        <v>362</v>
      </c>
      <c r="BP116" t="s">
        <v>360</v>
      </c>
      <c r="BQ116" t="s">
        <v>360</v>
      </c>
      <c r="BR116" t="s">
        <v>362</v>
      </c>
      <c r="BS116" t="s">
        <v>362</v>
      </c>
      <c r="BT116" t="s">
        <v>362</v>
      </c>
      <c r="BU116" t="s">
        <v>362</v>
      </c>
      <c r="BV116" t="s">
        <v>362</v>
      </c>
      <c r="BX116" t="s">
        <v>4975</v>
      </c>
      <c r="CN116" t="s">
        <v>5002</v>
      </c>
      <c r="DD116" t="s">
        <v>5023</v>
      </c>
      <c r="EK116" t="s">
        <v>5070</v>
      </c>
      <c r="EW116" t="s">
        <v>6458</v>
      </c>
      <c r="EX116" t="s">
        <v>362</v>
      </c>
      <c r="EY116" t="s">
        <v>362</v>
      </c>
      <c r="EZ116" t="s">
        <v>362</v>
      </c>
      <c r="FA116" t="s">
        <v>360</v>
      </c>
      <c r="FB116" t="s">
        <v>360</v>
      </c>
      <c r="FC116" t="s">
        <v>360</v>
      </c>
      <c r="FD116" t="s">
        <v>360</v>
      </c>
      <c r="FE116" t="s">
        <v>362</v>
      </c>
      <c r="FF116" t="s">
        <v>362</v>
      </c>
      <c r="FG116" t="s">
        <v>362</v>
      </c>
      <c r="FH116" t="s">
        <v>362</v>
      </c>
      <c r="FJ116" t="s">
        <v>5072</v>
      </c>
      <c r="FK116" t="s">
        <v>3072</v>
      </c>
      <c r="FV116" t="s">
        <v>3072</v>
      </c>
      <c r="GG116" t="s">
        <v>4949</v>
      </c>
      <c r="GI116" t="s">
        <v>3072</v>
      </c>
      <c r="GJ116" t="s">
        <v>5137</v>
      </c>
      <c r="GK116" t="s">
        <v>362</v>
      </c>
      <c r="GL116" t="s">
        <v>360</v>
      </c>
      <c r="GM116" t="s">
        <v>362</v>
      </c>
      <c r="GN116" t="s">
        <v>362</v>
      </c>
      <c r="GO116" t="s">
        <v>362</v>
      </c>
      <c r="GP116" t="s">
        <v>362</v>
      </c>
      <c r="GR116" t="s">
        <v>5149</v>
      </c>
      <c r="GS116" t="s">
        <v>362</v>
      </c>
      <c r="GT116" t="s">
        <v>362</v>
      </c>
      <c r="GU116" t="s">
        <v>362</v>
      </c>
      <c r="GV116" t="s">
        <v>360</v>
      </c>
      <c r="GW116" t="s">
        <v>362</v>
      </c>
      <c r="GX116" t="s">
        <v>362</v>
      </c>
      <c r="GY116" t="s">
        <v>362</v>
      </c>
      <c r="GZ116" t="s">
        <v>362</v>
      </c>
      <c r="HB116" t="s">
        <v>3072</v>
      </c>
      <c r="IG116" t="s">
        <v>5187</v>
      </c>
      <c r="IP116" t="s">
        <v>5205</v>
      </c>
      <c r="IQ116" t="s">
        <v>5218</v>
      </c>
      <c r="IR116" t="s">
        <v>362</v>
      </c>
      <c r="IS116" t="s">
        <v>362</v>
      </c>
      <c r="IT116" t="s">
        <v>362</v>
      </c>
      <c r="IU116" t="s">
        <v>360</v>
      </c>
      <c r="IV116" t="s">
        <v>362</v>
      </c>
      <c r="IW116" t="s">
        <v>362</v>
      </c>
      <c r="IX116" t="s">
        <v>362</v>
      </c>
      <c r="IY116" t="s">
        <v>362</v>
      </c>
      <c r="IZ116" t="s">
        <v>362</v>
      </c>
      <c r="JA116" t="s">
        <v>362</v>
      </c>
      <c r="JL116" t="s">
        <v>3074</v>
      </c>
      <c r="JX116" t="s">
        <v>6163</v>
      </c>
      <c r="JY116" t="s">
        <v>360</v>
      </c>
      <c r="JZ116" t="s">
        <v>362</v>
      </c>
      <c r="KA116" t="s">
        <v>362</v>
      </c>
      <c r="KB116" t="s">
        <v>362</v>
      </c>
      <c r="KC116" t="s">
        <v>362</v>
      </c>
      <c r="KD116" t="s">
        <v>360</v>
      </c>
      <c r="KE116" t="s">
        <v>362</v>
      </c>
      <c r="KF116" t="s">
        <v>362</v>
      </c>
      <c r="KG116" t="s">
        <v>362</v>
      </c>
      <c r="KI116" t="s">
        <v>5259</v>
      </c>
      <c r="KJ116" t="s">
        <v>6186</v>
      </c>
      <c r="KK116" t="s">
        <v>360</v>
      </c>
      <c r="KL116" t="s">
        <v>362</v>
      </c>
      <c r="KM116" t="s">
        <v>360</v>
      </c>
      <c r="KN116" t="s">
        <v>362</v>
      </c>
      <c r="KO116" t="s">
        <v>362</v>
      </c>
      <c r="KP116" t="s">
        <v>362</v>
      </c>
      <c r="KQ116" t="s">
        <v>362</v>
      </c>
      <c r="KR116" t="s">
        <v>362</v>
      </c>
      <c r="KS116" t="s">
        <v>362</v>
      </c>
      <c r="KT116" t="s">
        <v>362</v>
      </c>
      <c r="KU116" t="s">
        <v>362</v>
      </c>
      <c r="LJ116" t="s">
        <v>6023</v>
      </c>
      <c r="LK116" t="s">
        <v>360</v>
      </c>
      <c r="LL116" t="s">
        <v>360</v>
      </c>
      <c r="LM116" t="s">
        <v>360</v>
      </c>
      <c r="LN116" t="s">
        <v>360</v>
      </c>
      <c r="LO116" t="s">
        <v>362</v>
      </c>
      <c r="LP116" t="s">
        <v>362</v>
      </c>
      <c r="LQ116" t="s">
        <v>362</v>
      </c>
      <c r="LS116" t="s">
        <v>3072</v>
      </c>
      <c r="LT116" t="s">
        <v>5287</v>
      </c>
      <c r="MR116" t="s">
        <v>5050</v>
      </c>
      <c r="MS116" t="s">
        <v>362</v>
      </c>
      <c r="MT116" t="s">
        <v>362</v>
      </c>
      <c r="MU116" t="s">
        <v>362</v>
      </c>
      <c r="MV116" t="s">
        <v>362</v>
      </c>
      <c r="MW116" t="s">
        <v>362</v>
      </c>
      <c r="MX116" t="s">
        <v>362</v>
      </c>
      <c r="MY116" t="s">
        <v>362</v>
      </c>
      <c r="MZ116" t="s">
        <v>360</v>
      </c>
      <c r="NA116" t="s">
        <v>362</v>
      </c>
      <c r="NB116" t="s">
        <v>362</v>
      </c>
      <c r="NC116" t="s">
        <v>362</v>
      </c>
      <c r="NE116" t="s">
        <v>4971</v>
      </c>
      <c r="NF116" t="s">
        <v>362</v>
      </c>
      <c r="NG116" t="s">
        <v>362</v>
      </c>
      <c r="NH116" t="s">
        <v>362</v>
      </c>
      <c r="NI116" t="s">
        <v>362</v>
      </c>
      <c r="NJ116" t="s">
        <v>362</v>
      </c>
      <c r="NK116" t="s">
        <v>362</v>
      </c>
      <c r="NL116" t="s">
        <v>362</v>
      </c>
      <c r="NM116" t="s">
        <v>362</v>
      </c>
      <c r="NN116" t="s">
        <v>362</v>
      </c>
      <c r="NO116" t="s">
        <v>362</v>
      </c>
      <c r="NP116" t="s">
        <v>362</v>
      </c>
      <c r="NQ116" t="s">
        <v>360</v>
      </c>
      <c r="NR116" t="s">
        <v>362</v>
      </c>
      <c r="NS116" t="s">
        <v>362</v>
      </c>
      <c r="NU116" t="s">
        <v>6186</v>
      </c>
      <c r="NV116" t="s">
        <v>360</v>
      </c>
      <c r="NW116" t="s">
        <v>362</v>
      </c>
      <c r="NX116" t="s">
        <v>360</v>
      </c>
      <c r="NY116" t="s">
        <v>362</v>
      </c>
      <c r="NZ116" t="s">
        <v>362</v>
      </c>
      <c r="OA116" t="s">
        <v>362</v>
      </c>
      <c r="OB116" t="s">
        <v>362</v>
      </c>
      <c r="OC116" t="s">
        <v>362</v>
      </c>
      <c r="OD116" t="s">
        <v>362</v>
      </c>
      <c r="OE116" t="s">
        <v>362</v>
      </c>
      <c r="OF116" t="s">
        <v>362</v>
      </c>
      <c r="OG116" t="s">
        <v>362</v>
      </c>
      <c r="OI116" t="s">
        <v>5345</v>
      </c>
      <c r="OJ116" t="s">
        <v>360</v>
      </c>
      <c r="OK116" t="s">
        <v>362</v>
      </c>
      <c r="OL116" t="s">
        <v>362</v>
      </c>
      <c r="OM116" t="s">
        <v>362</v>
      </c>
      <c r="ON116" t="s">
        <v>362</v>
      </c>
      <c r="OO116" t="s">
        <v>362</v>
      </c>
      <c r="OP116" t="s">
        <v>362</v>
      </c>
      <c r="OQ116" t="s">
        <v>362</v>
      </c>
      <c r="OR116" t="s">
        <v>362</v>
      </c>
      <c r="OS116" t="s">
        <v>362</v>
      </c>
      <c r="OU116" t="s">
        <v>5002</v>
      </c>
      <c r="PF116" t="s">
        <v>6482</v>
      </c>
      <c r="PG116" t="s">
        <v>360</v>
      </c>
      <c r="PH116" t="s">
        <v>362</v>
      </c>
      <c r="PI116" t="s">
        <v>362</v>
      </c>
      <c r="PJ116" t="s">
        <v>362</v>
      </c>
      <c r="PK116" t="s">
        <v>362</v>
      </c>
      <c r="PL116" t="s">
        <v>362</v>
      </c>
      <c r="PM116" t="s">
        <v>362</v>
      </c>
      <c r="PN116" t="s">
        <v>360</v>
      </c>
      <c r="PO116" t="s">
        <v>362</v>
      </c>
      <c r="PP116" t="s">
        <v>360</v>
      </c>
      <c r="PQ116" t="s">
        <v>362</v>
      </c>
      <c r="PR116" t="s">
        <v>362</v>
      </c>
      <c r="PS116" t="s">
        <v>362</v>
      </c>
      <c r="PT116" t="s">
        <v>362</v>
      </c>
      <c r="PU116" t="s">
        <v>362</v>
      </c>
      <c r="PV116" t="s">
        <v>362</v>
      </c>
      <c r="PW116" t="s">
        <v>362</v>
      </c>
      <c r="PX116" t="s">
        <v>362</v>
      </c>
      <c r="PZ116" t="s">
        <v>6483</v>
      </c>
      <c r="QA116" t="s">
        <v>360</v>
      </c>
      <c r="QB116" t="s">
        <v>362</v>
      </c>
      <c r="QC116" t="s">
        <v>362</v>
      </c>
      <c r="QD116" t="s">
        <v>362</v>
      </c>
      <c r="QE116" t="s">
        <v>362</v>
      </c>
      <c r="QF116" t="s">
        <v>362</v>
      </c>
      <c r="QG116" t="s">
        <v>360</v>
      </c>
      <c r="QH116" t="s">
        <v>360</v>
      </c>
      <c r="QI116" t="s">
        <v>362</v>
      </c>
      <c r="QJ116" t="s">
        <v>362</v>
      </c>
      <c r="QK116" t="s">
        <v>362</v>
      </c>
      <c r="QL116" t="s">
        <v>362</v>
      </c>
      <c r="QM116" t="s">
        <v>362</v>
      </c>
      <c r="QN116" t="s">
        <v>362</v>
      </c>
      <c r="QO116" t="s">
        <v>362</v>
      </c>
      <c r="QP116" t="s">
        <v>362</v>
      </c>
      <c r="QR116" t="s">
        <v>6484</v>
      </c>
      <c r="QS116" t="s">
        <v>360</v>
      </c>
      <c r="QT116" t="s">
        <v>362</v>
      </c>
      <c r="QU116" t="s">
        <v>360</v>
      </c>
      <c r="QV116" t="s">
        <v>362</v>
      </c>
      <c r="QW116" t="s">
        <v>360</v>
      </c>
      <c r="QX116" t="s">
        <v>362</v>
      </c>
      <c r="QY116" t="s">
        <v>362</v>
      </c>
      <c r="QZ116" t="s">
        <v>360</v>
      </c>
      <c r="RA116" t="s">
        <v>362</v>
      </c>
      <c r="RB116" t="s">
        <v>362</v>
      </c>
      <c r="RC116" t="s">
        <v>362</v>
      </c>
      <c r="RD116" t="s">
        <v>362</v>
      </c>
      <c r="RF116" t="s">
        <v>6333</v>
      </c>
      <c r="RG116" t="s">
        <v>360</v>
      </c>
      <c r="RH116" t="s">
        <v>362</v>
      </c>
      <c r="RI116" t="s">
        <v>362</v>
      </c>
      <c r="RJ116" t="s">
        <v>362</v>
      </c>
      <c r="RK116" t="s">
        <v>360</v>
      </c>
      <c r="RL116" t="s">
        <v>362</v>
      </c>
      <c r="RM116" t="s">
        <v>360</v>
      </c>
      <c r="RN116" t="s">
        <v>362</v>
      </c>
      <c r="RO116" t="s">
        <v>362</v>
      </c>
      <c r="RP116" t="s">
        <v>362</v>
      </c>
      <c r="RQ116" t="s">
        <v>362</v>
      </c>
      <c r="RR116" t="s">
        <v>362</v>
      </c>
      <c r="RS116" t="s">
        <v>362</v>
      </c>
      <c r="RT116" t="s">
        <v>362</v>
      </c>
      <c r="RU116" t="s">
        <v>362</v>
      </c>
      <c r="RV116" t="s">
        <v>362</v>
      </c>
      <c r="RX116" t="s">
        <v>6149</v>
      </c>
      <c r="RY116" t="s">
        <v>360</v>
      </c>
      <c r="RZ116" t="s">
        <v>360</v>
      </c>
      <c r="SA116" t="s">
        <v>360</v>
      </c>
      <c r="SB116" t="s">
        <v>360</v>
      </c>
      <c r="SC116" t="s">
        <v>360</v>
      </c>
      <c r="SD116" t="s">
        <v>360</v>
      </c>
      <c r="SE116" t="s">
        <v>362</v>
      </c>
      <c r="SF116" t="s">
        <v>360</v>
      </c>
      <c r="SG116" t="s">
        <v>362</v>
      </c>
      <c r="SH116" t="s">
        <v>362</v>
      </c>
      <c r="SI116" t="s">
        <v>362</v>
      </c>
      <c r="SK116" t="s">
        <v>6485</v>
      </c>
      <c r="SL116" t="s">
        <v>362</v>
      </c>
      <c r="SM116" t="s">
        <v>362</v>
      </c>
      <c r="SN116" t="s">
        <v>362</v>
      </c>
      <c r="SO116" t="s">
        <v>360</v>
      </c>
      <c r="SP116" t="s">
        <v>360</v>
      </c>
      <c r="SQ116" t="s">
        <v>360</v>
      </c>
      <c r="SR116" t="s">
        <v>362</v>
      </c>
      <c r="SS116" t="s">
        <v>362</v>
      </c>
      <c r="ST116" t="s">
        <v>360</v>
      </c>
      <c r="SU116" t="s">
        <v>362</v>
      </c>
      <c r="SV116" t="s">
        <v>362</v>
      </c>
      <c r="SW116" t="s">
        <v>362</v>
      </c>
      <c r="SX116" t="s">
        <v>362</v>
      </c>
      <c r="SZ116" t="s">
        <v>5505</v>
      </c>
      <c r="TA116" t="s">
        <v>360</v>
      </c>
      <c r="TB116" t="s">
        <v>362</v>
      </c>
      <c r="TC116" t="s">
        <v>362</v>
      </c>
      <c r="TD116" t="s">
        <v>362</v>
      </c>
      <c r="TE116" t="s">
        <v>362</v>
      </c>
      <c r="TF116" t="s">
        <v>362</v>
      </c>
      <c r="TG116" t="s">
        <v>362</v>
      </c>
      <c r="TH116" t="s">
        <v>362</v>
      </c>
      <c r="TJ116" t="s">
        <v>6486</v>
      </c>
      <c r="TK116" t="s">
        <v>362</v>
      </c>
      <c r="TL116" t="s">
        <v>362</v>
      </c>
      <c r="TM116" t="s">
        <v>362</v>
      </c>
      <c r="TN116" t="s">
        <v>360</v>
      </c>
      <c r="TO116" t="s">
        <v>362</v>
      </c>
      <c r="TP116" t="s">
        <v>360</v>
      </c>
      <c r="TQ116" t="s">
        <v>362</v>
      </c>
      <c r="TR116" t="s">
        <v>362</v>
      </c>
      <c r="TS116" t="s">
        <v>360</v>
      </c>
      <c r="TT116" t="s">
        <v>362</v>
      </c>
      <c r="TU116" t="s">
        <v>362</v>
      </c>
      <c r="TV116" t="s">
        <v>362</v>
      </c>
      <c r="TW116" t="s">
        <v>362</v>
      </c>
      <c r="TY116" t="s">
        <v>5021</v>
      </c>
      <c r="TZ116" t="s">
        <v>6487</v>
      </c>
      <c r="UA116" t="s">
        <v>362</v>
      </c>
      <c r="UB116" t="s">
        <v>362</v>
      </c>
      <c r="UC116" t="s">
        <v>360</v>
      </c>
      <c r="UD116" t="s">
        <v>362</v>
      </c>
      <c r="UE116" t="s">
        <v>360</v>
      </c>
      <c r="UF116" t="s">
        <v>360</v>
      </c>
      <c r="UG116" t="s">
        <v>362</v>
      </c>
      <c r="UH116" t="s">
        <v>362</v>
      </c>
      <c r="UI116" t="s">
        <v>362</v>
      </c>
      <c r="UJ116" t="s">
        <v>362</v>
      </c>
      <c r="UK116" t="s">
        <v>362</v>
      </c>
      <c r="UN116" t="s">
        <v>3074</v>
      </c>
      <c r="UO116" t="s">
        <v>3074</v>
      </c>
      <c r="UP116" t="s">
        <v>3074</v>
      </c>
      <c r="UQ116" t="s">
        <v>6488</v>
      </c>
      <c r="UR116" t="s">
        <v>304</v>
      </c>
      <c r="US116" t="s">
        <v>314</v>
      </c>
      <c r="UT116" t="s">
        <v>290</v>
      </c>
      <c r="UU116" t="s">
        <v>691</v>
      </c>
      <c r="UV116" t="s">
        <v>527</v>
      </c>
      <c r="UW116" t="s">
        <v>329</v>
      </c>
      <c r="UX116" t="s">
        <v>737</v>
      </c>
      <c r="UY116" t="s">
        <v>406</v>
      </c>
      <c r="UZ116" t="s">
        <v>1099</v>
      </c>
      <c r="VA116" t="s">
        <v>1185</v>
      </c>
      <c r="VB116" t="s">
        <v>392</v>
      </c>
    </row>
    <row r="117" spans="1:574" x14ac:dyDescent="0.25">
      <c r="A117" t="s">
        <v>6489</v>
      </c>
      <c r="B117" s="38">
        <v>45910</v>
      </c>
      <c r="C117" t="s">
        <v>3056</v>
      </c>
      <c r="D117" t="s">
        <v>3062</v>
      </c>
      <c r="E117" t="s">
        <v>3068</v>
      </c>
      <c r="G117" t="s">
        <v>3072</v>
      </c>
      <c r="H117" s="38">
        <v>44638</v>
      </c>
      <c r="I117">
        <v>68</v>
      </c>
      <c r="J117" t="s">
        <v>1471</v>
      </c>
      <c r="K117" t="s">
        <v>4866</v>
      </c>
      <c r="L117" t="s">
        <v>4875</v>
      </c>
      <c r="N117" t="s">
        <v>4913</v>
      </c>
      <c r="P117" t="s">
        <v>4937</v>
      </c>
      <c r="R117" t="s">
        <v>5529</v>
      </c>
      <c r="S117" t="s">
        <v>362</v>
      </c>
      <c r="T117" t="s">
        <v>360</v>
      </c>
      <c r="U117" t="s">
        <v>362</v>
      </c>
      <c r="V117" t="s">
        <v>362</v>
      </c>
      <c r="W117" t="s">
        <v>362</v>
      </c>
      <c r="X117" t="s">
        <v>362</v>
      </c>
      <c r="Y117" t="s">
        <v>362</v>
      </c>
      <c r="Z117" t="s">
        <v>362</v>
      </c>
      <c r="AB117" t="s">
        <v>4942</v>
      </c>
      <c r="AC117" t="s">
        <v>4942</v>
      </c>
      <c r="AD117" t="s">
        <v>4942</v>
      </c>
      <c r="AE117" t="s">
        <v>4942</v>
      </c>
      <c r="AF117" t="s">
        <v>4940</v>
      </c>
      <c r="AG117" t="s">
        <v>4940</v>
      </c>
      <c r="AH117" t="s">
        <v>4949</v>
      </c>
      <c r="AI117" t="s">
        <v>360</v>
      </c>
      <c r="AJ117" t="s">
        <v>362</v>
      </c>
      <c r="AK117" t="s">
        <v>362</v>
      </c>
      <c r="AL117" t="s">
        <v>362</v>
      </c>
      <c r="AM117" t="s">
        <v>362</v>
      </c>
      <c r="AN117" t="s">
        <v>362</v>
      </c>
      <c r="AO117" t="s">
        <v>362</v>
      </c>
      <c r="AP117" t="s">
        <v>362</v>
      </c>
      <c r="AQ117" t="s">
        <v>362</v>
      </c>
      <c r="AR117" t="s">
        <v>362</v>
      </c>
      <c r="AS117" t="s">
        <v>362</v>
      </c>
      <c r="AT117" t="s">
        <v>362</v>
      </c>
      <c r="AU117" t="s">
        <v>362</v>
      </c>
      <c r="AV117" t="s">
        <v>362</v>
      </c>
      <c r="AX117" t="s">
        <v>4949</v>
      </c>
      <c r="AY117" t="s">
        <v>360</v>
      </c>
      <c r="AZ117" t="s">
        <v>362</v>
      </c>
      <c r="BA117" t="s">
        <v>362</v>
      </c>
      <c r="BB117" t="s">
        <v>362</v>
      </c>
      <c r="BC117" t="s">
        <v>362</v>
      </c>
      <c r="BD117" t="s">
        <v>362</v>
      </c>
      <c r="BE117" t="s">
        <v>362</v>
      </c>
      <c r="BF117" t="s">
        <v>362</v>
      </c>
      <c r="BG117" t="s">
        <v>362</v>
      </c>
      <c r="BH117" t="s">
        <v>362</v>
      </c>
      <c r="BI117" t="s">
        <v>362</v>
      </c>
      <c r="BJ117" t="s">
        <v>362</v>
      </c>
      <c r="BK117" t="s">
        <v>362</v>
      </c>
      <c r="BM117" t="s">
        <v>5473</v>
      </c>
      <c r="BN117" t="s">
        <v>362</v>
      </c>
      <c r="BO117" t="s">
        <v>362</v>
      </c>
      <c r="BP117" t="s">
        <v>362</v>
      </c>
      <c r="BQ117" t="s">
        <v>360</v>
      </c>
      <c r="BR117" t="s">
        <v>362</v>
      </c>
      <c r="BS117" t="s">
        <v>362</v>
      </c>
      <c r="BT117" t="s">
        <v>362</v>
      </c>
      <c r="BU117" t="s">
        <v>362</v>
      </c>
      <c r="BV117" t="s">
        <v>362</v>
      </c>
      <c r="BX117" t="s">
        <v>4975</v>
      </c>
      <c r="CN117" t="s">
        <v>5002</v>
      </c>
      <c r="DD117" t="s">
        <v>5019</v>
      </c>
      <c r="EK117" t="s">
        <v>5070</v>
      </c>
      <c r="EW117" t="s">
        <v>6490</v>
      </c>
      <c r="EX117" t="s">
        <v>362</v>
      </c>
      <c r="EY117" t="s">
        <v>360</v>
      </c>
      <c r="EZ117" t="s">
        <v>360</v>
      </c>
      <c r="FA117" t="s">
        <v>362</v>
      </c>
      <c r="FB117" t="s">
        <v>362</v>
      </c>
      <c r="FC117" t="s">
        <v>362</v>
      </c>
      <c r="FD117" t="s">
        <v>362</v>
      </c>
      <c r="FE117" t="s">
        <v>362</v>
      </c>
      <c r="FF117" t="s">
        <v>362</v>
      </c>
      <c r="FG117" t="s">
        <v>362</v>
      </c>
      <c r="FH117" t="s">
        <v>362</v>
      </c>
      <c r="FJ117" t="s">
        <v>5070</v>
      </c>
      <c r="FK117" t="s">
        <v>3072</v>
      </c>
      <c r="FV117" t="s">
        <v>3072</v>
      </c>
      <c r="GG117" t="s">
        <v>4961</v>
      </c>
      <c r="GI117" t="s">
        <v>3074</v>
      </c>
      <c r="HN117" t="s">
        <v>4907</v>
      </c>
      <c r="HO117" t="s">
        <v>362</v>
      </c>
      <c r="HP117" t="s">
        <v>362</v>
      </c>
      <c r="HQ117" t="s">
        <v>362</v>
      </c>
      <c r="HR117" t="s">
        <v>362</v>
      </c>
      <c r="HS117" t="s">
        <v>362</v>
      </c>
      <c r="HT117" t="s">
        <v>362</v>
      </c>
      <c r="HU117" t="s">
        <v>362</v>
      </c>
      <c r="HV117" t="s">
        <v>360</v>
      </c>
      <c r="HW117" t="s">
        <v>362</v>
      </c>
      <c r="HY117" t="s">
        <v>5186</v>
      </c>
      <c r="HZ117" t="s">
        <v>362</v>
      </c>
      <c r="IA117" t="s">
        <v>362</v>
      </c>
      <c r="IB117" t="s">
        <v>362</v>
      </c>
      <c r="IC117" t="s">
        <v>362</v>
      </c>
      <c r="ID117" t="s">
        <v>360</v>
      </c>
      <c r="IE117" t="s">
        <v>362</v>
      </c>
      <c r="IG117" t="s">
        <v>5187</v>
      </c>
      <c r="IP117" t="s">
        <v>5203</v>
      </c>
      <c r="IQ117" t="s">
        <v>5212</v>
      </c>
      <c r="IR117" t="s">
        <v>360</v>
      </c>
      <c r="IS117" t="s">
        <v>362</v>
      </c>
      <c r="IT117" t="s">
        <v>362</v>
      </c>
      <c r="IU117" t="s">
        <v>362</v>
      </c>
      <c r="IV117" t="s">
        <v>362</v>
      </c>
      <c r="IW117" t="s">
        <v>362</v>
      </c>
      <c r="IX117" t="s">
        <v>362</v>
      </c>
      <c r="IY117" t="s">
        <v>362</v>
      </c>
      <c r="IZ117" t="s">
        <v>362</v>
      </c>
      <c r="JA117" t="s">
        <v>362</v>
      </c>
      <c r="JL117" t="s">
        <v>3074</v>
      </c>
      <c r="JX117" t="s">
        <v>5248</v>
      </c>
      <c r="JY117" t="s">
        <v>360</v>
      </c>
      <c r="JZ117" t="s">
        <v>362</v>
      </c>
      <c r="KA117" t="s">
        <v>362</v>
      </c>
      <c r="KB117" t="s">
        <v>362</v>
      </c>
      <c r="KC117" t="s">
        <v>362</v>
      </c>
      <c r="KD117" t="s">
        <v>362</v>
      </c>
      <c r="KE117" t="s">
        <v>362</v>
      </c>
      <c r="KF117" t="s">
        <v>362</v>
      </c>
      <c r="KG117" t="s">
        <v>362</v>
      </c>
      <c r="KI117" t="s">
        <v>5259</v>
      </c>
      <c r="KJ117" t="s">
        <v>6186</v>
      </c>
      <c r="KK117" t="s">
        <v>360</v>
      </c>
      <c r="KL117" t="s">
        <v>362</v>
      </c>
      <c r="KM117" t="s">
        <v>360</v>
      </c>
      <c r="KN117" t="s">
        <v>362</v>
      </c>
      <c r="KO117" t="s">
        <v>362</v>
      </c>
      <c r="KP117" t="s">
        <v>362</v>
      </c>
      <c r="KQ117" t="s">
        <v>362</v>
      </c>
      <c r="KR117" t="s">
        <v>362</v>
      </c>
      <c r="KS117" t="s">
        <v>362</v>
      </c>
      <c r="KT117" t="s">
        <v>362</v>
      </c>
      <c r="KU117" t="s">
        <v>362</v>
      </c>
      <c r="LJ117" t="s">
        <v>6491</v>
      </c>
      <c r="LK117" t="s">
        <v>362</v>
      </c>
      <c r="LL117" t="s">
        <v>360</v>
      </c>
      <c r="LM117" t="s">
        <v>360</v>
      </c>
      <c r="LN117" t="s">
        <v>362</v>
      </c>
      <c r="LO117" t="s">
        <v>362</v>
      </c>
      <c r="LP117" t="s">
        <v>362</v>
      </c>
      <c r="LQ117" t="s">
        <v>362</v>
      </c>
      <c r="LS117" t="s">
        <v>3072</v>
      </c>
      <c r="LT117" t="s">
        <v>5287</v>
      </c>
      <c r="MR117" t="s">
        <v>5050</v>
      </c>
      <c r="MS117" t="s">
        <v>362</v>
      </c>
      <c r="MT117" t="s">
        <v>362</v>
      </c>
      <c r="MU117" t="s">
        <v>362</v>
      </c>
      <c r="MV117" t="s">
        <v>362</v>
      </c>
      <c r="MW117" t="s">
        <v>362</v>
      </c>
      <c r="MX117" t="s">
        <v>362</v>
      </c>
      <c r="MY117" t="s">
        <v>362</v>
      </c>
      <c r="MZ117" t="s">
        <v>360</v>
      </c>
      <c r="NA117" t="s">
        <v>362</v>
      </c>
      <c r="NB117" t="s">
        <v>362</v>
      </c>
      <c r="NC117" t="s">
        <v>362</v>
      </c>
      <c r="NE117" t="s">
        <v>4971</v>
      </c>
      <c r="NF117" t="s">
        <v>362</v>
      </c>
      <c r="NG117" t="s">
        <v>362</v>
      </c>
      <c r="NH117" t="s">
        <v>362</v>
      </c>
      <c r="NI117" t="s">
        <v>362</v>
      </c>
      <c r="NJ117" t="s">
        <v>362</v>
      </c>
      <c r="NK117" t="s">
        <v>362</v>
      </c>
      <c r="NL117" t="s">
        <v>362</v>
      </c>
      <c r="NM117" t="s">
        <v>362</v>
      </c>
      <c r="NN117" t="s">
        <v>362</v>
      </c>
      <c r="NO117" t="s">
        <v>362</v>
      </c>
      <c r="NP117" t="s">
        <v>362</v>
      </c>
      <c r="NQ117" t="s">
        <v>360</v>
      </c>
      <c r="NR117" t="s">
        <v>362</v>
      </c>
      <c r="NS117" t="s">
        <v>362</v>
      </c>
      <c r="NU117" t="s">
        <v>5272</v>
      </c>
      <c r="NV117" t="s">
        <v>362</v>
      </c>
      <c r="NW117" t="s">
        <v>362</v>
      </c>
      <c r="NX117" t="s">
        <v>362</v>
      </c>
      <c r="NY117" t="s">
        <v>362</v>
      </c>
      <c r="NZ117" t="s">
        <v>362</v>
      </c>
      <c r="OA117" t="s">
        <v>360</v>
      </c>
      <c r="OB117" t="s">
        <v>362</v>
      </c>
      <c r="OC117" t="s">
        <v>362</v>
      </c>
      <c r="OD117" t="s">
        <v>362</v>
      </c>
      <c r="OE117" t="s">
        <v>362</v>
      </c>
      <c r="OF117" t="s">
        <v>362</v>
      </c>
      <c r="OG117" t="s">
        <v>362</v>
      </c>
      <c r="OI117" t="s">
        <v>6024</v>
      </c>
      <c r="OJ117" t="s">
        <v>360</v>
      </c>
      <c r="OK117" t="s">
        <v>362</v>
      </c>
      <c r="OL117" t="s">
        <v>362</v>
      </c>
      <c r="OM117" t="s">
        <v>362</v>
      </c>
      <c r="ON117" t="s">
        <v>360</v>
      </c>
      <c r="OO117" t="s">
        <v>362</v>
      </c>
      <c r="OP117" t="s">
        <v>362</v>
      </c>
      <c r="OQ117" t="s">
        <v>362</v>
      </c>
      <c r="OR117" t="s">
        <v>362</v>
      </c>
      <c r="OS117" t="s">
        <v>362</v>
      </c>
      <c r="OU117" t="s">
        <v>5002</v>
      </c>
      <c r="PF117" t="s">
        <v>5387</v>
      </c>
      <c r="PG117" t="s">
        <v>362</v>
      </c>
      <c r="PH117" t="s">
        <v>362</v>
      </c>
      <c r="PI117" t="s">
        <v>362</v>
      </c>
      <c r="PJ117" t="s">
        <v>362</v>
      </c>
      <c r="PK117" t="s">
        <v>362</v>
      </c>
      <c r="PL117" t="s">
        <v>362</v>
      </c>
      <c r="PM117" t="s">
        <v>362</v>
      </c>
      <c r="PN117" t="s">
        <v>362</v>
      </c>
      <c r="PO117" t="s">
        <v>362</v>
      </c>
      <c r="PP117" t="s">
        <v>360</v>
      </c>
      <c r="PQ117" t="s">
        <v>362</v>
      </c>
      <c r="PR117" t="s">
        <v>362</v>
      </c>
      <c r="PS117" t="s">
        <v>362</v>
      </c>
      <c r="PT117" t="s">
        <v>362</v>
      </c>
      <c r="PU117" t="s">
        <v>362</v>
      </c>
      <c r="PV117" t="s">
        <v>362</v>
      </c>
      <c r="PW117" t="s">
        <v>362</v>
      </c>
      <c r="PX117" t="s">
        <v>362</v>
      </c>
      <c r="PZ117" t="s">
        <v>5398</v>
      </c>
      <c r="QA117" t="s">
        <v>362</v>
      </c>
      <c r="QB117" t="s">
        <v>362</v>
      </c>
      <c r="QC117" t="s">
        <v>362</v>
      </c>
      <c r="QD117" t="s">
        <v>362</v>
      </c>
      <c r="QE117" t="s">
        <v>362</v>
      </c>
      <c r="QF117" t="s">
        <v>362</v>
      </c>
      <c r="QG117" t="s">
        <v>362</v>
      </c>
      <c r="QH117" t="s">
        <v>362</v>
      </c>
      <c r="QI117" t="s">
        <v>362</v>
      </c>
      <c r="QJ117" t="s">
        <v>362</v>
      </c>
      <c r="QK117" t="s">
        <v>362</v>
      </c>
      <c r="QL117" t="s">
        <v>362</v>
      </c>
      <c r="QM117" t="s">
        <v>360</v>
      </c>
      <c r="QN117" t="s">
        <v>362</v>
      </c>
      <c r="QO117" t="s">
        <v>362</v>
      </c>
      <c r="QP117" t="s">
        <v>362</v>
      </c>
      <c r="SZ117" t="s">
        <v>3074</v>
      </c>
      <c r="TA117" t="s">
        <v>362</v>
      </c>
      <c r="TB117" t="s">
        <v>362</v>
      </c>
      <c r="TC117" t="s">
        <v>362</v>
      </c>
      <c r="TD117" t="s">
        <v>362</v>
      </c>
      <c r="TE117" t="s">
        <v>362</v>
      </c>
      <c r="TF117" t="s">
        <v>362</v>
      </c>
      <c r="TG117" t="s">
        <v>360</v>
      </c>
      <c r="TH117" t="s">
        <v>362</v>
      </c>
      <c r="TY117" t="s">
        <v>5002</v>
      </c>
      <c r="UN117" t="s">
        <v>3074</v>
      </c>
      <c r="UO117" t="s">
        <v>3074</v>
      </c>
      <c r="UP117" t="s">
        <v>3074</v>
      </c>
      <c r="UQ117" t="s">
        <v>6492</v>
      </c>
      <c r="UR117" t="s">
        <v>304</v>
      </c>
      <c r="US117" t="s">
        <v>314</v>
      </c>
      <c r="UT117" t="s">
        <v>298</v>
      </c>
      <c r="UU117" t="s">
        <v>686</v>
      </c>
      <c r="UV117" t="s">
        <v>532</v>
      </c>
      <c r="UW117" t="s">
        <v>330</v>
      </c>
      <c r="UX117" t="s">
        <v>737</v>
      </c>
      <c r="UY117" t="s">
        <v>406</v>
      </c>
      <c r="UZ117" t="s">
        <v>1099</v>
      </c>
      <c r="VA117" t="s">
        <v>1184</v>
      </c>
      <c r="VB117" t="s">
        <v>392</v>
      </c>
    </row>
    <row r="118" spans="1:574" x14ac:dyDescent="0.25">
      <c r="A118" t="s">
        <v>6493</v>
      </c>
      <c r="B118" s="38">
        <v>45910</v>
      </c>
      <c r="C118" t="s">
        <v>3058</v>
      </c>
      <c r="D118" t="s">
        <v>3062</v>
      </c>
      <c r="E118" t="s">
        <v>3068</v>
      </c>
      <c r="G118" t="s">
        <v>3072</v>
      </c>
      <c r="H118" s="38">
        <v>45279</v>
      </c>
      <c r="I118">
        <v>48</v>
      </c>
      <c r="J118" t="s">
        <v>1471</v>
      </c>
      <c r="K118" t="s">
        <v>4866</v>
      </c>
      <c r="L118" t="s">
        <v>4875</v>
      </c>
      <c r="N118" t="s">
        <v>4911</v>
      </c>
      <c r="P118" t="s">
        <v>4937</v>
      </c>
      <c r="R118" t="s">
        <v>5529</v>
      </c>
      <c r="S118" t="s">
        <v>362</v>
      </c>
      <c r="T118" t="s">
        <v>360</v>
      </c>
      <c r="U118" t="s">
        <v>362</v>
      </c>
      <c r="V118" t="s">
        <v>362</v>
      </c>
      <c r="W118" t="s">
        <v>362</v>
      </c>
      <c r="X118" t="s">
        <v>362</v>
      </c>
      <c r="Y118" t="s">
        <v>362</v>
      </c>
      <c r="Z118" t="s">
        <v>362</v>
      </c>
      <c r="AB118" t="s">
        <v>4942</v>
      </c>
      <c r="AC118" t="s">
        <v>4940</v>
      </c>
      <c r="AD118" t="s">
        <v>4940</v>
      </c>
      <c r="AE118" t="s">
        <v>4940</v>
      </c>
      <c r="AF118" t="s">
        <v>4940</v>
      </c>
      <c r="AG118" t="s">
        <v>4940</v>
      </c>
      <c r="AH118" t="s">
        <v>5984</v>
      </c>
      <c r="AI118" t="s">
        <v>360</v>
      </c>
      <c r="AJ118" t="s">
        <v>360</v>
      </c>
      <c r="AK118" t="s">
        <v>362</v>
      </c>
      <c r="AL118" t="s">
        <v>362</v>
      </c>
      <c r="AM118" t="s">
        <v>362</v>
      </c>
      <c r="AN118" t="s">
        <v>362</v>
      </c>
      <c r="AO118" t="s">
        <v>362</v>
      </c>
      <c r="AP118" t="s">
        <v>362</v>
      </c>
      <c r="AQ118" t="s">
        <v>362</v>
      </c>
      <c r="AR118" t="s">
        <v>362</v>
      </c>
      <c r="AS118" t="s">
        <v>362</v>
      </c>
      <c r="AT118" t="s">
        <v>362</v>
      </c>
      <c r="AU118" t="s">
        <v>362</v>
      </c>
      <c r="AV118" t="s">
        <v>362</v>
      </c>
      <c r="AX118" t="s">
        <v>5984</v>
      </c>
      <c r="AY118" t="s">
        <v>360</v>
      </c>
      <c r="AZ118" t="s">
        <v>360</v>
      </c>
      <c r="BA118" t="s">
        <v>362</v>
      </c>
      <c r="BB118" t="s">
        <v>362</v>
      </c>
      <c r="BC118" t="s">
        <v>362</v>
      </c>
      <c r="BD118" t="s">
        <v>362</v>
      </c>
      <c r="BE118" t="s">
        <v>362</v>
      </c>
      <c r="BF118" t="s">
        <v>362</v>
      </c>
      <c r="BG118" t="s">
        <v>362</v>
      </c>
      <c r="BH118" t="s">
        <v>362</v>
      </c>
      <c r="BI118" t="s">
        <v>362</v>
      </c>
      <c r="BJ118" t="s">
        <v>362</v>
      </c>
      <c r="BK118" t="s">
        <v>362</v>
      </c>
      <c r="BM118" t="s">
        <v>6044</v>
      </c>
      <c r="BN118" t="s">
        <v>362</v>
      </c>
      <c r="BO118" t="s">
        <v>362</v>
      </c>
      <c r="BP118" t="s">
        <v>360</v>
      </c>
      <c r="BQ118" t="s">
        <v>360</v>
      </c>
      <c r="BR118" t="s">
        <v>362</v>
      </c>
      <c r="BS118" t="s">
        <v>362</v>
      </c>
      <c r="BT118" t="s">
        <v>362</v>
      </c>
      <c r="BU118" t="s">
        <v>362</v>
      </c>
      <c r="BV118" t="s">
        <v>362</v>
      </c>
      <c r="BX118" t="s">
        <v>4975</v>
      </c>
      <c r="CN118" t="s">
        <v>5002</v>
      </c>
      <c r="DD118" t="s">
        <v>5023</v>
      </c>
      <c r="EK118" t="s">
        <v>5070</v>
      </c>
      <c r="EW118" t="s">
        <v>5102</v>
      </c>
      <c r="EX118" t="s">
        <v>362</v>
      </c>
      <c r="EY118" t="s">
        <v>362</v>
      </c>
      <c r="EZ118" t="s">
        <v>362</v>
      </c>
      <c r="FA118" t="s">
        <v>362</v>
      </c>
      <c r="FB118" t="s">
        <v>360</v>
      </c>
      <c r="FC118" t="s">
        <v>362</v>
      </c>
      <c r="FD118" t="s">
        <v>362</v>
      </c>
      <c r="FE118" t="s">
        <v>362</v>
      </c>
      <c r="FF118" t="s">
        <v>362</v>
      </c>
      <c r="FG118" t="s">
        <v>362</v>
      </c>
      <c r="FH118" t="s">
        <v>362</v>
      </c>
      <c r="FJ118" t="s">
        <v>5072</v>
      </c>
      <c r="FK118" t="s">
        <v>3072</v>
      </c>
      <c r="FV118" t="s">
        <v>3072</v>
      </c>
      <c r="GG118" t="s">
        <v>4949</v>
      </c>
      <c r="GI118" t="s">
        <v>3072</v>
      </c>
      <c r="GJ118" t="s">
        <v>5139</v>
      </c>
      <c r="GK118" t="s">
        <v>362</v>
      </c>
      <c r="GL118" t="s">
        <v>362</v>
      </c>
      <c r="GM118" t="s">
        <v>360</v>
      </c>
      <c r="GN118" t="s">
        <v>362</v>
      </c>
      <c r="GO118" t="s">
        <v>362</v>
      </c>
      <c r="GP118" t="s">
        <v>362</v>
      </c>
      <c r="GR118" t="s">
        <v>4907</v>
      </c>
      <c r="GS118" t="s">
        <v>362</v>
      </c>
      <c r="GT118" t="s">
        <v>362</v>
      </c>
      <c r="GU118" t="s">
        <v>362</v>
      </c>
      <c r="GV118" t="s">
        <v>362</v>
      </c>
      <c r="GW118" t="s">
        <v>362</v>
      </c>
      <c r="GX118" t="s">
        <v>362</v>
      </c>
      <c r="GY118" t="s">
        <v>360</v>
      </c>
      <c r="GZ118" t="s">
        <v>362</v>
      </c>
      <c r="HB118" t="s">
        <v>3072</v>
      </c>
      <c r="IG118" t="s">
        <v>5189</v>
      </c>
      <c r="IH118" t="s">
        <v>5198</v>
      </c>
      <c r="II118" t="s">
        <v>362</v>
      </c>
      <c r="IJ118" t="s">
        <v>362</v>
      </c>
      <c r="IK118" t="s">
        <v>360</v>
      </c>
      <c r="IL118" t="s">
        <v>362</v>
      </c>
      <c r="IM118" t="s">
        <v>362</v>
      </c>
      <c r="IN118" t="s">
        <v>362</v>
      </c>
      <c r="IP118" t="s">
        <v>5203</v>
      </c>
      <c r="IQ118" t="s">
        <v>5985</v>
      </c>
      <c r="IR118" t="s">
        <v>362</v>
      </c>
      <c r="IS118" t="s">
        <v>362</v>
      </c>
      <c r="IT118" t="s">
        <v>362</v>
      </c>
      <c r="IU118" t="s">
        <v>360</v>
      </c>
      <c r="IV118" t="s">
        <v>360</v>
      </c>
      <c r="IW118" t="s">
        <v>362</v>
      </c>
      <c r="IX118" t="s">
        <v>362</v>
      </c>
      <c r="IY118" t="s">
        <v>362</v>
      </c>
      <c r="IZ118" t="s">
        <v>362</v>
      </c>
      <c r="JA118" t="s">
        <v>362</v>
      </c>
      <c r="JL118" t="s">
        <v>3074</v>
      </c>
      <c r="JX118" t="s">
        <v>6163</v>
      </c>
      <c r="JY118" t="s">
        <v>360</v>
      </c>
      <c r="JZ118" t="s">
        <v>362</v>
      </c>
      <c r="KA118" t="s">
        <v>362</v>
      </c>
      <c r="KB118" t="s">
        <v>362</v>
      </c>
      <c r="KC118" t="s">
        <v>362</v>
      </c>
      <c r="KD118" t="s">
        <v>360</v>
      </c>
      <c r="KE118" t="s">
        <v>362</v>
      </c>
      <c r="KF118" t="s">
        <v>362</v>
      </c>
      <c r="KG118" t="s">
        <v>362</v>
      </c>
      <c r="KI118" t="s">
        <v>5259</v>
      </c>
      <c r="KJ118" t="s">
        <v>6158</v>
      </c>
      <c r="KK118" t="s">
        <v>360</v>
      </c>
      <c r="KL118" t="s">
        <v>362</v>
      </c>
      <c r="KM118" t="s">
        <v>360</v>
      </c>
      <c r="KN118" t="s">
        <v>362</v>
      </c>
      <c r="KO118" t="s">
        <v>360</v>
      </c>
      <c r="KP118" t="s">
        <v>362</v>
      </c>
      <c r="KQ118" t="s">
        <v>360</v>
      </c>
      <c r="KR118" t="s">
        <v>362</v>
      </c>
      <c r="KS118" t="s">
        <v>362</v>
      </c>
      <c r="KT118" t="s">
        <v>362</v>
      </c>
      <c r="KU118" t="s">
        <v>362</v>
      </c>
      <c r="LJ118" t="s">
        <v>6023</v>
      </c>
      <c r="LK118" t="s">
        <v>360</v>
      </c>
      <c r="LL118" t="s">
        <v>360</v>
      </c>
      <c r="LM118" t="s">
        <v>360</v>
      </c>
      <c r="LN118" t="s">
        <v>360</v>
      </c>
      <c r="LO118" t="s">
        <v>362</v>
      </c>
      <c r="LP118" t="s">
        <v>362</v>
      </c>
      <c r="LQ118" t="s">
        <v>362</v>
      </c>
      <c r="LS118" t="s">
        <v>3072</v>
      </c>
      <c r="LT118" t="s">
        <v>3072</v>
      </c>
      <c r="LU118" t="s">
        <v>5279</v>
      </c>
      <c r="LW118" t="s">
        <v>5296</v>
      </c>
      <c r="NE118" t="s">
        <v>4971</v>
      </c>
      <c r="NF118" t="s">
        <v>362</v>
      </c>
      <c r="NG118" t="s">
        <v>362</v>
      </c>
      <c r="NH118" t="s">
        <v>362</v>
      </c>
      <c r="NI118" t="s">
        <v>362</v>
      </c>
      <c r="NJ118" t="s">
        <v>362</v>
      </c>
      <c r="NK118" t="s">
        <v>362</v>
      </c>
      <c r="NL118" t="s">
        <v>362</v>
      </c>
      <c r="NM118" t="s">
        <v>362</v>
      </c>
      <c r="NN118" t="s">
        <v>362</v>
      </c>
      <c r="NO118" t="s">
        <v>362</v>
      </c>
      <c r="NP118" t="s">
        <v>362</v>
      </c>
      <c r="NQ118" t="s">
        <v>360</v>
      </c>
      <c r="NR118" t="s">
        <v>362</v>
      </c>
      <c r="NS118" t="s">
        <v>362</v>
      </c>
      <c r="NU118" t="s">
        <v>6494</v>
      </c>
      <c r="NV118" t="s">
        <v>360</v>
      </c>
      <c r="NW118" t="s">
        <v>362</v>
      </c>
      <c r="NX118" t="s">
        <v>360</v>
      </c>
      <c r="NY118" t="s">
        <v>362</v>
      </c>
      <c r="NZ118" t="s">
        <v>360</v>
      </c>
      <c r="OA118" t="s">
        <v>362</v>
      </c>
      <c r="OB118" t="s">
        <v>360</v>
      </c>
      <c r="OC118" t="s">
        <v>362</v>
      </c>
      <c r="OD118" t="s">
        <v>362</v>
      </c>
      <c r="OE118" t="s">
        <v>362</v>
      </c>
      <c r="OF118" t="s">
        <v>362</v>
      </c>
      <c r="OG118" t="s">
        <v>362</v>
      </c>
      <c r="OI118" t="s">
        <v>6106</v>
      </c>
      <c r="OJ118" t="s">
        <v>360</v>
      </c>
      <c r="OK118" t="s">
        <v>362</v>
      </c>
      <c r="OL118" t="s">
        <v>362</v>
      </c>
      <c r="OM118" t="s">
        <v>362</v>
      </c>
      <c r="ON118" t="s">
        <v>362</v>
      </c>
      <c r="OO118" t="s">
        <v>362</v>
      </c>
      <c r="OP118" t="s">
        <v>360</v>
      </c>
      <c r="OQ118" t="s">
        <v>362</v>
      </c>
      <c r="OR118" t="s">
        <v>362</v>
      </c>
      <c r="OS118" t="s">
        <v>362</v>
      </c>
      <c r="OU118" t="s">
        <v>5002</v>
      </c>
      <c r="PF118" t="s">
        <v>5387</v>
      </c>
      <c r="PG118" t="s">
        <v>362</v>
      </c>
      <c r="PH118" t="s">
        <v>362</v>
      </c>
      <c r="PI118" t="s">
        <v>362</v>
      </c>
      <c r="PJ118" t="s">
        <v>362</v>
      </c>
      <c r="PK118" t="s">
        <v>362</v>
      </c>
      <c r="PL118" t="s">
        <v>362</v>
      </c>
      <c r="PM118" t="s">
        <v>362</v>
      </c>
      <c r="PN118" t="s">
        <v>362</v>
      </c>
      <c r="PO118" t="s">
        <v>362</v>
      </c>
      <c r="PP118" t="s">
        <v>360</v>
      </c>
      <c r="PQ118" t="s">
        <v>362</v>
      </c>
      <c r="PR118" t="s">
        <v>362</v>
      </c>
      <c r="PS118" t="s">
        <v>362</v>
      </c>
      <c r="PT118" t="s">
        <v>362</v>
      </c>
      <c r="PU118" t="s">
        <v>362</v>
      </c>
      <c r="PV118" t="s">
        <v>362</v>
      </c>
      <c r="PW118" t="s">
        <v>362</v>
      </c>
      <c r="PX118" t="s">
        <v>362</v>
      </c>
      <c r="PZ118" t="s">
        <v>6057</v>
      </c>
      <c r="QA118" t="s">
        <v>360</v>
      </c>
      <c r="QB118" t="s">
        <v>362</v>
      </c>
      <c r="QC118" t="s">
        <v>362</v>
      </c>
      <c r="QD118" t="s">
        <v>362</v>
      </c>
      <c r="QE118" t="s">
        <v>362</v>
      </c>
      <c r="QF118" t="s">
        <v>362</v>
      </c>
      <c r="QG118" t="s">
        <v>362</v>
      </c>
      <c r="QH118" t="s">
        <v>360</v>
      </c>
      <c r="QI118" t="s">
        <v>362</v>
      </c>
      <c r="QJ118" t="s">
        <v>362</v>
      </c>
      <c r="QK118" t="s">
        <v>362</v>
      </c>
      <c r="QL118" t="s">
        <v>362</v>
      </c>
      <c r="QM118" t="s">
        <v>362</v>
      </c>
      <c r="QN118" t="s">
        <v>362</v>
      </c>
      <c r="QO118" t="s">
        <v>362</v>
      </c>
      <c r="QP118" t="s">
        <v>362</v>
      </c>
      <c r="QR118" t="s">
        <v>6495</v>
      </c>
      <c r="QS118" t="s">
        <v>360</v>
      </c>
      <c r="QT118" t="s">
        <v>362</v>
      </c>
      <c r="QU118" t="s">
        <v>362</v>
      </c>
      <c r="QV118" t="s">
        <v>362</v>
      </c>
      <c r="QW118" t="s">
        <v>360</v>
      </c>
      <c r="QX118" t="s">
        <v>362</v>
      </c>
      <c r="QY118" t="s">
        <v>362</v>
      </c>
      <c r="QZ118" t="s">
        <v>360</v>
      </c>
      <c r="RA118" t="s">
        <v>362</v>
      </c>
      <c r="RB118" t="s">
        <v>362</v>
      </c>
      <c r="RC118" t="s">
        <v>362</v>
      </c>
      <c r="RD118" t="s">
        <v>362</v>
      </c>
      <c r="RF118" t="s">
        <v>6058</v>
      </c>
      <c r="RG118" t="s">
        <v>360</v>
      </c>
      <c r="RH118" t="s">
        <v>362</v>
      </c>
      <c r="RI118" t="s">
        <v>362</v>
      </c>
      <c r="RJ118" t="s">
        <v>362</v>
      </c>
      <c r="RK118" t="s">
        <v>360</v>
      </c>
      <c r="RL118" t="s">
        <v>362</v>
      </c>
      <c r="RM118" t="s">
        <v>362</v>
      </c>
      <c r="RN118" t="s">
        <v>362</v>
      </c>
      <c r="RO118" t="s">
        <v>362</v>
      </c>
      <c r="RP118" t="s">
        <v>362</v>
      </c>
      <c r="RQ118" t="s">
        <v>362</v>
      </c>
      <c r="RR118" t="s">
        <v>362</v>
      </c>
      <c r="RS118" t="s">
        <v>362</v>
      </c>
      <c r="RT118" t="s">
        <v>362</v>
      </c>
      <c r="RU118" t="s">
        <v>362</v>
      </c>
      <c r="RV118" t="s">
        <v>362</v>
      </c>
      <c r="RX118" t="s">
        <v>6149</v>
      </c>
      <c r="RY118" t="s">
        <v>360</v>
      </c>
      <c r="RZ118" t="s">
        <v>360</v>
      </c>
      <c r="SA118" t="s">
        <v>360</v>
      </c>
      <c r="SB118" t="s">
        <v>360</v>
      </c>
      <c r="SC118" t="s">
        <v>360</v>
      </c>
      <c r="SD118" t="s">
        <v>360</v>
      </c>
      <c r="SE118" t="s">
        <v>362</v>
      </c>
      <c r="SF118" t="s">
        <v>360</v>
      </c>
      <c r="SG118" t="s">
        <v>362</v>
      </c>
      <c r="SH118" t="s">
        <v>362</v>
      </c>
      <c r="SI118" t="s">
        <v>362</v>
      </c>
      <c r="SK118" t="s">
        <v>6496</v>
      </c>
      <c r="SL118" t="s">
        <v>362</v>
      </c>
      <c r="SM118" t="s">
        <v>362</v>
      </c>
      <c r="SN118" t="s">
        <v>362</v>
      </c>
      <c r="SO118" t="s">
        <v>360</v>
      </c>
      <c r="SP118" t="s">
        <v>360</v>
      </c>
      <c r="SQ118" t="s">
        <v>360</v>
      </c>
      <c r="SR118" t="s">
        <v>360</v>
      </c>
      <c r="SS118" t="s">
        <v>360</v>
      </c>
      <c r="ST118" t="s">
        <v>362</v>
      </c>
      <c r="SU118" t="s">
        <v>362</v>
      </c>
      <c r="SV118" t="s">
        <v>362</v>
      </c>
      <c r="SW118" t="s">
        <v>362</v>
      </c>
      <c r="SX118" t="s">
        <v>362</v>
      </c>
      <c r="SZ118" t="s">
        <v>6064</v>
      </c>
      <c r="TA118" t="s">
        <v>360</v>
      </c>
      <c r="TB118" t="s">
        <v>362</v>
      </c>
      <c r="TC118" t="s">
        <v>362</v>
      </c>
      <c r="TD118" t="s">
        <v>362</v>
      </c>
      <c r="TE118" t="s">
        <v>360</v>
      </c>
      <c r="TF118" t="s">
        <v>362</v>
      </c>
      <c r="TG118" t="s">
        <v>362</v>
      </c>
      <c r="TH118" t="s">
        <v>362</v>
      </c>
      <c r="TJ118" t="s">
        <v>6496</v>
      </c>
      <c r="TK118" t="s">
        <v>362</v>
      </c>
      <c r="TL118" t="s">
        <v>362</v>
      </c>
      <c r="TM118" t="s">
        <v>362</v>
      </c>
      <c r="TN118" t="s">
        <v>360</v>
      </c>
      <c r="TO118" t="s">
        <v>360</v>
      </c>
      <c r="TP118" t="s">
        <v>360</v>
      </c>
      <c r="TQ118" t="s">
        <v>360</v>
      </c>
      <c r="TR118" t="s">
        <v>360</v>
      </c>
      <c r="TS118" t="s">
        <v>362</v>
      </c>
      <c r="TT118" t="s">
        <v>362</v>
      </c>
      <c r="TU118" t="s">
        <v>362</v>
      </c>
      <c r="TV118" t="s">
        <v>362</v>
      </c>
      <c r="TW118" t="s">
        <v>362</v>
      </c>
      <c r="TY118" t="s">
        <v>5019</v>
      </c>
      <c r="TZ118" t="s">
        <v>5518</v>
      </c>
      <c r="UA118" t="s">
        <v>362</v>
      </c>
      <c r="UB118" t="s">
        <v>362</v>
      </c>
      <c r="UC118" t="s">
        <v>360</v>
      </c>
      <c r="UD118" t="s">
        <v>362</v>
      </c>
      <c r="UE118" t="s">
        <v>362</v>
      </c>
      <c r="UF118" t="s">
        <v>362</v>
      </c>
      <c r="UG118" t="s">
        <v>362</v>
      </c>
      <c r="UH118" t="s">
        <v>362</v>
      </c>
      <c r="UI118" t="s">
        <v>362</v>
      </c>
      <c r="UJ118" t="s">
        <v>362</v>
      </c>
      <c r="UK118" t="s">
        <v>362</v>
      </c>
      <c r="UN118" t="s">
        <v>3074</v>
      </c>
      <c r="UO118" t="s">
        <v>3074</v>
      </c>
      <c r="UP118" t="s">
        <v>3074</v>
      </c>
      <c r="UQ118" t="s">
        <v>6497</v>
      </c>
      <c r="UR118" t="s">
        <v>304</v>
      </c>
      <c r="US118" t="s">
        <v>314</v>
      </c>
      <c r="UT118" t="s">
        <v>290</v>
      </c>
      <c r="UU118" t="s">
        <v>698</v>
      </c>
      <c r="UV118" t="s">
        <v>525</v>
      </c>
      <c r="UW118" t="s">
        <v>329</v>
      </c>
      <c r="UX118" t="s">
        <v>737</v>
      </c>
      <c r="UY118" t="s">
        <v>406</v>
      </c>
      <c r="UZ118" t="s">
        <v>1099</v>
      </c>
      <c r="VA118" t="s">
        <v>1185</v>
      </c>
      <c r="VB118" t="s">
        <v>392</v>
      </c>
    </row>
    <row r="119" spans="1:574" x14ac:dyDescent="0.25">
      <c r="A119" t="s">
        <v>6498</v>
      </c>
      <c r="B119" s="38">
        <v>45910</v>
      </c>
      <c r="C119" t="s">
        <v>3058</v>
      </c>
      <c r="D119" t="s">
        <v>3062</v>
      </c>
      <c r="E119" t="s">
        <v>3068</v>
      </c>
      <c r="G119" t="s">
        <v>3072</v>
      </c>
      <c r="H119" s="38">
        <v>44623</v>
      </c>
      <c r="I119">
        <v>66</v>
      </c>
      <c r="J119" t="s">
        <v>1471</v>
      </c>
      <c r="K119" t="s">
        <v>4866</v>
      </c>
      <c r="L119" t="s">
        <v>4875</v>
      </c>
      <c r="N119" t="s">
        <v>4909</v>
      </c>
      <c r="P119" t="s">
        <v>4933</v>
      </c>
      <c r="R119" t="s">
        <v>3074</v>
      </c>
      <c r="S119" t="s">
        <v>362</v>
      </c>
      <c r="T119" t="s">
        <v>362</v>
      </c>
      <c r="U119" t="s">
        <v>362</v>
      </c>
      <c r="V119" t="s">
        <v>362</v>
      </c>
      <c r="W119" t="s">
        <v>362</v>
      </c>
      <c r="X119" t="s">
        <v>360</v>
      </c>
      <c r="Y119" t="s">
        <v>362</v>
      </c>
      <c r="Z119" t="s">
        <v>362</v>
      </c>
      <c r="AB119" t="s">
        <v>4942</v>
      </c>
      <c r="AC119" t="s">
        <v>4942</v>
      </c>
      <c r="AD119" t="s">
        <v>4942</v>
      </c>
      <c r="AE119" t="s">
        <v>4942</v>
      </c>
      <c r="AF119" t="s">
        <v>4940</v>
      </c>
      <c r="AG119" t="s">
        <v>4940</v>
      </c>
      <c r="AH119" t="s">
        <v>6499</v>
      </c>
      <c r="AI119" t="s">
        <v>360</v>
      </c>
      <c r="AJ119" t="s">
        <v>360</v>
      </c>
      <c r="AK119" t="s">
        <v>362</v>
      </c>
      <c r="AL119" t="s">
        <v>362</v>
      </c>
      <c r="AM119" t="s">
        <v>360</v>
      </c>
      <c r="AN119" t="s">
        <v>362</v>
      </c>
      <c r="AO119" t="s">
        <v>362</v>
      </c>
      <c r="AP119" t="s">
        <v>362</v>
      </c>
      <c r="AQ119" t="s">
        <v>362</v>
      </c>
      <c r="AR119" t="s">
        <v>362</v>
      </c>
      <c r="AS119" t="s">
        <v>362</v>
      </c>
      <c r="AT119" t="s">
        <v>362</v>
      </c>
      <c r="AU119" t="s">
        <v>362</v>
      </c>
      <c r="AV119" t="s">
        <v>362</v>
      </c>
      <c r="AX119" t="s">
        <v>6500</v>
      </c>
      <c r="AY119" t="s">
        <v>360</v>
      </c>
      <c r="AZ119" t="s">
        <v>360</v>
      </c>
      <c r="BA119" t="s">
        <v>360</v>
      </c>
      <c r="BB119" t="s">
        <v>362</v>
      </c>
      <c r="BC119" t="s">
        <v>360</v>
      </c>
      <c r="BD119" t="s">
        <v>362</v>
      </c>
      <c r="BE119" t="s">
        <v>362</v>
      </c>
      <c r="BF119" t="s">
        <v>362</v>
      </c>
      <c r="BG119" t="s">
        <v>362</v>
      </c>
      <c r="BH119" t="s">
        <v>362</v>
      </c>
      <c r="BI119" t="s">
        <v>362</v>
      </c>
      <c r="BJ119" t="s">
        <v>362</v>
      </c>
      <c r="BK119" t="s">
        <v>362</v>
      </c>
      <c r="BM119" t="s">
        <v>6501</v>
      </c>
      <c r="BN119" t="s">
        <v>360</v>
      </c>
      <c r="BO119" t="s">
        <v>362</v>
      </c>
      <c r="BP119" t="s">
        <v>360</v>
      </c>
      <c r="BQ119" t="s">
        <v>360</v>
      </c>
      <c r="BR119" t="s">
        <v>360</v>
      </c>
      <c r="BS119" t="s">
        <v>362</v>
      </c>
      <c r="BT119" t="s">
        <v>362</v>
      </c>
      <c r="BU119" t="s">
        <v>362</v>
      </c>
      <c r="BV119" t="s">
        <v>362</v>
      </c>
      <c r="BX119" t="s">
        <v>4975</v>
      </c>
      <c r="CN119" t="s">
        <v>5002</v>
      </c>
      <c r="DD119" t="s">
        <v>5019</v>
      </c>
      <c r="EK119" t="s">
        <v>5070</v>
      </c>
      <c r="EW119" t="s">
        <v>6240</v>
      </c>
      <c r="EX119" t="s">
        <v>362</v>
      </c>
      <c r="EY119" t="s">
        <v>362</v>
      </c>
      <c r="EZ119" t="s">
        <v>362</v>
      </c>
      <c r="FA119" t="s">
        <v>362</v>
      </c>
      <c r="FB119" t="s">
        <v>362</v>
      </c>
      <c r="FC119" t="s">
        <v>360</v>
      </c>
      <c r="FD119" t="s">
        <v>360</v>
      </c>
      <c r="FE119" t="s">
        <v>362</v>
      </c>
      <c r="FF119" t="s">
        <v>362</v>
      </c>
      <c r="FG119" t="s">
        <v>362</v>
      </c>
      <c r="FH119" t="s">
        <v>362</v>
      </c>
      <c r="FJ119" t="s">
        <v>5070</v>
      </c>
      <c r="FK119" t="s">
        <v>3072</v>
      </c>
      <c r="FV119" t="s">
        <v>3072</v>
      </c>
      <c r="GG119" t="s">
        <v>4961</v>
      </c>
      <c r="GI119" t="s">
        <v>3072</v>
      </c>
      <c r="GJ119" t="s">
        <v>5135</v>
      </c>
      <c r="GK119" t="s">
        <v>360</v>
      </c>
      <c r="GL119" t="s">
        <v>362</v>
      </c>
      <c r="GM119" t="s">
        <v>362</v>
      </c>
      <c r="GN119" t="s">
        <v>362</v>
      </c>
      <c r="GO119" t="s">
        <v>362</v>
      </c>
      <c r="GP119" t="s">
        <v>362</v>
      </c>
      <c r="GR119" t="s">
        <v>5145</v>
      </c>
      <c r="GS119" t="s">
        <v>362</v>
      </c>
      <c r="GT119" t="s">
        <v>360</v>
      </c>
      <c r="GU119" t="s">
        <v>362</v>
      </c>
      <c r="GV119" t="s">
        <v>362</v>
      </c>
      <c r="GW119" t="s">
        <v>362</v>
      </c>
      <c r="GX119" t="s">
        <v>362</v>
      </c>
      <c r="GY119" t="s">
        <v>362</v>
      </c>
      <c r="GZ119" t="s">
        <v>362</v>
      </c>
      <c r="HB119" t="s">
        <v>3072</v>
      </c>
      <c r="IG119" t="s">
        <v>5187</v>
      </c>
      <c r="IP119" t="s">
        <v>5205</v>
      </c>
      <c r="IQ119" t="s">
        <v>6440</v>
      </c>
      <c r="IR119" t="s">
        <v>360</v>
      </c>
      <c r="IS119" t="s">
        <v>362</v>
      </c>
      <c r="IT119" t="s">
        <v>362</v>
      </c>
      <c r="IU119" t="s">
        <v>360</v>
      </c>
      <c r="IV119" t="s">
        <v>362</v>
      </c>
      <c r="IW119" t="s">
        <v>362</v>
      </c>
      <c r="IX119" t="s">
        <v>362</v>
      </c>
      <c r="IY119" t="s">
        <v>362</v>
      </c>
      <c r="IZ119" t="s">
        <v>362</v>
      </c>
      <c r="JA119" t="s">
        <v>362</v>
      </c>
      <c r="JL119" t="s">
        <v>3074</v>
      </c>
      <c r="JX119" t="s">
        <v>6502</v>
      </c>
      <c r="JY119" t="s">
        <v>360</v>
      </c>
      <c r="JZ119" t="s">
        <v>360</v>
      </c>
      <c r="KA119" t="s">
        <v>362</v>
      </c>
      <c r="KB119" t="s">
        <v>362</v>
      </c>
      <c r="KC119" t="s">
        <v>362</v>
      </c>
      <c r="KD119" t="s">
        <v>360</v>
      </c>
      <c r="KE119" t="s">
        <v>362</v>
      </c>
      <c r="KF119" t="s">
        <v>362</v>
      </c>
      <c r="KG119" t="s">
        <v>362</v>
      </c>
      <c r="KI119" t="s">
        <v>5259</v>
      </c>
      <c r="KJ119" t="s">
        <v>6503</v>
      </c>
      <c r="KK119" t="s">
        <v>360</v>
      </c>
      <c r="KL119" t="s">
        <v>360</v>
      </c>
      <c r="KM119" t="s">
        <v>360</v>
      </c>
      <c r="KN119" t="s">
        <v>360</v>
      </c>
      <c r="KO119" t="s">
        <v>362</v>
      </c>
      <c r="KP119" t="s">
        <v>362</v>
      </c>
      <c r="KQ119" t="s">
        <v>362</v>
      </c>
      <c r="KR119" t="s">
        <v>360</v>
      </c>
      <c r="KS119" t="s">
        <v>362</v>
      </c>
      <c r="KT119" t="s">
        <v>362</v>
      </c>
      <c r="KU119" t="s">
        <v>362</v>
      </c>
      <c r="LJ119" t="s">
        <v>6023</v>
      </c>
      <c r="LK119" t="s">
        <v>360</v>
      </c>
      <c r="LL119" t="s">
        <v>360</v>
      </c>
      <c r="LM119" t="s">
        <v>360</v>
      </c>
      <c r="LN119" t="s">
        <v>360</v>
      </c>
      <c r="LO119" t="s">
        <v>362</v>
      </c>
      <c r="LP119" t="s">
        <v>362</v>
      </c>
      <c r="LQ119" t="s">
        <v>362</v>
      </c>
      <c r="LS119" t="s">
        <v>3072</v>
      </c>
      <c r="LT119" t="s">
        <v>3072</v>
      </c>
      <c r="LU119" t="s">
        <v>5291</v>
      </c>
      <c r="LW119" t="s">
        <v>5296</v>
      </c>
      <c r="NE119" t="s">
        <v>4971</v>
      </c>
      <c r="NF119" t="s">
        <v>362</v>
      </c>
      <c r="NG119" t="s">
        <v>362</v>
      </c>
      <c r="NH119" t="s">
        <v>362</v>
      </c>
      <c r="NI119" t="s">
        <v>362</v>
      </c>
      <c r="NJ119" t="s">
        <v>362</v>
      </c>
      <c r="NK119" t="s">
        <v>362</v>
      </c>
      <c r="NL119" t="s">
        <v>362</v>
      </c>
      <c r="NM119" t="s">
        <v>362</v>
      </c>
      <c r="NN119" t="s">
        <v>362</v>
      </c>
      <c r="NO119" t="s">
        <v>362</v>
      </c>
      <c r="NP119" t="s">
        <v>362</v>
      </c>
      <c r="NQ119" t="s">
        <v>360</v>
      </c>
      <c r="NR119" t="s">
        <v>362</v>
      </c>
      <c r="NS119" t="s">
        <v>362</v>
      </c>
      <c r="NU119" t="s">
        <v>6503</v>
      </c>
      <c r="NV119" t="s">
        <v>360</v>
      </c>
      <c r="NW119" t="s">
        <v>360</v>
      </c>
      <c r="NX119" t="s">
        <v>360</v>
      </c>
      <c r="NY119" t="s">
        <v>360</v>
      </c>
      <c r="NZ119" t="s">
        <v>362</v>
      </c>
      <c r="OA119" t="s">
        <v>362</v>
      </c>
      <c r="OB119" t="s">
        <v>362</v>
      </c>
      <c r="OC119" t="s">
        <v>360</v>
      </c>
      <c r="OD119" t="s">
        <v>362</v>
      </c>
      <c r="OE119" t="s">
        <v>362</v>
      </c>
      <c r="OF119" t="s">
        <v>362</v>
      </c>
      <c r="OG119" t="s">
        <v>362</v>
      </c>
      <c r="OI119" t="s">
        <v>6504</v>
      </c>
      <c r="OJ119" t="s">
        <v>360</v>
      </c>
      <c r="OK119" t="s">
        <v>362</v>
      </c>
      <c r="OL119" t="s">
        <v>362</v>
      </c>
      <c r="OM119" t="s">
        <v>362</v>
      </c>
      <c r="ON119" t="s">
        <v>362</v>
      </c>
      <c r="OO119" t="s">
        <v>360</v>
      </c>
      <c r="OP119" t="s">
        <v>360</v>
      </c>
      <c r="OQ119" t="s">
        <v>362</v>
      </c>
      <c r="OR119" t="s">
        <v>362</v>
      </c>
      <c r="OS119" t="s">
        <v>362</v>
      </c>
      <c r="OU119" t="s">
        <v>5002</v>
      </c>
      <c r="PF119" t="s">
        <v>6203</v>
      </c>
      <c r="PG119" t="s">
        <v>360</v>
      </c>
      <c r="PH119" t="s">
        <v>362</v>
      </c>
      <c r="PI119" t="s">
        <v>362</v>
      </c>
      <c r="PJ119" t="s">
        <v>362</v>
      </c>
      <c r="PK119" t="s">
        <v>362</v>
      </c>
      <c r="PL119" t="s">
        <v>362</v>
      </c>
      <c r="PM119" t="s">
        <v>362</v>
      </c>
      <c r="PN119" t="s">
        <v>362</v>
      </c>
      <c r="PO119" t="s">
        <v>362</v>
      </c>
      <c r="PP119" t="s">
        <v>360</v>
      </c>
      <c r="PQ119" t="s">
        <v>362</v>
      </c>
      <c r="PR119" t="s">
        <v>362</v>
      </c>
      <c r="PS119" t="s">
        <v>362</v>
      </c>
      <c r="PT119" t="s">
        <v>362</v>
      </c>
      <c r="PU119" t="s">
        <v>362</v>
      </c>
      <c r="PV119" t="s">
        <v>362</v>
      </c>
      <c r="PW119" t="s">
        <v>362</v>
      </c>
      <c r="PX119" t="s">
        <v>362</v>
      </c>
      <c r="PZ119" t="s">
        <v>6148</v>
      </c>
      <c r="QA119" t="s">
        <v>362</v>
      </c>
      <c r="QB119" t="s">
        <v>362</v>
      </c>
      <c r="QC119" t="s">
        <v>362</v>
      </c>
      <c r="QD119" t="s">
        <v>362</v>
      </c>
      <c r="QE119" t="s">
        <v>362</v>
      </c>
      <c r="QF119" t="s">
        <v>362</v>
      </c>
      <c r="QG119" t="s">
        <v>360</v>
      </c>
      <c r="QH119" t="s">
        <v>360</v>
      </c>
      <c r="QI119" t="s">
        <v>362</v>
      </c>
      <c r="QJ119" t="s">
        <v>362</v>
      </c>
      <c r="QK119" t="s">
        <v>362</v>
      </c>
      <c r="QL119" t="s">
        <v>362</v>
      </c>
      <c r="QM119" t="s">
        <v>362</v>
      </c>
      <c r="QN119" t="s">
        <v>362</v>
      </c>
      <c r="QO119" t="s">
        <v>362</v>
      </c>
      <c r="QP119" t="s">
        <v>362</v>
      </c>
      <c r="QR119" t="s">
        <v>6188</v>
      </c>
      <c r="QS119" t="s">
        <v>360</v>
      </c>
      <c r="QT119" t="s">
        <v>360</v>
      </c>
      <c r="QU119" t="s">
        <v>362</v>
      </c>
      <c r="QV119" t="s">
        <v>362</v>
      </c>
      <c r="QW119" t="s">
        <v>362</v>
      </c>
      <c r="QX119" t="s">
        <v>362</v>
      </c>
      <c r="QY119" t="s">
        <v>362</v>
      </c>
      <c r="QZ119" t="s">
        <v>360</v>
      </c>
      <c r="RA119" t="s">
        <v>362</v>
      </c>
      <c r="RB119" t="s">
        <v>362</v>
      </c>
      <c r="RC119" t="s">
        <v>362</v>
      </c>
      <c r="RD119" t="s">
        <v>362</v>
      </c>
      <c r="RF119" t="s">
        <v>6091</v>
      </c>
      <c r="RG119" t="s">
        <v>362</v>
      </c>
      <c r="RH119" t="s">
        <v>362</v>
      </c>
      <c r="RI119" t="s">
        <v>362</v>
      </c>
      <c r="RJ119" t="s">
        <v>362</v>
      </c>
      <c r="RK119" t="s">
        <v>360</v>
      </c>
      <c r="RL119" t="s">
        <v>362</v>
      </c>
      <c r="RM119" t="s">
        <v>360</v>
      </c>
      <c r="RN119" t="s">
        <v>362</v>
      </c>
      <c r="RO119" t="s">
        <v>362</v>
      </c>
      <c r="RP119" t="s">
        <v>362</v>
      </c>
      <c r="RQ119" t="s">
        <v>362</v>
      </c>
      <c r="RR119" t="s">
        <v>362</v>
      </c>
      <c r="RS119" t="s">
        <v>362</v>
      </c>
      <c r="RT119" t="s">
        <v>362</v>
      </c>
      <c r="RU119" t="s">
        <v>362</v>
      </c>
      <c r="RV119" t="s">
        <v>362</v>
      </c>
      <c r="RX119" t="s">
        <v>6213</v>
      </c>
      <c r="RY119" t="s">
        <v>360</v>
      </c>
      <c r="RZ119" t="s">
        <v>360</v>
      </c>
      <c r="SA119" t="s">
        <v>360</v>
      </c>
      <c r="SB119" t="s">
        <v>360</v>
      </c>
      <c r="SC119" t="s">
        <v>360</v>
      </c>
      <c r="SD119" t="s">
        <v>360</v>
      </c>
      <c r="SE119" t="s">
        <v>362</v>
      </c>
      <c r="SF119" t="s">
        <v>362</v>
      </c>
      <c r="SG119" t="s">
        <v>362</v>
      </c>
      <c r="SH119" t="s">
        <v>362</v>
      </c>
      <c r="SI119" t="s">
        <v>362</v>
      </c>
      <c r="SK119" t="s">
        <v>6505</v>
      </c>
      <c r="SL119" t="s">
        <v>360</v>
      </c>
      <c r="SM119" t="s">
        <v>362</v>
      </c>
      <c r="SN119" t="s">
        <v>360</v>
      </c>
      <c r="SO119" t="s">
        <v>360</v>
      </c>
      <c r="SP119" t="s">
        <v>360</v>
      </c>
      <c r="SQ119" t="s">
        <v>360</v>
      </c>
      <c r="SR119" t="s">
        <v>362</v>
      </c>
      <c r="SS119" t="s">
        <v>362</v>
      </c>
      <c r="ST119" t="s">
        <v>360</v>
      </c>
      <c r="SU119" t="s">
        <v>362</v>
      </c>
      <c r="SV119" t="s">
        <v>362</v>
      </c>
      <c r="SW119" t="s">
        <v>362</v>
      </c>
      <c r="SX119" t="s">
        <v>362</v>
      </c>
      <c r="SZ119" t="s">
        <v>6064</v>
      </c>
      <c r="TA119" t="s">
        <v>360</v>
      </c>
      <c r="TB119" t="s">
        <v>362</v>
      </c>
      <c r="TC119" t="s">
        <v>362</v>
      </c>
      <c r="TD119" t="s">
        <v>362</v>
      </c>
      <c r="TE119" t="s">
        <v>360</v>
      </c>
      <c r="TF119" t="s">
        <v>362</v>
      </c>
      <c r="TG119" t="s">
        <v>362</v>
      </c>
      <c r="TH119" t="s">
        <v>362</v>
      </c>
      <c r="TJ119" t="s">
        <v>6506</v>
      </c>
      <c r="TK119" t="s">
        <v>360</v>
      </c>
      <c r="TL119" t="s">
        <v>362</v>
      </c>
      <c r="TM119" t="s">
        <v>360</v>
      </c>
      <c r="TN119" t="s">
        <v>360</v>
      </c>
      <c r="TO119" t="s">
        <v>360</v>
      </c>
      <c r="TP119" t="s">
        <v>360</v>
      </c>
      <c r="TQ119" t="s">
        <v>362</v>
      </c>
      <c r="TR119" t="s">
        <v>362</v>
      </c>
      <c r="TS119" t="s">
        <v>360</v>
      </c>
      <c r="TT119" t="s">
        <v>362</v>
      </c>
      <c r="TU119" t="s">
        <v>362</v>
      </c>
      <c r="TV119" t="s">
        <v>362</v>
      </c>
      <c r="TW119" t="s">
        <v>362</v>
      </c>
      <c r="TY119" t="s">
        <v>5019</v>
      </c>
      <c r="TZ119" t="s">
        <v>5453</v>
      </c>
      <c r="UA119" t="s">
        <v>362</v>
      </c>
      <c r="UB119" t="s">
        <v>362</v>
      </c>
      <c r="UC119" t="s">
        <v>362</v>
      </c>
      <c r="UD119" t="s">
        <v>362</v>
      </c>
      <c r="UE119" t="s">
        <v>362</v>
      </c>
      <c r="UF119" t="s">
        <v>360</v>
      </c>
      <c r="UG119" t="s">
        <v>362</v>
      </c>
      <c r="UH119" t="s">
        <v>362</v>
      </c>
      <c r="UI119" t="s">
        <v>362</v>
      </c>
      <c r="UJ119" t="s">
        <v>362</v>
      </c>
      <c r="UK119" t="s">
        <v>362</v>
      </c>
      <c r="UN119" t="s">
        <v>3074</v>
      </c>
      <c r="UO119" t="s">
        <v>3074</v>
      </c>
      <c r="UP119" t="s">
        <v>3074</v>
      </c>
      <c r="UQ119" t="s">
        <v>1991</v>
      </c>
      <c r="UR119" t="s">
        <v>304</v>
      </c>
      <c r="US119" t="s">
        <v>314</v>
      </c>
      <c r="UT119" t="s">
        <v>298</v>
      </c>
      <c r="UU119" t="s">
        <v>686</v>
      </c>
      <c r="UV119" t="s">
        <v>532</v>
      </c>
      <c r="UW119" t="s">
        <v>330</v>
      </c>
      <c r="UX119" t="s">
        <v>742</v>
      </c>
      <c r="UY119" t="s">
        <v>406</v>
      </c>
      <c r="UZ119" t="s">
        <v>1099</v>
      </c>
      <c r="VA119" t="s">
        <v>1185</v>
      </c>
      <c r="VB119" t="s">
        <v>386</v>
      </c>
    </row>
    <row r="120" spans="1:574" x14ac:dyDescent="0.25">
      <c r="A120" t="s">
        <v>6507</v>
      </c>
      <c r="B120" s="38">
        <v>45910</v>
      </c>
      <c r="C120" t="s">
        <v>3057</v>
      </c>
      <c r="D120" t="s">
        <v>3062</v>
      </c>
      <c r="E120" t="s">
        <v>3068</v>
      </c>
      <c r="G120" t="s">
        <v>3072</v>
      </c>
      <c r="H120" s="38">
        <v>44809</v>
      </c>
      <c r="I120">
        <v>72</v>
      </c>
      <c r="J120" t="s">
        <v>1471</v>
      </c>
      <c r="K120" t="s">
        <v>4866</v>
      </c>
      <c r="L120" t="s">
        <v>4875</v>
      </c>
      <c r="N120" t="s">
        <v>4911</v>
      </c>
      <c r="P120" t="s">
        <v>4933</v>
      </c>
      <c r="R120" t="s">
        <v>6381</v>
      </c>
      <c r="S120" t="s">
        <v>360</v>
      </c>
      <c r="T120" t="s">
        <v>360</v>
      </c>
      <c r="U120" t="s">
        <v>362</v>
      </c>
      <c r="V120" t="s">
        <v>360</v>
      </c>
      <c r="W120" t="s">
        <v>362</v>
      </c>
      <c r="X120" t="s">
        <v>362</v>
      </c>
      <c r="Y120" t="s">
        <v>362</v>
      </c>
      <c r="Z120" t="s">
        <v>362</v>
      </c>
      <c r="AB120" t="s">
        <v>4942</v>
      </c>
      <c r="AC120" t="s">
        <v>4940</v>
      </c>
      <c r="AD120" t="s">
        <v>4942</v>
      </c>
      <c r="AE120" t="s">
        <v>4942</v>
      </c>
      <c r="AF120" t="s">
        <v>4940</v>
      </c>
      <c r="AG120" t="s">
        <v>4940</v>
      </c>
      <c r="AH120" t="s">
        <v>6508</v>
      </c>
      <c r="AI120" t="s">
        <v>360</v>
      </c>
      <c r="AJ120" t="s">
        <v>360</v>
      </c>
      <c r="AK120" t="s">
        <v>360</v>
      </c>
      <c r="AL120" t="s">
        <v>360</v>
      </c>
      <c r="AM120" t="s">
        <v>362</v>
      </c>
      <c r="AN120" t="s">
        <v>360</v>
      </c>
      <c r="AO120" t="s">
        <v>360</v>
      </c>
      <c r="AP120" t="s">
        <v>360</v>
      </c>
      <c r="AQ120" t="s">
        <v>360</v>
      </c>
      <c r="AR120" t="s">
        <v>360</v>
      </c>
      <c r="AS120" t="s">
        <v>360</v>
      </c>
      <c r="AT120" t="s">
        <v>362</v>
      </c>
      <c r="AU120" t="s">
        <v>362</v>
      </c>
      <c r="AV120" t="s">
        <v>362</v>
      </c>
      <c r="AX120" t="s">
        <v>6379</v>
      </c>
      <c r="AY120" t="s">
        <v>360</v>
      </c>
      <c r="AZ120" t="s">
        <v>360</v>
      </c>
      <c r="BA120" t="s">
        <v>362</v>
      </c>
      <c r="BB120" t="s">
        <v>362</v>
      </c>
      <c r="BC120" t="s">
        <v>362</v>
      </c>
      <c r="BD120" t="s">
        <v>360</v>
      </c>
      <c r="BE120" t="s">
        <v>362</v>
      </c>
      <c r="BF120" t="s">
        <v>362</v>
      </c>
      <c r="BG120" t="s">
        <v>362</v>
      </c>
      <c r="BH120" t="s">
        <v>362</v>
      </c>
      <c r="BI120" t="s">
        <v>362</v>
      </c>
      <c r="BJ120" t="s">
        <v>362</v>
      </c>
      <c r="BK120" t="s">
        <v>362</v>
      </c>
      <c r="BM120" t="s">
        <v>6481</v>
      </c>
      <c r="BN120" t="s">
        <v>362</v>
      </c>
      <c r="BO120" t="s">
        <v>362</v>
      </c>
      <c r="BP120" t="s">
        <v>360</v>
      </c>
      <c r="BQ120" t="s">
        <v>360</v>
      </c>
      <c r="BR120" t="s">
        <v>362</v>
      </c>
      <c r="BS120" t="s">
        <v>362</v>
      </c>
      <c r="BT120" t="s">
        <v>362</v>
      </c>
      <c r="BU120" t="s">
        <v>362</v>
      </c>
      <c r="BV120" t="s">
        <v>362</v>
      </c>
      <c r="BX120" t="s">
        <v>4975</v>
      </c>
      <c r="CN120" t="s">
        <v>5002</v>
      </c>
      <c r="DD120" t="s">
        <v>4984</v>
      </c>
      <c r="EK120" t="s">
        <v>5074</v>
      </c>
      <c r="EL120" t="s">
        <v>5083</v>
      </c>
      <c r="EM120" t="s">
        <v>362</v>
      </c>
      <c r="EN120" t="s">
        <v>362</v>
      </c>
      <c r="EO120" t="s">
        <v>360</v>
      </c>
      <c r="EP120" t="s">
        <v>362</v>
      </c>
      <c r="EQ120" t="s">
        <v>362</v>
      </c>
      <c r="ER120" t="s">
        <v>362</v>
      </c>
      <c r="ES120" t="s">
        <v>362</v>
      </c>
      <c r="ET120" t="s">
        <v>362</v>
      </c>
      <c r="EU120" t="s">
        <v>362</v>
      </c>
      <c r="EW120" t="s">
        <v>5094</v>
      </c>
      <c r="EX120" t="s">
        <v>360</v>
      </c>
      <c r="EY120" t="s">
        <v>362</v>
      </c>
      <c r="EZ120" t="s">
        <v>362</v>
      </c>
      <c r="FA120" t="s">
        <v>362</v>
      </c>
      <c r="FB120" t="s">
        <v>362</v>
      </c>
      <c r="FC120" t="s">
        <v>362</v>
      </c>
      <c r="FD120" t="s">
        <v>362</v>
      </c>
      <c r="FE120" t="s">
        <v>362</v>
      </c>
      <c r="FF120" t="s">
        <v>362</v>
      </c>
      <c r="FG120" t="s">
        <v>362</v>
      </c>
      <c r="FH120" t="s">
        <v>362</v>
      </c>
      <c r="FJ120" t="s">
        <v>5074</v>
      </c>
      <c r="FK120" t="s">
        <v>3074</v>
      </c>
      <c r="FL120" t="s">
        <v>6119</v>
      </c>
      <c r="FM120" t="s">
        <v>360</v>
      </c>
      <c r="FN120" t="s">
        <v>362</v>
      </c>
      <c r="FO120" t="s">
        <v>362</v>
      </c>
      <c r="FP120" t="s">
        <v>362</v>
      </c>
      <c r="FQ120" t="s">
        <v>360</v>
      </c>
      <c r="FR120" t="s">
        <v>362</v>
      </c>
      <c r="FS120" t="s">
        <v>362</v>
      </c>
      <c r="FT120" t="s">
        <v>362</v>
      </c>
      <c r="FV120" t="s">
        <v>5111</v>
      </c>
      <c r="FW120" t="s">
        <v>6170</v>
      </c>
      <c r="FX120" t="s">
        <v>362</v>
      </c>
      <c r="FY120" t="s">
        <v>360</v>
      </c>
      <c r="FZ120" t="s">
        <v>362</v>
      </c>
      <c r="GA120" t="s">
        <v>360</v>
      </c>
      <c r="GB120" t="s">
        <v>360</v>
      </c>
      <c r="GC120" t="s">
        <v>362</v>
      </c>
      <c r="GD120" t="s">
        <v>362</v>
      </c>
      <c r="GE120" t="s">
        <v>362</v>
      </c>
      <c r="GG120" t="s">
        <v>4949</v>
      </c>
      <c r="GI120" t="s">
        <v>3072</v>
      </c>
      <c r="GJ120" t="s">
        <v>5137</v>
      </c>
      <c r="GK120" t="s">
        <v>362</v>
      </c>
      <c r="GL120" t="s">
        <v>360</v>
      </c>
      <c r="GM120" t="s">
        <v>362</v>
      </c>
      <c r="GN120" t="s">
        <v>362</v>
      </c>
      <c r="GO120" t="s">
        <v>362</v>
      </c>
      <c r="GP120" t="s">
        <v>362</v>
      </c>
      <c r="GR120" t="s">
        <v>5147</v>
      </c>
      <c r="GS120" t="s">
        <v>362</v>
      </c>
      <c r="GT120" t="s">
        <v>362</v>
      </c>
      <c r="GU120" t="s">
        <v>360</v>
      </c>
      <c r="GV120" t="s">
        <v>362</v>
      </c>
      <c r="GW120" t="s">
        <v>362</v>
      </c>
      <c r="GX120" t="s">
        <v>362</v>
      </c>
      <c r="GY120" t="s">
        <v>362</v>
      </c>
      <c r="GZ120" t="s">
        <v>362</v>
      </c>
      <c r="HB120" t="s">
        <v>3074</v>
      </c>
      <c r="HC120" t="s">
        <v>5166</v>
      </c>
      <c r="HD120" t="s">
        <v>362</v>
      </c>
      <c r="HE120" t="s">
        <v>362</v>
      </c>
      <c r="HF120" t="s">
        <v>362</v>
      </c>
      <c r="HG120" t="s">
        <v>362</v>
      </c>
      <c r="HH120" t="s">
        <v>362</v>
      </c>
      <c r="HI120" t="s">
        <v>360</v>
      </c>
      <c r="HJ120" t="s">
        <v>362</v>
      </c>
      <c r="HK120" t="s">
        <v>362</v>
      </c>
      <c r="HL120" t="s">
        <v>362</v>
      </c>
      <c r="IG120" t="s">
        <v>5021</v>
      </c>
      <c r="IH120" t="s">
        <v>5198</v>
      </c>
      <c r="II120" t="s">
        <v>362</v>
      </c>
      <c r="IJ120" t="s">
        <v>362</v>
      </c>
      <c r="IK120" t="s">
        <v>360</v>
      </c>
      <c r="IL120" t="s">
        <v>362</v>
      </c>
      <c r="IM120" t="s">
        <v>362</v>
      </c>
      <c r="IN120" t="s">
        <v>362</v>
      </c>
      <c r="IP120" t="s">
        <v>5205</v>
      </c>
      <c r="IQ120" t="s">
        <v>6068</v>
      </c>
      <c r="IR120" t="s">
        <v>362</v>
      </c>
      <c r="IS120" t="s">
        <v>362</v>
      </c>
      <c r="IT120" t="s">
        <v>362</v>
      </c>
      <c r="IU120" t="s">
        <v>360</v>
      </c>
      <c r="IV120" t="s">
        <v>360</v>
      </c>
      <c r="IW120" t="s">
        <v>362</v>
      </c>
      <c r="IX120" t="s">
        <v>362</v>
      </c>
      <c r="IY120" t="s">
        <v>362</v>
      </c>
      <c r="IZ120" t="s">
        <v>362</v>
      </c>
      <c r="JA120" t="s">
        <v>362</v>
      </c>
      <c r="JL120" t="s">
        <v>3074</v>
      </c>
      <c r="JX120" t="s">
        <v>5257</v>
      </c>
      <c r="JY120" t="s">
        <v>362</v>
      </c>
      <c r="JZ120" t="s">
        <v>362</v>
      </c>
      <c r="KA120" t="s">
        <v>362</v>
      </c>
      <c r="KB120" t="s">
        <v>362</v>
      </c>
      <c r="KC120" t="s">
        <v>362</v>
      </c>
      <c r="KD120" t="s">
        <v>360</v>
      </c>
      <c r="KE120" t="s">
        <v>362</v>
      </c>
      <c r="KF120" t="s">
        <v>362</v>
      </c>
      <c r="KG120" t="s">
        <v>362</v>
      </c>
      <c r="KI120" t="s">
        <v>5259</v>
      </c>
      <c r="KJ120" t="s">
        <v>5263</v>
      </c>
      <c r="KK120" t="s">
        <v>360</v>
      </c>
      <c r="KL120" t="s">
        <v>362</v>
      </c>
      <c r="KM120" t="s">
        <v>362</v>
      </c>
      <c r="KN120" t="s">
        <v>362</v>
      </c>
      <c r="KO120" t="s">
        <v>362</v>
      </c>
      <c r="KP120" t="s">
        <v>362</v>
      </c>
      <c r="KQ120" t="s">
        <v>362</v>
      </c>
      <c r="KR120" t="s">
        <v>362</v>
      </c>
      <c r="KS120" t="s">
        <v>362</v>
      </c>
      <c r="KT120" t="s">
        <v>362</v>
      </c>
      <c r="KU120" t="s">
        <v>362</v>
      </c>
      <c r="LJ120" t="s">
        <v>6249</v>
      </c>
      <c r="LK120" t="s">
        <v>360</v>
      </c>
      <c r="LL120" t="s">
        <v>360</v>
      </c>
      <c r="LM120" t="s">
        <v>360</v>
      </c>
      <c r="LN120" t="s">
        <v>362</v>
      </c>
      <c r="LO120" t="s">
        <v>362</v>
      </c>
      <c r="LP120" t="s">
        <v>362</v>
      </c>
      <c r="LQ120" t="s">
        <v>362</v>
      </c>
      <c r="LS120" t="s">
        <v>3074</v>
      </c>
      <c r="LT120" t="s">
        <v>3072</v>
      </c>
      <c r="LU120" t="s">
        <v>5279</v>
      </c>
      <c r="LW120" t="s">
        <v>5298</v>
      </c>
      <c r="NE120" t="s">
        <v>4971</v>
      </c>
      <c r="NF120" t="s">
        <v>362</v>
      </c>
      <c r="NG120" t="s">
        <v>362</v>
      </c>
      <c r="NH120" t="s">
        <v>362</v>
      </c>
      <c r="NI120" t="s">
        <v>362</v>
      </c>
      <c r="NJ120" t="s">
        <v>362</v>
      </c>
      <c r="NK120" t="s">
        <v>362</v>
      </c>
      <c r="NL120" t="s">
        <v>362</v>
      </c>
      <c r="NM120" t="s">
        <v>362</v>
      </c>
      <c r="NN120" t="s">
        <v>362</v>
      </c>
      <c r="NO120" t="s">
        <v>362</v>
      </c>
      <c r="NP120" t="s">
        <v>362</v>
      </c>
      <c r="NQ120" t="s">
        <v>360</v>
      </c>
      <c r="NR120" t="s">
        <v>362</v>
      </c>
      <c r="NS120" t="s">
        <v>362</v>
      </c>
      <c r="NU120" t="s">
        <v>5263</v>
      </c>
      <c r="NV120" t="s">
        <v>360</v>
      </c>
      <c r="NW120" t="s">
        <v>362</v>
      </c>
      <c r="NX120" t="s">
        <v>362</v>
      </c>
      <c r="NY120" t="s">
        <v>362</v>
      </c>
      <c r="NZ120" t="s">
        <v>362</v>
      </c>
      <c r="OA120" t="s">
        <v>362</v>
      </c>
      <c r="OB120" t="s">
        <v>362</v>
      </c>
      <c r="OC120" t="s">
        <v>362</v>
      </c>
      <c r="OD120" t="s">
        <v>362</v>
      </c>
      <c r="OE120" t="s">
        <v>362</v>
      </c>
      <c r="OF120" t="s">
        <v>362</v>
      </c>
      <c r="OG120" t="s">
        <v>362</v>
      </c>
      <c r="OI120" t="s">
        <v>5345</v>
      </c>
      <c r="OJ120" t="s">
        <v>360</v>
      </c>
      <c r="OK120" t="s">
        <v>362</v>
      </c>
      <c r="OL120" t="s">
        <v>362</v>
      </c>
      <c r="OM120" t="s">
        <v>362</v>
      </c>
      <c r="ON120" t="s">
        <v>362</v>
      </c>
      <c r="OO120" t="s">
        <v>362</v>
      </c>
      <c r="OP120" t="s">
        <v>362</v>
      </c>
      <c r="OQ120" t="s">
        <v>362</v>
      </c>
      <c r="OR120" t="s">
        <v>362</v>
      </c>
      <c r="OS120" t="s">
        <v>362</v>
      </c>
      <c r="OU120" t="s">
        <v>5019</v>
      </c>
      <c r="OV120" t="s">
        <v>5361</v>
      </c>
      <c r="OW120" t="s">
        <v>362</v>
      </c>
      <c r="OX120" t="s">
        <v>360</v>
      </c>
      <c r="OY120" t="s">
        <v>362</v>
      </c>
      <c r="OZ120" t="s">
        <v>362</v>
      </c>
      <c r="PA120" t="s">
        <v>362</v>
      </c>
      <c r="PB120" t="s">
        <v>362</v>
      </c>
      <c r="PC120" t="s">
        <v>362</v>
      </c>
      <c r="PD120" t="s">
        <v>362</v>
      </c>
      <c r="PF120" t="s">
        <v>5387</v>
      </c>
      <c r="PG120" t="s">
        <v>362</v>
      </c>
      <c r="PH120" t="s">
        <v>362</v>
      </c>
      <c r="PI120" t="s">
        <v>362</v>
      </c>
      <c r="PJ120" t="s">
        <v>362</v>
      </c>
      <c r="PK120" t="s">
        <v>362</v>
      </c>
      <c r="PL120" t="s">
        <v>362</v>
      </c>
      <c r="PM120" t="s">
        <v>362</v>
      </c>
      <c r="PN120" t="s">
        <v>362</v>
      </c>
      <c r="PO120" t="s">
        <v>362</v>
      </c>
      <c r="PP120" t="s">
        <v>360</v>
      </c>
      <c r="PQ120" t="s">
        <v>362</v>
      </c>
      <c r="PR120" t="s">
        <v>362</v>
      </c>
      <c r="PS120" t="s">
        <v>362</v>
      </c>
      <c r="PT120" t="s">
        <v>362</v>
      </c>
      <c r="PU120" t="s">
        <v>362</v>
      </c>
      <c r="PV120" t="s">
        <v>362</v>
      </c>
      <c r="PW120" t="s">
        <v>362</v>
      </c>
      <c r="PX120" t="s">
        <v>362</v>
      </c>
      <c r="PZ120" t="s">
        <v>5412</v>
      </c>
      <c r="QA120" t="s">
        <v>362</v>
      </c>
      <c r="QB120" t="s">
        <v>362</v>
      </c>
      <c r="QC120" t="s">
        <v>362</v>
      </c>
      <c r="QD120" t="s">
        <v>362</v>
      </c>
      <c r="QE120" t="s">
        <v>362</v>
      </c>
      <c r="QF120" t="s">
        <v>362</v>
      </c>
      <c r="QG120" t="s">
        <v>362</v>
      </c>
      <c r="QH120" t="s">
        <v>360</v>
      </c>
      <c r="QI120" t="s">
        <v>362</v>
      </c>
      <c r="QJ120" t="s">
        <v>362</v>
      </c>
      <c r="QK120" t="s">
        <v>362</v>
      </c>
      <c r="QL120" t="s">
        <v>362</v>
      </c>
      <c r="QM120" t="s">
        <v>362</v>
      </c>
      <c r="QN120" t="s">
        <v>362</v>
      </c>
      <c r="QO120" t="s">
        <v>362</v>
      </c>
      <c r="QP120" t="s">
        <v>362</v>
      </c>
      <c r="QR120" t="s">
        <v>6212</v>
      </c>
      <c r="QS120" t="s">
        <v>360</v>
      </c>
      <c r="QT120" t="s">
        <v>362</v>
      </c>
      <c r="QU120" t="s">
        <v>360</v>
      </c>
      <c r="QV120" t="s">
        <v>362</v>
      </c>
      <c r="QW120" t="s">
        <v>362</v>
      </c>
      <c r="QX120" t="s">
        <v>362</v>
      </c>
      <c r="QY120" t="s">
        <v>362</v>
      </c>
      <c r="QZ120" t="s">
        <v>360</v>
      </c>
      <c r="RA120" t="s">
        <v>362</v>
      </c>
      <c r="RB120" t="s">
        <v>362</v>
      </c>
      <c r="RC120" t="s">
        <v>362</v>
      </c>
      <c r="RD120" t="s">
        <v>362</v>
      </c>
      <c r="RF120" t="s">
        <v>5449</v>
      </c>
      <c r="RG120" t="s">
        <v>362</v>
      </c>
      <c r="RH120" t="s">
        <v>362</v>
      </c>
      <c r="RI120" t="s">
        <v>362</v>
      </c>
      <c r="RJ120" t="s">
        <v>362</v>
      </c>
      <c r="RK120" t="s">
        <v>360</v>
      </c>
      <c r="RL120" t="s">
        <v>362</v>
      </c>
      <c r="RM120" t="s">
        <v>362</v>
      </c>
      <c r="RN120" t="s">
        <v>362</v>
      </c>
      <c r="RO120" t="s">
        <v>362</v>
      </c>
      <c r="RP120" t="s">
        <v>362</v>
      </c>
      <c r="RQ120" t="s">
        <v>362</v>
      </c>
      <c r="RR120" t="s">
        <v>362</v>
      </c>
      <c r="RS120" t="s">
        <v>362</v>
      </c>
      <c r="RT120" t="s">
        <v>362</v>
      </c>
      <c r="RU120" t="s">
        <v>362</v>
      </c>
      <c r="RV120" t="s">
        <v>362</v>
      </c>
      <c r="RX120" t="s">
        <v>6509</v>
      </c>
      <c r="RY120" t="s">
        <v>360</v>
      </c>
      <c r="RZ120" t="s">
        <v>360</v>
      </c>
      <c r="SA120" t="s">
        <v>360</v>
      </c>
      <c r="SB120" t="s">
        <v>360</v>
      </c>
      <c r="SC120" t="s">
        <v>362</v>
      </c>
      <c r="SD120" t="s">
        <v>362</v>
      </c>
      <c r="SE120" t="s">
        <v>362</v>
      </c>
      <c r="SF120" t="s">
        <v>362</v>
      </c>
      <c r="SG120" t="s">
        <v>362</v>
      </c>
      <c r="SH120" t="s">
        <v>362</v>
      </c>
      <c r="SI120" t="s">
        <v>362</v>
      </c>
      <c r="SK120" t="s">
        <v>5495</v>
      </c>
      <c r="SL120" t="s">
        <v>362</v>
      </c>
      <c r="SM120" t="s">
        <v>362</v>
      </c>
      <c r="SN120" t="s">
        <v>362</v>
      </c>
      <c r="SO120" t="s">
        <v>362</v>
      </c>
      <c r="SP120" t="s">
        <v>362</v>
      </c>
      <c r="SQ120" t="s">
        <v>362</v>
      </c>
      <c r="SR120" t="s">
        <v>360</v>
      </c>
      <c r="SS120" t="s">
        <v>362</v>
      </c>
      <c r="ST120" t="s">
        <v>362</v>
      </c>
      <c r="SU120" t="s">
        <v>362</v>
      </c>
      <c r="SV120" t="s">
        <v>362</v>
      </c>
      <c r="SW120" t="s">
        <v>362</v>
      </c>
      <c r="SX120" t="s">
        <v>362</v>
      </c>
      <c r="SZ120" t="s">
        <v>6510</v>
      </c>
      <c r="TA120" t="s">
        <v>360</v>
      </c>
      <c r="TB120" t="s">
        <v>360</v>
      </c>
      <c r="TC120" t="s">
        <v>362</v>
      </c>
      <c r="TD120" t="s">
        <v>360</v>
      </c>
      <c r="TE120" t="s">
        <v>362</v>
      </c>
      <c r="TF120" t="s">
        <v>362</v>
      </c>
      <c r="TG120" t="s">
        <v>362</v>
      </c>
      <c r="TH120" t="s">
        <v>362</v>
      </c>
      <c r="TJ120" t="s">
        <v>6511</v>
      </c>
      <c r="TK120" t="s">
        <v>362</v>
      </c>
      <c r="TL120" t="s">
        <v>360</v>
      </c>
      <c r="TM120" t="s">
        <v>362</v>
      </c>
      <c r="TN120" t="s">
        <v>360</v>
      </c>
      <c r="TO120" t="s">
        <v>362</v>
      </c>
      <c r="TP120" t="s">
        <v>362</v>
      </c>
      <c r="TQ120" t="s">
        <v>360</v>
      </c>
      <c r="TR120" t="s">
        <v>362</v>
      </c>
      <c r="TS120" t="s">
        <v>362</v>
      </c>
      <c r="TT120" t="s">
        <v>362</v>
      </c>
      <c r="TU120" t="s">
        <v>362</v>
      </c>
      <c r="TV120" t="s">
        <v>362</v>
      </c>
      <c r="TW120" t="s">
        <v>362</v>
      </c>
      <c r="TY120" t="s">
        <v>5021</v>
      </c>
      <c r="TZ120" t="s">
        <v>5522</v>
      </c>
      <c r="UA120" t="s">
        <v>362</v>
      </c>
      <c r="UB120" t="s">
        <v>362</v>
      </c>
      <c r="UC120" t="s">
        <v>362</v>
      </c>
      <c r="UD120" t="s">
        <v>362</v>
      </c>
      <c r="UE120" t="s">
        <v>360</v>
      </c>
      <c r="UF120" t="s">
        <v>362</v>
      </c>
      <c r="UG120" t="s">
        <v>362</v>
      </c>
      <c r="UH120" t="s">
        <v>362</v>
      </c>
      <c r="UI120" t="s">
        <v>362</v>
      </c>
      <c r="UJ120" t="s">
        <v>362</v>
      </c>
      <c r="UK120" t="s">
        <v>362</v>
      </c>
      <c r="UN120" t="s">
        <v>3074</v>
      </c>
      <c r="UO120" t="s">
        <v>3074</v>
      </c>
      <c r="UP120" t="s">
        <v>3074</v>
      </c>
      <c r="UQ120" t="s">
        <v>1947</v>
      </c>
      <c r="UR120" t="s">
        <v>304</v>
      </c>
      <c r="US120" t="s">
        <v>314</v>
      </c>
      <c r="UT120" t="s">
        <v>298</v>
      </c>
      <c r="UU120" t="s">
        <v>694</v>
      </c>
      <c r="UV120" t="s">
        <v>532</v>
      </c>
      <c r="UW120" t="s">
        <v>330</v>
      </c>
      <c r="UX120" t="s">
        <v>737</v>
      </c>
      <c r="UY120" t="s">
        <v>406</v>
      </c>
      <c r="UZ120" t="s">
        <v>1099</v>
      </c>
      <c r="VA120" t="s">
        <v>1185</v>
      </c>
      <c r="VB120" t="s">
        <v>386</v>
      </c>
    </row>
    <row r="121" spans="1:574" x14ac:dyDescent="0.25">
      <c r="A121" t="s">
        <v>6512</v>
      </c>
      <c r="B121" s="38">
        <v>45910</v>
      </c>
      <c r="C121" t="s">
        <v>3056</v>
      </c>
      <c r="D121" t="s">
        <v>3062</v>
      </c>
      <c r="E121" t="s">
        <v>3068</v>
      </c>
      <c r="G121" t="s">
        <v>3072</v>
      </c>
      <c r="H121" s="38">
        <v>44812</v>
      </c>
      <c r="I121">
        <v>50</v>
      </c>
      <c r="J121" t="s">
        <v>1471</v>
      </c>
      <c r="K121" t="s">
        <v>4868</v>
      </c>
      <c r="L121" t="s">
        <v>4875</v>
      </c>
      <c r="N121" t="s">
        <v>4913</v>
      </c>
      <c r="P121" t="s">
        <v>4937</v>
      </c>
      <c r="R121" t="s">
        <v>3074</v>
      </c>
      <c r="S121" t="s">
        <v>362</v>
      </c>
      <c r="T121" t="s">
        <v>362</v>
      </c>
      <c r="U121" t="s">
        <v>362</v>
      </c>
      <c r="V121" t="s">
        <v>362</v>
      </c>
      <c r="W121" t="s">
        <v>362</v>
      </c>
      <c r="X121" t="s">
        <v>360</v>
      </c>
      <c r="Y121" t="s">
        <v>362</v>
      </c>
      <c r="Z121" t="s">
        <v>362</v>
      </c>
      <c r="AB121" t="s">
        <v>4942</v>
      </c>
      <c r="AC121" t="s">
        <v>4940</v>
      </c>
      <c r="AD121" t="s">
        <v>4940</v>
      </c>
      <c r="AE121" t="s">
        <v>4942</v>
      </c>
      <c r="AF121" t="s">
        <v>4940</v>
      </c>
      <c r="AG121" t="s">
        <v>4940</v>
      </c>
      <c r="AH121" t="s">
        <v>4949</v>
      </c>
      <c r="AI121" t="s">
        <v>360</v>
      </c>
      <c r="AJ121" t="s">
        <v>362</v>
      </c>
      <c r="AK121" t="s">
        <v>362</v>
      </c>
      <c r="AL121" t="s">
        <v>362</v>
      </c>
      <c r="AM121" t="s">
        <v>362</v>
      </c>
      <c r="AN121" t="s">
        <v>362</v>
      </c>
      <c r="AO121" t="s">
        <v>362</v>
      </c>
      <c r="AP121" t="s">
        <v>362</v>
      </c>
      <c r="AQ121" t="s">
        <v>362</v>
      </c>
      <c r="AR121" t="s">
        <v>362</v>
      </c>
      <c r="AS121" t="s">
        <v>362</v>
      </c>
      <c r="AT121" t="s">
        <v>362</v>
      </c>
      <c r="AU121" t="s">
        <v>362</v>
      </c>
      <c r="AV121" t="s">
        <v>362</v>
      </c>
      <c r="AX121" t="s">
        <v>4949</v>
      </c>
      <c r="AY121" t="s">
        <v>360</v>
      </c>
      <c r="AZ121" t="s">
        <v>362</v>
      </c>
      <c r="BA121" t="s">
        <v>362</v>
      </c>
      <c r="BB121" t="s">
        <v>362</v>
      </c>
      <c r="BC121" t="s">
        <v>362</v>
      </c>
      <c r="BD121" t="s">
        <v>362</v>
      </c>
      <c r="BE121" t="s">
        <v>362</v>
      </c>
      <c r="BF121" t="s">
        <v>362</v>
      </c>
      <c r="BG121" t="s">
        <v>362</v>
      </c>
      <c r="BH121" t="s">
        <v>362</v>
      </c>
      <c r="BI121" t="s">
        <v>362</v>
      </c>
      <c r="BJ121" t="s">
        <v>362</v>
      </c>
      <c r="BK121" t="s">
        <v>362</v>
      </c>
      <c r="BM121" t="s">
        <v>5473</v>
      </c>
      <c r="BN121" t="s">
        <v>362</v>
      </c>
      <c r="BO121" t="s">
        <v>362</v>
      </c>
      <c r="BP121" t="s">
        <v>362</v>
      </c>
      <c r="BQ121" t="s">
        <v>360</v>
      </c>
      <c r="BR121" t="s">
        <v>362</v>
      </c>
      <c r="BS121" t="s">
        <v>362</v>
      </c>
      <c r="BT121" t="s">
        <v>362</v>
      </c>
      <c r="BU121" t="s">
        <v>362</v>
      </c>
      <c r="BV121" t="s">
        <v>362</v>
      </c>
      <c r="BX121" t="s">
        <v>4975</v>
      </c>
      <c r="CN121" t="s">
        <v>5002</v>
      </c>
      <c r="DD121" t="s">
        <v>5019</v>
      </c>
      <c r="EK121" t="s">
        <v>5070</v>
      </c>
      <c r="EW121" t="s">
        <v>5106</v>
      </c>
      <c r="EX121" t="s">
        <v>362</v>
      </c>
      <c r="EY121" t="s">
        <v>362</v>
      </c>
      <c r="EZ121" t="s">
        <v>362</v>
      </c>
      <c r="FA121" t="s">
        <v>362</v>
      </c>
      <c r="FB121" t="s">
        <v>362</v>
      </c>
      <c r="FC121" t="s">
        <v>362</v>
      </c>
      <c r="FD121" t="s">
        <v>360</v>
      </c>
      <c r="FE121" t="s">
        <v>362</v>
      </c>
      <c r="FF121" t="s">
        <v>362</v>
      </c>
      <c r="FG121" t="s">
        <v>362</v>
      </c>
      <c r="FH121" t="s">
        <v>362</v>
      </c>
      <c r="FJ121" t="s">
        <v>5072</v>
      </c>
      <c r="FK121" t="s">
        <v>3072</v>
      </c>
      <c r="FV121" t="s">
        <v>3072</v>
      </c>
      <c r="GG121" t="s">
        <v>4949</v>
      </c>
      <c r="GI121" t="s">
        <v>3072</v>
      </c>
      <c r="GJ121" t="s">
        <v>5137</v>
      </c>
      <c r="GK121" t="s">
        <v>362</v>
      </c>
      <c r="GL121" t="s">
        <v>360</v>
      </c>
      <c r="GM121" t="s">
        <v>362</v>
      </c>
      <c r="GN121" t="s">
        <v>362</v>
      </c>
      <c r="GO121" t="s">
        <v>362</v>
      </c>
      <c r="GP121" t="s">
        <v>362</v>
      </c>
      <c r="GR121" t="s">
        <v>5147</v>
      </c>
      <c r="GS121" t="s">
        <v>362</v>
      </c>
      <c r="GT121" t="s">
        <v>362</v>
      </c>
      <c r="GU121" t="s">
        <v>360</v>
      </c>
      <c r="GV121" t="s">
        <v>362</v>
      </c>
      <c r="GW121" t="s">
        <v>362</v>
      </c>
      <c r="GX121" t="s">
        <v>362</v>
      </c>
      <c r="GY121" t="s">
        <v>362</v>
      </c>
      <c r="GZ121" t="s">
        <v>362</v>
      </c>
      <c r="HB121" t="s">
        <v>3072</v>
      </c>
      <c r="IG121" t="s">
        <v>5187</v>
      </c>
      <c r="IP121" t="s">
        <v>5203</v>
      </c>
      <c r="IQ121" t="s">
        <v>5212</v>
      </c>
      <c r="IR121" t="s">
        <v>360</v>
      </c>
      <c r="IS121" t="s">
        <v>362</v>
      </c>
      <c r="IT121" t="s">
        <v>362</v>
      </c>
      <c r="IU121" t="s">
        <v>362</v>
      </c>
      <c r="IV121" t="s">
        <v>362</v>
      </c>
      <c r="IW121" t="s">
        <v>362</v>
      </c>
      <c r="IX121" t="s">
        <v>362</v>
      </c>
      <c r="IY121" t="s">
        <v>362</v>
      </c>
      <c r="IZ121" t="s">
        <v>362</v>
      </c>
      <c r="JA121" t="s">
        <v>362</v>
      </c>
      <c r="JL121" t="s">
        <v>3074</v>
      </c>
      <c r="JX121" t="s">
        <v>5986</v>
      </c>
      <c r="JY121" t="s">
        <v>360</v>
      </c>
      <c r="JZ121" t="s">
        <v>362</v>
      </c>
      <c r="KA121" t="s">
        <v>360</v>
      </c>
      <c r="KB121" t="s">
        <v>362</v>
      </c>
      <c r="KC121" t="s">
        <v>362</v>
      </c>
      <c r="KD121" t="s">
        <v>362</v>
      </c>
      <c r="KE121" t="s">
        <v>362</v>
      </c>
      <c r="KF121" t="s">
        <v>362</v>
      </c>
      <c r="KG121" t="s">
        <v>362</v>
      </c>
      <c r="KI121" t="s">
        <v>5259</v>
      </c>
      <c r="KJ121" t="s">
        <v>6513</v>
      </c>
      <c r="KK121" t="s">
        <v>362</v>
      </c>
      <c r="KL121" t="s">
        <v>362</v>
      </c>
      <c r="KM121" t="s">
        <v>362</v>
      </c>
      <c r="KN121" t="s">
        <v>360</v>
      </c>
      <c r="KO121" t="s">
        <v>362</v>
      </c>
      <c r="KP121" t="s">
        <v>362</v>
      </c>
      <c r="KQ121" t="s">
        <v>362</v>
      </c>
      <c r="KR121" t="s">
        <v>360</v>
      </c>
      <c r="KS121" t="s">
        <v>362</v>
      </c>
      <c r="KT121" t="s">
        <v>362</v>
      </c>
      <c r="KU121" t="s">
        <v>362</v>
      </c>
      <c r="LJ121" t="s">
        <v>6514</v>
      </c>
      <c r="LK121" t="s">
        <v>360</v>
      </c>
      <c r="LL121" t="s">
        <v>360</v>
      </c>
      <c r="LM121" t="s">
        <v>360</v>
      </c>
      <c r="LN121" t="s">
        <v>362</v>
      </c>
      <c r="LO121" t="s">
        <v>362</v>
      </c>
      <c r="LP121" t="s">
        <v>362</v>
      </c>
      <c r="LQ121" t="s">
        <v>362</v>
      </c>
      <c r="LS121" t="s">
        <v>3072</v>
      </c>
      <c r="LT121" t="s">
        <v>5287</v>
      </c>
      <c r="MR121" t="s">
        <v>5050</v>
      </c>
      <c r="MS121" t="s">
        <v>362</v>
      </c>
      <c r="MT121" t="s">
        <v>362</v>
      </c>
      <c r="MU121" t="s">
        <v>362</v>
      </c>
      <c r="MV121" t="s">
        <v>362</v>
      </c>
      <c r="MW121" t="s">
        <v>362</v>
      </c>
      <c r="MX121" t="s">
        <v>362</v>
      </c>
      <c r="MY121" t="s">
        <v>362</v>
      </c>
      <c r="MZ121" t="s">
        <v>360</v>
      </c>
      <c r="NA121" t="s">
        <v>362</v>
      </c>
      <c r="NB121" t="s">
        <v>362</v>
      </c>
      <c r="NC121" t="s">
        <v>362</v>
      </c>
      <c r="NE121" t="s">
        <v>4971</v>
      </c>
      <c r="NF121" t="s">
        <v>362</v>
      </c>
      <c r="NG121" t="s">
        <v>362</v>
      </c>
      <c r="NH121" t="s">
        <v>362</v>
      </c>
      <c r="NI121" t="s">
        <v>362</v>
      </c>
      <c r="NJ121" t="s">
        <v>362</v>
      </c>
      <c r="NK121" t="s">
        <v>362</v>
      </c>
      <c r="NL121" t="s">
        <v>362</v>
      </c>
      <c r="NM121" t="s">
        <v>362</v>
      </c>
      <c r="NN121" t="s">
        <v>362</v>
      </c>
      <c r="NO121" t="s">
        <v>362</v>
      </c>
      <c r="NP121" t="s">
        <v>362</v>
      </c>
      <c r="NQ121" t="s">
        <v>360</v>
      </c>
      <c r="NR121" t="s">
        <v>362</v>
      </c>
      <c r="NS121" t="s">
        <v>362</v>
      </c>
      <c r="NU121" t="s">
        <v>6515</v>
      </c>
      <c r="NV121" t="s">
        <v>362</v>
      </c>
      <c r="NW121" t="s">
        <v>362</v>
      </c>
      <c r="NX121" t="s">
        <v>362</v>
      </c>
      <c r="NY121" t="s">
        <v>360</v>
      </c>
      <c r="NZ121" t="s">
        <v>362</v>
      </c>
      <c r="OA121" t="s">
        <v>360</v>
      </c>
      <c r="OB121" t="s">
        <v>362</v>
      </c>
      <c r="OC121" t="s">
        <v>362</v>
      </c>
      <c r="OD121" t="s">
        <v>362</v>
      </c>
      <c r="OE121" t="s">
        <v>362</v>
      </c>
      <c r="OF121" t="s">
        <v>362</v>
      </c>
      <c r="OG121" t="s">
        <v>362</v>
      </c>
      <c r="OI121" t="s">
        <v>5357</v>
      </c>
      <c r="OJ121" t="s">
        <v>362</v>
      </c>
      <c r="OK121" t="s">
        <v>362</v>
      </c>
      <c r="OL121" t="s">
        <v>362</v>
      </c>
      <c r="OM121" t="s">
        <v>362</v>
      </c>
      <c r="ON121" t="s">
        <v>362</v>
      </c>
      <c r="OO121" t="s">
        <v>362</v>
      </c>
      <c r="OP121" t="s">
        <v>360</v>
      </c>
      <c r="OQ121" t="s">
        <v>362</v>
      </c>
      <c r="OR121" t="s">
        <v>362</v>
      </c>
      <c r="OS121" t="s">
        <v>362</v>
      </c>
      <c r="OU121" t="s">
        <v>5002</v>
      </c>
      <c r="PF121" t="s">
        <v>6516</v>
      </c>
      <c r="PG121" t="s">
        <v>360</v>
      </c>
      <c r="PH121" t="s">
        <v>362</v>
      </c>
      <c r="PI121" t="s">
        <v>362</v>
      </c>
      <c r="PJ121" t="s">
        <v>362</v>
      </c>
      <c r="PK121" t="s">
        <v>362</v>
      </c>
      <c r="PL121" t="s">
        <v>362</v>
      </c>
      <c r="PM121" t="s">
        <v>362</v>
      </c>
      <c r="PN121" t="s">
        <v>362</v>
      </c>
      <c r="PO121" t="s">
        <v>362</v>
      </c>
      <c r="PP121" t="s">
        <v>360</v>
      </c>
      <c r="PQ121" t="s">
        <v>362</v>
      </c>
      <c r="PR121" t="s">
        <v>362</v>
      </c>
      <c r="PS121" t="s">
        <v>362</v>
      </c>
      <c r="PT121" t="s">
        <v>362</v>
      </c>
      <c r="PU121" t="s">
        <v>362</v>
      </c>
      <c r="PV121" t="s">
        <v>362</v>
      </c>
      <c r="PW121" t="s">
        <v>362</v>
      </c>
      <c r="PX121" t="s">
        <v>362</v>
      </c>
      <c r="PZ121" t="s">
        <v>5398</v>
      </c>
      <c r="QA121" t="s">
        <v>362</v>
      </c>
      <c r="QB121" t="s">
        <v>362</v>
      </c>
      <c r="QC121" t="s">
        <v>362</v>
      </c>
      <c r="QD121" t="s">
        <v>362</v>
      </c>
      <c r="QE121" t="s">
        <v>362</v>
      </c>
      <c r="QF121" t="s">
        <v>362</v>
      </c>
      <c r="QG121" t="s">
        <v>362</v>
      </c>
      <c r="QH121" t="s">
        <v>362</v>
      </c>
      <c r="QI121" t="s">
        <v>362</v>
      </c>
      <c r="QJ121" t="s">
        <v>362</v>
      </c>
      <c r="QK121" t="s">
        <v>362</v>
      </c>
      <c r="QL121" t="s">
        <v>362</v>
      </c>
      <c r="QM121" t="s">
        <v>360</v>
      </c>
      <c r="QN121" t="s">
        <v>362</v>
      </c>
      <c r="QO121" t="s">
        <v>362</v>
      </c>
      <c r="QP121" t="s">
        <v>362</v>
      </c>
      <c r="SZ121" t="s">
        <v>3074</v>
      </c>
      <c r="TA121" t="s">
        <v>362</v>
      </c>
      <c r="TB121" t="s">
        <v>362</v>
      </c>
      <c r="TC121" t="s">
        <v>362</v>
      </c>
      <c r="TD121" t="s">
        <v>362</v>
      </c>
      <c r="TE121" t="s">
        <v>362</v>
      </c>
      <c r="TF121" t="s">
        <v>362</v>
      </c>
      <c r="TG121" t="s">
        <v>360</v>
      </c>
      <c r="TH121" t="s">
        <v>362</v>
      </c>
      <c r="TY121" t="s">
        <v>5002</v>
      </c>
      <c r="UN121" t="s">
        <v>3074</v>
      </c>
      <c r="UO121" t="s">
        <v>3074</v>
      </c>
      <c r="UP121" t="s">
        <v>3074</v>
      </c>
      <c r="UQ121" t="s">
        <v>6517</v>
      </c>
      <c r="UR121" t="s">
        <v>304</v>
      </c>
      <c r="US121" t="s">
        <v>314</v>
      </c>
      <c r="UT121" t="s">
        <v>290</v>
      </c>
      <c r="UU121" t="s">
        <v>694</v>
      </c>
      <c r="UV121" t="s">
        <v>532</v>
      </c>
      <c r="UW121" t="s">
        <v>332</v>
      </c>
      <c r="UX121" t="s">
        <v>742</v>
      </c>
      <c r="UY121" t="s">
        <v>406</v>
      </c>
      <c r="UZ121" t="s">
        <v>1099</v>
      </c>
      <c r="VA121" t="s">
        <v>1184</v>
      </c>
      <c r="VB121" t="s">
        <v>392</v>
      </c>
    </row>
    <row r="122" spans="1:574" x14ac:dyDescent="0.25">
      <c r="A122" t="s">
        <v>6518</v>
      </c>
      <c r="B122" s="38">
        <v>45910</v>
      </c>
      <c r="C122" t="s">
        <v>3058</v>
      </c>
      <c r="D122" t="s">
        <v>3062</v>
      </c>
      <c r="E122" t="s">
        <v>3068</v>
      </c>
      <c r="G122" t="s">
        <v>3072</v>
      </c>
      <c r="H122" s="38">
        <v>45093</v>
      </c>
      <c r="I122">
        <v>31</v>
      </c>
      <c r="J122" t="s">
        <v>1471</v>
      </c>
      <c r="K122" t="s">
        <v>4866</v>
      </c>
      <c r="L122" t="s">
        <v>4875</v>
      </c>
      <c r="N122" t="s">
        <v>4911</v>
      </c>
      <c r="P122" t="s">
        <v>4931</v>
      </c>
      <c r="R122" t="s">
        <v>6080</v>
      </c>
      <c r="S122" t="s">
        <v>360</v>
      </c>
      <c r="T122" t="s">
        <v>362</v>
      </c>
      <c r="U122" t="s">
        <v>360</v>
      </c>
      <c r="V122" t="s">
        <v>362</v>
      </c>
      <c r="W122" t="s">
        <v>362</v>
      </c>
      <c r="X122" t="s">
        <v>362</v>
      </c>
      <c r="Y122" t="s">
        <v>362</v>
      </c>
      <c r="Z122" t="s">
        <v>362</v>
      </c>
      <c r="AB122" t="s">
        <v>4940</v>
      </c>
      <c r="AC122" t="s">
        <v>4940</v>
      </c>
      <c r="AD122" t="s">
        <v>4940</v>
      </c>
      <c r="AE122" t="s">
        <v>4940</v>
      </c>
      <c r="AF122" t="s">
        <v>4940</v>
      </c>
      <c r="AG122" t="s">
        <v>4940</v>
      </c>
      <c r="AH122" t="s">
        <v>6519</v>
      </c>
      <c r="AI122" t="s">
        <v>360</v>
      </c>
      <c r="AJ122" t="s">
        <v>360</v>
      </c>
      <c r="AK122" t="s">
        <v>362</v>
      </c>
      <c r="AL122" t="s">
        <v>362</v>
      </c>
      <c r="AM122" t="s">
        <v>360</v>
      </c>
      <c r="AN122" t="s">
        <v>360</v>
      </c>
      <c r="AO122" t="s">
        <v>360</v>
      </c>
      <c r="AP122" t="s">
        <v>362</v>
      </c>
      <c r="AQ122" t="s">
        <v>362</v>
      </c>
      <c r="AR122" t="s">
        <v>362</v>
      </c>
      <c r="AS122" t="s">
        <v>362</v>
      </c>
      <c r="AT122" t="s">
        <v>362</v>
      </c>
      <c r="AU122" t="s">
        <v>362</v>
      </c>
      <c r="AV122" t="s">
        <v>362</v>
      </c>
      <c r="AX122" t="s">
        <v>6379</v>
      </c>
      <c r="AY122" t="s">
        <v>360</v>
      </c>
      <c r="AZ122" t="s">
        <v>360</v>
      </c>
      <c r="BA122" t="s">
        <v>362</v>
      </c>
      <c r="BB122" t="s">
        <v>362</v>
      </c>
      <c r="BC122" t="s">
        <v>362</v>
      </c>
      <c r="BD122" t="s">
        <v>360</v>
      </c>
      <c r="BE122" t="s">
        <v>362</v>
      </c>
      <c r="BF122" t="s">
        <v>362</v>
      </c>
      <c r="BG122" t="s">
        <v>362</v>
      </c>
      <c r="BH122" t="s">
        <v>362</v>
      </c>
      <c r="BI122" t="s">
        <v>362</v>
      </c>
      <c r="BJ122" t="s">
        <v>362</v>
      </c>
      <c r="BK122" t="s">
        <v>362</v>
      </c>
      <c r="BM122" t="s">
        <v>6044</v>
      </c>
      <c r="BN122" t="s">
        <v>362</v>
      </c>
      <c r="BO122" t="s">
        <v>362</v>
      </c>
      <c r="BP122" t="s">
        <v>360</v>
      </c>
      <c r="BQ122" t="s">
        <v>360</v>
      </c>
      <c r="BR122" t="s">
        <v>362</v>
      </c>
      <c r="BS122" t="s">
        <v>362</v>
      </c>
      <c r="BT122" t="s">
        <v>362</v>
      </c>
      <c r="BU122" t="s">
        <v>362</v>
      </c>
      <c r="BV122" t="s">
        <v>362</v>
      </c>
      <c r="BX122" t="s">
        <v>4975</v>
      </c>
      <c r="CN122" t="s">
        <v>5002</v>
      </c>
      <c r="DD122" t="s">
        <v>5021</v>
      </c>
      <c r="EK122" t="s">
        <v>5070</v>
      </c>
      <c r="EW122" t="s">
        <v>6520</v>
      </c>
      <c r="EX122" t="s">
        <v>362</v>
      </c>
      <c r="EY122" t="s">
        <v>362</v>
      </c>
      <c r="EZ122" t="s">
        <v>362</v>
      </c>
      <c r="FA122" t="s">
        <v>362</v>
      </c>
      <c r="FB122" t="s">
        <v>360</v>
      </c>
      <c r="FC122" t="s">
        <v>362</v>
      </c>
      <c r="FD122" t="s">
        <v>360</v>
      </c>
      <c r="FE122" t="s">
        <v>362</v>
      </c>
      <c r="FF122" t="s">
        <v>362</v>
      </c>
      <c r="FG122" t="s">
        <v>362</v>
      </c>
      <c r="FH122" t="s">
        <v>362</v>
      </c>
      <c r="FJ122" t="s">
        <v>5072</v>
      </c>
      <c r="FK122" t="s">
        <v>3072</v>
      </c>
      <c r="FV122" t="s">
        <v>3072</v>
      </c>
      <c r="GG122" t="s">
        <v>4953</v>
      </c>
      <c r="GI122" t="s">
        <v>3074</v>
      </c>
      <c r="HN122" t="s">
        <v>5168</v>
      </c>
      <c r="HO122" t="s">
        <v>360</v>
      </c>
      <c r="HP122" t="s">
        <v>362</v>
      </c>
      <c r="HQ122" t="s">
        <v>362</v>
      </c>
      <c r="HR122" t="s">
        <v>362</v>
      </c>
      <c r="HS122" t="s">
        <v>362</v>
      </c>
      <c r="HT122" t="s">
        <v>362</v>
      </c>
      <c r="HU122" t="s">
        <v>362</v>
      </c>
      <c r="HV122" t="s">
        <v>362</v>
      </c>
      <c r="HW122" t="s">
        <v>362</v>
      </c>
      <c r="HY122" t="s">
        <v>5186</v>
      </c>
      <c r="HZ122" t="s">
        <v>362</v>
      </c>
      <c r="IA122" t="s">
        <v>362</v>
      </c>
      <c r="IB122" t="s">
        <v>362</v>
      </c>
      <c r="IC122" t="s">
        <v>362</v>
      </c>
      <c r="ID122" t="s">
        <v>360</v>
      </c>
      <c r="IE122" t="s">
        <v>362</v>
      </c>
      <c r="IG122" t="s">
        <v>5189</v>
      </c>
      <c r="IH122" t="s">
        <v>5198</v>
      </c>
      <c r="II122" t="s">
        <v>362</v>
      </c>
      <c r="IJ122" t="s">
        <v>362</v>
      </c>
      <c r="IK122" t="s">
        <v>360</v>
      </c>
      <c r="IL122" t="s">
        <v>362</v>
      </c>
      <c r="IM122" t="s">
        <v>362</v>
      </c>
      <c r="IN122" t="s">
        <v>362</v>
      </c>
      <c r="IP122" t="s">
        <v>5205</v>
      </c>
      <c r="IQ122" t="s">
        <v>5220</v>
      </c>
      <c r="IR122" t="s">
        <v>362</v>
      </c>
      <c r="IS122" t="s">
        <v>362</v>
      </c>
      <c r="IT122" t="s">
        <v>362</v>
      </c>
      <c r="IU122" t="s">
        <v>362</v>
      </c>
      <c r="IV122" t="s">
        <v>360</v>
      </c>
      <c r="IW122" t="s">
        <v>362</v>
      </c>
      <c r="IX122" t="s">
        <v>362</v>
      </c>
      <c r="IY122" t="s">
        <v>362</v>
      </c>
      <c r="IZ122" t="s">
        <v>362</v>
      </c>
      <c r="JA122" t="s">
        <v>362</v>
      </c>
      <c r="JL122" t="s">
        <v>3074</v>
      </c>
      <c r="JX122" t="s">
        <v>6521</v>
      </c>
      <c r="JY122" t="s">
        <v>360</v>
      </c>
      <c r="JZ122" t="s">
        <v>362</v>
      </c>
      <c r="KA122" t="s">
        <v>362</v>
      </c>
      <c r="KB122" t="s">
        <v>362</v>
      </c>
      <c r="KC122" t="s">
        <v>362</v>
      </c>
      <c r="KD122" t="s">
        <v>360</v>
      </c>
      <c r="KE122" t="s">
        <v>362</v>
      </c>
      <c r="KF122" t="s">
        <v>362</v>
      </c>
      <c r="KG122" t="s">
        <v>362</v>
      </c>
      <c r="KI122" t="s">
        <v>5259</v>
      </c>
      <c r="KJ122" t="s">
        <v>5998</v>
      </c>
      <c r="KK122" t="s">
        <v>360</v>
      </c>
      <c r="KL122" t="s">
        <v>362</v>
      </c>
      <c r="KM122" t="s">
        <v>362</v>
      </c>
      <c r="KN122" t="s">
        <v>362</v>
      </c>
      <c r="KO122" t="s">
        <v>362</v>
      </c>
      <c r="KP122" t="s">
        <v>362</v>
      </c>
      <c r="KQ122" t="s">
        <v>360</v>
      </c>
      <c r="KR122" t="s">
        <v>362</v>
      </c>
      <c r="KS122" t="s">
        <v>362</v>
      </c>
      <c r="KT122" t="s">
        <v>362</v>
      </c>
      <c r="KU122" t="s">
        <v>362</v>
      </c>
      <c r="LJ122" t="s">
        <v>6023</v>
      </c>
      <c r="LK122" t="s">
        <v>360</v>
      </c>
      <c r="LL122" t="s">
        <v>360</v>
      </c>
      <c r="LM122" t="s">
        <v>360</v>
      </c>
      <c r="LN122" t="s">
        <v>360</v>
      </c>
      <c r="LO122" t="s">
        <v>362</v>
      </c>
      <c r="LP122" t="s">
        <v>362</v>
      </c>
      <c r="LQ122" t="s">
        <v>362</v>
      </c>
      <c r="LS122" t="s">
        <v>3072</v>
      </c>
      <c r="LT122" t="s">
        <v>5287</v>
      </c>
      <c r="MR122" t="s">
        <v>5050</v>
      </c>
      <c r="MS122" t="s">
        <v>362</v>
      </c>
      <c r="MT122" t="s">
        <v>362</v>
      </c>
      <c r="MU122" t="s">
        <v>362</v>
      </c>
      <c r="MV122" t="s">
        <v>362</v>
      </c>
      <c r="MW122" t="s">
        <v>362</v>
      </c>
      <c r="MX122" t="s">
        <v>362</v>
      </c>
      <c r="MY122" t="s">
        <v>362</v>
      </c>
      <c r="MZ122" t="s">
        <v>360</v>
      </c>
      <c r="NA122" t="s">
        <v>362</v>
      </c>
      <c r="NB122" t="s">
        <v>362</v>
      </c>
      <c r="NC122" t="s">
        <v>362</v>
      </c>
      <c r="NE122" t="s">
        <v>4971</v>
      </c>
      <c r="NF122" t="s">
        <v>362</v>
      </c>
      <c r="NG122" t="s">
        <v>362</v>
      </c>
      <c r="NH122" t="s">
        <v>362</v>
      </c>
      <c r="NI122" t="s">
        <v>362</v>
      </c>
      <c r="NJ122" t="s">
        <v>362</v>
      </c>
      <c r="NK122" t="s">
        <v>362</v>
      </c>
      <c r="NL122" t="s">
        <v>362</v>
      </c>
      <c r="NM122" t="s">
        <v>362</v>
      </c>
      <c r="NN122" t="s">
        <v>362</v>
      </c>
      <c r="NO122" t="s">
        <v>362</v>
      </c>
      <c r="NP122" t="s">
        <v>362</v>
      </c>
      <c r="NQ122" t="s">
        <v>360</v>
      </c>
      <c r="NR122" t="s">
        <v>362</v>
      </c>
      <c r="NS122" t="s">
        <v>362</v>
      </c>
      <c r="NU122" t="s">
        <v>6012</v>
      </c>
      <c r="NV122" t="s">
        <v>360</v>
      </c>
      <c r="NW122" t="s">
        <v>362</v>
      </c>
      <c r="NX122" t="s">
        <v>362</v>
      </c>
      <c r="NY122" t="s">
        <v>362</v>
      </c>
      <c r="NZ122" t="s">
        <v>360</v>
      </c>
      <c r="OA122" t="s">
        <v>362</v>
      </c>
      <c r="OB122" t="s">
        <v>362</v>
      </c>
      <c r="OC122" t="s">
        <v>362</v>
      </c>
      <c r="OD122" t="s">
        <v>362</v>
      </c>
      <c r="OE122" t="s">
        <v>362</v>
      </c>
      <c r="OF122" t="s">
        <v>362</v>
      </c>
      <c r="OG122" t="s">
        <v>362</v>
      </c>
      <c r="OI122" t="s">
        <v>6106</v>
      </c>
      <c r="OJ122" t="s">
        <v>360</v>
      </c>
      <c r="OK122" t="s">
        <v>362</v>
      </c>
      <c r="OL122" t="s">
        <v>362</v>
      </c>
      <c r="OM122" t="s">
        <v>362</v>
      </c>
      <c r="ON122" t="s">
        <v>362</v>
      </c>
      <c r="OO122" t="s">
        <v>362</v>
      </c>
      <c r="OP122" t="s">
        <v>360</v>
      </c>
      <c r="OQ122" t="s">
        <v>362</v>
      </c>
      <c r="OR122" t="s">
        <v>362</v>
      </c>
      <c r="OS122" t="s">
        <v>362</v>
      </c>
      <c r="OU122" t="s">
        <v>5002</v>
      </c>
      <c r="PF122" t="s">
        <v>5387</v>
      </c>
      <c r="PG122" t="s">
        <v>362</v>
      </c>
      <c r="PH122" t="s">
        <v>362</v>
      </c>
      <c r="PI122" t="s">
        <v>362</v>
      </c>
      <c r="PJ122" t="s">
        <v>362</v>
      </c>
      <c r="PK122" t="s">
        <v>362</v>
      </c>
      <c r="PL122" t="s">
        <v>362</v>
      </c>
      <c r="PM122" t="s">
        <v>362</v>
      </c>
      <c r="PN122" t="s">
        <v>362</v>
      </c>
      <c r="PO122" t="s">
        <v>362</v>
      </c>
      <c r="PP122" t="s">
        <v>360</v>
      </c>
      <c r="PQ122" t="s">
        <v>362</v>
      </c>
      <c r="PR122" t="s">
        <v>362</v>
      </c>
      <c r="PS122" t="s">
        <v>362</v>
      </c>
      <c r="PT122" t="s">
        <v>362</v>
      </c>
      <c r="PU122" t="s">
        <v>362</v>
      </c>
      <c r="PV122" t="s">
        <v>362</v>
      </c>
      <c r="PW122" t="s">
        <v>362</v>
      </c>
      <c r="PX122" t="s">
        <v>362</v>
      </c>
      <c r="PZ122" t="s">
        <v>6522</v>
      </c>
      <c r="QA122" t="s">
        <v>362</v>
      </c>
      <c r="QB122" t="s">
        <v>362</v>
      </c>
      <c r="QC122" t="s">
        <v>362</v>
      </c>
      <c r="QD122" t="s">
        <v>362</v>
      </c>
      <c r="QE122" t="s">
        <v>362</v>
      </c>
      <c r="QF122" t="s">
        <v>360</v>
      </c>
      <c r="QG122" t="s">
        <v>362</v>
      </c>
      <c r="QH122" t="s">
        <v>360</v>
      </c>
      <c r="QI122" t="s">
        <v>362</v>
      </c>
      <c r="QJ122" t="s">
        <v>362</v>
      </c>
      <c r="QK122" t="s">
        <v>362</v>
      </c>
      <c r="QL122" t="s">
        <v>362</v>
      </c>
      <c r="QM122" t="s">
        <v>362</v>
      </c>
      <c r="QN122" t="s">
        <v>362</v>
      </c>
      <c r="QO122" t="s">
        <v>362</v>
      </c>
      <c r="QP122" t="s">
        <v>362</v>
      </c>
      <c r="QR122" t="s">
        <v>6212</v>
      </c>
      <c r="QS122" t="s">
        <v>360</v>
      </c>
      <c r="QT122" t="s">
        <v>362</v>
      </c>
      <c r="QU122" t="s">
        <v>360</v>
      </c>
      <c r="QV122" t="s">
        <v>362</v>
      </c>
      <c r="QW122" t="s">
        <v>362</v>
      </c>
      <c r="QX122" t="s">
        <v>362</v>
      </c>
      <c r="QY122" t="s">
        <v>362</v>
      </c>
      <c r="QZ122" t="s">
        <v>360</v>
      </c>
      <c r="RA122" t="s">
        <v>362</v>
      </c>
      <c r="RB122" t="s">
        <v>362</v>
      </c>
      <c r="RC122" t="s">
        <v>362</v>
      </c>
      <c r="RD122" t="s">
        <v>362</v>
      </c>
      <c r="RF122" t="s">
        <v>6027</v>
      </c>
      <c r="RG122" t="s">
        <v>362</v>
      </c>
      <c r="RH122" t="s">
        <v>362</v>
      </c>
      <c r="RI122" t="s">
        <v>362</v>
      </c>
      <c r="RJ122" t="s">
        <v>362</v>
      </c>
      <c r="RK122" t="s">
        <v>360</v>
      </c>
      <c r="RL122" t="s">
        <v>360</v>
      </c>
      <c r="RM122" t="s">
        <v>362</v>
      </c>
      <c r="RN122" t="s">
        <v>362</v>
      </c>
      <c r="RO122" t="s">
        <v>362</v>
      </c>
      <c r="RP122" t="s">
        <v>362</v>
      </c>
      <c r="RQ122" t="s">
        <v>362</v>
      </c>
      <c r="RR122" t="s">
        <v>362</v>
      </c>
      <c r="RS122" t="s">
        <v>362</v>
      </c>
      <c r="RT122" t="s">
        <v>362</v>
      </c>
      <c r="RU122" t="s">
        <v>362</v>
      </c>
      <c r="RV122" t="s">
        <v>362</v>
      </c>
      <c r="RX122" t="s">
        <v>6100</v>
      </c>
      <c r="RY122" t="s">
        <v>360</v>
      </c>
      <c r="RZ122" t="s">
        <v>360</v>
      </c>
      <c r="SA122" t="s">
        <v>360</v>
      </c>
      <c r="SB122" t="s">
        <v>360</v>
      </c>
      <c r="SC122" t="s">
        <v>362</v>
      </c>
      <c r="SD122" t="s">
        <v>360</v>
      </c>
      <c r="SE122" t="s">
        <v>362</v>
      </c>
      <c r="SF122" t="s">
        <v>362</v>
      </c>
      <c r="SG122" t="s">
        <v>362</v>
      </c>
      <c r="SH122" t="s">
        <v>362</v>
      </c>
      <c r="SI122" t="s">
        <v>362</v>
      </c>
      <c r="SK122" t="s">
        <v>6523</v>
      </c>
      <c r="SL122" t="s">
        <v>362</v>
      </c>
      <c r="SM122" t="s">
        <v>362</v>
      </c>
      <c r="SN122" t="s">
        <v>362</v>
      </c>
      <c r="SO122" t="s">
        <v>360</v>
      </c>
      <c r="SP122" t="s">
        <v>360</v>
      </c>
      <c r="SQ122" t="s">
        <v>360</v>
      </c>
      <c r="SR122" t="s">
        <v>360</v>
      </c>
      <c r="SS122" t="s">
        <v>362</v>
      </c>
      <c r="ST122" t="s">
        <v>362</v>
      </c>
      <c r="SU122" t="s">
        <v>362</v>
      </c>
      <c r="SV122" t="s">
        <v>362</v>
      </c>
      <c r="SW122" t="s">
        <v>362</v>
      </c>
      <c r="SX122" t="s">
        <v>362</v>
      </c>
      <c r="SZ122" t="s">
        <v>3074</v>
      </c>
      <c r="TA122" t="s">
        <v>362</v>
      </c>
      <c r="TB122" t="s">
        <v>362</v>
      </c>
      <c r="TC122" t="s">
        <v>362</v>
      </c>
      <c r="TD122" t="s">
        <v>362</v>
      </c>
      <c r="TE122" t="s">
        <v>362</v>
      </c>
      <c r="TF122" t="s">
        <v>362</v>
      </c>
      <c r="TG122" t="s">
        <v>360</v>
      </c>
      <c r="TH122" t="s">
        <v>362</v>
      </c>
      <c r="TY122" t="s">
        <v>5019</v>
      </c>
      <c r="TZ122" t="s">
        <v>5451</v>
      </c>
      <c r="UA122" t="s">
        <v>362</v>
      </c>
      <c r="UB122" t="s">
        <v>360</v>
      </c>
      <c r="UC122" t="s">
        <v>362</v>
      </c>
      <c r="UD122" t="s">
        <v>362</v>
      </c>
      <c r="UE122" t="s">
        <v>362</v>
      </c>
      <c r="UF122" t="s">
        <v>362</v>
      </c>
      <c r="UG122" t="s">
        <v>362</v>
      </c>
      <c r="UH122" t="s">
        <v>362</v>
      </c>
      <c r="UI122" t="s">
        <v>362</v>
      </c>
      <c r="UJ122" t="s">
        <v>362</v>
      </c>
      <c r="UK122" t="s">
        <v>362</v>
      </c>
      <c r="UN122" t="s">
        <v>3074</v>
      </c>
      <c r="UO122" t="s">
        <v>3074</v>
      </c>
      <c r="UP122" t="s">
        <v>3074</v>
      </c>
      <c r="UQ122" t="s">
        <v>6524</v>
      </c>
      <c r="UR122" t="s">
        <v>304</v>
      </c>
      <c r="US122" t="s">
        <v>314</v>
      </c>
      <c r="UT122" t="s">
        <v>282</v>
      </c>
      <c r="UU122" t="s">
        <v>691</v>
      </c>
      <c r="UV122" t="s">
        <v>527</v>
      </c>
      <c r="UW122" t="s">
        <v>328</v>
      </c>
      <c r="UX122" t="s">
        <v>741</v>
      </c>
      <c r="UY122" t="s">
        <v>406</v>
      </c>
      <c r="UZ122" t="s">
        <v>1099</v>
      </c>
      <c r="VA122" t="s">
        <v>1185</v>
      </c>
      <c r="VB122" t="s">
        <v>375</v>
      </c>
    </row>
    <row r="123" spans="1:574" x14ac:dyDescent="0.25">
      <c r="A123" t="s">
        <v>6525</v>
      </c>
      <c r="B123" s="38">
        <v>45910</v>
      </c>
      <c r="C123" t="s">
        <v>3058</v>
      </c>
      <c r="D123" t="s">
        <v>3062</v>
      </c>
      <c r="E123" t="s">
        <v>3068</v>
      </c>
      <c r="G123" t="s">
        <v>3072</v>
      </c>
      <c r="H123" s="38">
        <v>45280</v>
      </c>
      <c r="I123">
        <v>51</v>
      </c>
      <c r="J123" t="s">
        <v>1471</v>
      </c>
      <c r="K123" t="s">
        <v>4866</v>
      </c>
      <c r="L123" t="s">
        <v>4875</v>
      </c>
      <c r="N123" t="s">
        <v>4909</v>
      </c>
      <c r="P123" t="s">
        <v>4929</v>
      </c>
      <c r="R123" t="s">
        <v>3074</v>
      </c>
      <c r="S123" t="s">
        <v>362</v>
      </c>
      <c r="T123" t="s">
        <v>362</v>
      </c>
      <c r="U123" t="s">
        <v>362</v>
      </c>
      <c r="V123" t="s">
        <v>362</v>
      </c>
      <c r="W123" t="s">
        <v>362</v>
      </c>
      <c r="X123" t="s">
        <v>360</v>
      </c>
      <c r="Y123" t="s">
        <v>362</v>
      </c>
      <c r="Z123" t="s">
        <v>362</v>
      </c>
      <c r="AB123" t="s">
        <v>4942</v>
      </c>
      <c r="AC123" t="s">
        <v>4940</v>
      </c>
      <c r="AD123" t="s">
        <v>4940</v>
      </c>
      <c r="AE123" t="s">
        <v>4940</v>
      </c>
      <c r="AF123" t="s">
        <v>4940</v>
      </c>
      <c r="AG123" t="s">
        <v>4940</v>
      </c>
      <c r="AH123" t="s">
        <v>6253</v>
      </c>
      <c r="AI123" t="s">
        <v>360</v>
      </c>
      <c r="AJ123" t="s">
        <v>360</v>
      </c>
      <c r="AK123" t="s">
        <v>360</v>
      </c>
      <c r="AL123" t="s">
        <v>362</v>
      </c>
      <c r="AM123" t="s">
        <v>360</v>
      </c>
      <c r="AN123" t="s">
        <v>360</v>
      </c>
      <c r="AO123" t="s">
        <v>362</v>
      </c>
      <c r="AP123" t="s">
        <v>362</v>
      </c>
      <c r="AQ123" t="s">
        <v>362</v>
      </c>
      <c r="AR123" t="s">
        <v>362</v>
      </c>
      <c r="AS123" t="s">
        <v>362</v>
      </c>
      <c r="AT123" t="s">
        <v>362</v>
      </c>
      <c r="AU123" t="s">
        <v>362</v>
      </c>
      <c r="AV123" t="s">
        <v>362</v>
      </c>
      <c r="AX123" t="s">
        <v>6253</v>
      </c>
      <c r="AY123" t="s">
        <v>360</v>
      </c>
      <c r="AZ123" t="s">
        <v>360</v>
      </c>
      <c r="BA123" t="s">
        <v>360</v>
      </c>
      <c r="BB123" t="s">
        <v>362</v>
      </c>
      <c r="BC123" t="s">
        <v>360</v>
      </c>
      <c r="BD123" t="s">
        <v>360</v>
      </c>
      <c r="BE123" t="s">
        <v>362</v>
      </c>
      <c r="BF123" t="s">
        <v>362</v>
      </c>
      <c r="BG123" t="s">
        <v>362</v>
      </c>
      <c r="BH123" t="s">
        <v>362</v>
      </c>
      <c r="BI123" t="s">
        <v>362</v>
      </c>
      <c r="BJ123" t="s">
        <v>362</v>
      </c>
      <c r="BK123" t="s">
        <v>362</v>
      </c>
      <c r="BM123" t="s">
        <v>6526</v>
      </c>
      <c r="BN123" t="s">
        <v>360</v>
      </c>
      <c r="BO123" t="s">
        <v>360</v>
      </c>
      <c r="BP123" t="s">
        <v>360</v>
      </c>
      <c r="BQ123" t="s">
        <v>360</v>
      </c>
      <c r="BR123" t="s">
        <v>360</v>
      </c>
      <c r="BS123" t="s">
        <v>362</v>
      </c>
      <c r="BT123" t="s">
        <v>362</v>
      </c>
      <c r="BU123" t="s">
        <v>362</v>
      </c>
      <c r="BV123" t="s">
        <v>362</v>
      </c>
      <c r="BX123" t="s">
        <v>4975</v>
      </c>
      <c r="CN123" t="s">
        <v>5002</v>
      </c>
      <c r="DD123" t="s">
        <v>5019</v>
      </c>
      <c r="EK123" t="s">
        <v>5070</v>
      </c>
      <c r="EW123" t="s">
        <v>5102</v>
      </c>
      <c r="EX123" t="s">
        <v>362</v>
      </c>
      <c r="EY123" t="s">
        <v>362</v>
      </c>
      <c r="EZ123" t="s">
        <v>362</v>
      </c>
      <c r="FA123" t="s">
        <v>362</v>
      </c>
      <c r="FB123" t="s">
        <v>360</v>
      </c>
      <c r="FC123" t="s">
        <v>362</v>
      </c>
      <c r="FD123" t="s">
        <v>362</v>
      </c>
      <c r="FE123" t="s">
        <v>362</v>
      </c>
      <c r="FF123" t="s">
        <v>362</v>
      </c>
      <c r="FG123" t="s">
        <v>362</v>
      </c>
      <c r="FH123" t="s">
        <v>362</v>
      </c>
      <c r="FJ123" t="s">
        <v>5070</v>
      </c>
      <c r="FK123" t="s">
        <v>3072</v>
      </c>
      <c r="FV123" t="s">
        <v>3072</v>
      </c>
      <c r="GG123" t="s">
        <v>4967</v>
      </c>
      <c r="GI123" t="s">
        <v>3074</v>
      </c>
      <c r="HN123" t="s">
        <v>5168</v>
      </c>
      <c r="HO123" t="s">
        <v>360</v>
      </c>
      <c r="HP123" t="s">
        <v>362</v>
      </c>
      <c r="HQ123" t="s">
        <v>362</v>
      </c>
      <c r="HR123" t="s">
        <v>362</v>
      </c>
      <c r="HS123" t="s">
        <v>362</v>
      </c>
      <c r="HT123" t="s">
        <v>362</v>
      </c>
      <c r="HU123" t="s">
        <v>362</v>
      </c>
      <c r="HV123" t="s">
        <v>362</v>
      </c>
      <c r="HW123" t="s">
        <v>362</v>
      </c>
      <c r="HY123" t="s">
        <v>6527</v>
      </c>
      <c r="HZ123" t="s">
        <v>360</v>
      </c>
      <c r="IA123" t="s">
        <v>360</v>
      </c>
      <c r="IB123" t="s">
        <v>360</v>
      </c>
      <c r="IC123" t="s">
        <v>362</v>
      </c>
      <c r="ID123" t="s">
        <v>362</v>
      </c>
      <c r="IE123" t="s">
        <v>362</v>
      </c>
      <c r="IG123" t="s">
        <v>5187</v>
      </c>
      <c r="IP123" t="s">
        <v>5203</v>
      </c>
      <c r="IQ123" t="s">
        <v>6528</v>
      </c>
      <c r="IR123" t="s">
        <v>362</v>
      </c>
      <c r="IS123" t="s">
        <v>360</v>
      </c>
      <c r="IT123" t="s">
        <v>360</v>
      </c>
      <c r="IU123" t="s">
        <v>360</v>
      </c>
      <c r="IV123" t="s">
        <v>360</v>
      </c>
      <c r="IW123" t="s">
        <v>362</v>
      </c>
      <c r="IX123" t="s">
        <v>362</v>
      </c>
      <c r="IY123" t="s">
        <v>362</v>
      </c>
      <c r="IZ123" t="s">
        <v>362</v>
      </c>
      <c r="JA123" t="s">
        <v>362</v>
      </c>
      <c r="JL123" t="s">
        <v>3074</v>
      </c>
      <c r="JX123" t="s">
        <v>6529</v>
      </c>
      <c r="JY123" t="s">
        <v>360</v>
      </c>
      <c r="JZ123" t="s">
        <v>362</v>
      </c>
      <c r="KA123" t="s">
        <v>362</v>
      </c>
      <c r="KB123" t="s">
        <v>362</v>
      </c>
      <c r="KC123" t="s">
        <v>360</v>
      </c>
      <c r="KD123" t="s">
        <v>360</v>
      </c>
      <c r="KE123" t="s">
        <v>362</v>
      </c>
      <c r="KF123" t="s">
        <v>362</v>
      </c>
      <c r="KG123" t="s">
        <v>362</v>
      </c>
      <c r="KI123" t="s">
        <v>5259</v>
      </c>
      <c r="KJ123" t="s">
        <v>6530</v>
      </c>
      <c r="KK123" t="s">
        <v>360</v>
      </c>
      <c r="KL123" t="s">
        <v>360</v>
      </c>
      <c r="KM123" t="s">
        <v>360</v>
      </c>
      <c r="KN123" t="s">
        <v>360</v>
      </c>
      <c r="KO123" t="s">
        <v>360</v>
      </c>
      <c r="KP123" t="s">
        <v>362</v>
      </c>
      <c r="KQ123" t="s">
        <v>360</v>
      </c>
      <c r="KR123" t="s">
        <v>360</v>
      </c>
      <c r="KS123" t="s">
        <v>362</v>
      </c>
      <c r="KT123" t="s">
        <v>362</v>
      </c>
      <c r="KU123" t="s">
        <v>362</v>
      </c>
      <c r="LJ123" t="s">
        <v>6023</v>
      </c>
      <c r="LK123" t="s">
        <v>360</v>
      </c>
      <c r="LL123" t="s">
        <v>360</v>
      </c>
      <c r="LM123" t="s">
        <v>360</v>
      </c>
      <c r="LN123" t="s">
        <v>360</v>
      </c>
      <c r="LO123" t="s">
        <v>362</v>
      </c>
      <c r="LP123" t="s">
        <v>362</v>
      </c>
      <c r="LQ123" t="s">
        <v>362</v>
      </c>
      <c r="LS123" t="s">
        <v>3072</v>
      </c>
      <c r="LT123" t="s">
        <v>5287</v>
      </c>
      <c r="MR123" t="s">
        <v>5050</v>
      </c>
      <c r="MS123" t="s">
        <v>362</v>
      </c>
      <c r="MT123" t="s">
        <v>362</v>
      </c>
      <c r="MU123" t="s">
        <v>362</v>
      </c>
      <c r="MV123" t="s">
        <v>362</v>
      </c>
      <c r="MW123" t="s">
        <v>362</v>
      </c>
      <c r="MX123" t="s">
        <v>362</v>
      </c>
      <c r="MY123" t="s">
        <v>362</v>
      </c>
      <c r="MZ123" t="s">
        <v>360</v>
      </c>
      <c r="NA123" t="s">
        <v>362</v>
      </c>
      <c r="NB123" t="s">
        <v>362</v>
      </c>
      <c r="NC123" t="s">
        <v>362</v>
      </c>
      <c r="NE123" t="s">
        <v>4971</v>
      </c>
      <c r="NF123" t="s">
        <v>362</v>
      </c>
      <c r="NG123" t="s">
        <v>362</v>
      </c>
      <c r="NH123" t="s">
        <v>362</v>
      </c>
      <c r="NI123" t="s">
        <v>362</v>
      </c>
      <c r="NJ123" t="s">
        <v>362</v>
      </c>
      <c r="NK123" t="s">
        <v>362</v>
      </c>
      <c r="NL123" t="s">
        <v>362</v>
      </c>
      <c r="NM123" t="s">
        <v>362</v>
      </c>
      <c r="NN123" t="s">
        <v>362</v>
      </c>
      <c r="NO123" t="s">
        <v>362</v>
      </c>
      <c r="NP123" t="s">
        <v>362</v>
      </c>
      <c r="NQ123" t="s">
        <v>360</v>
      </c>
      <c r="NR123" t="s">
        <v>362</v>
      </c>
      <c r="NS123" t="s">
        <v>362</v>
      </c>
      <c r="NU123" t="s">
        <v>6531</v>
      </c>
      <c r="NV123" t="s">
        <v>360</v>
      </c>
      <c r="NW123" t="s">
        <v>360</v>
      </c>
      <c r="NX123" t="s">
        <v>360</v>
      </c>
      <c r="NY123" t="s">
        <v>360</v>
      </c>
      <c r="NZ123" t="s">
        <v>360</v>
      </c>
      <c r="OA123" t="s">
        <v>362</v>
      </c>
      <c r="OB123" t="s">
        <v>360</v>
      </c>
      <c r="OC123" t="s">
        <v>360</v>
      </c>
      <c r="OD123" t="s">
        <v>362</v>
      </c>
      <c r="OE123" t="s">
        <v>362</v>
      </c>
      <c r="OF123" t="s">
        <v>362</v>
      </c>
      <c r="OG123" t="s">
        <v>362</v>
      </c>
      <c r="OI123" t="s">
        <v>6357</v>
      </c>
      <c r="OJ123" t="s">
        <v>360</v>
      </c>
      <c r="OK123" t="s">
        <v>362</v>
      </c>
      <c r="OL123" t="s">
        <v>362</v>
      </c>
      <c r="OM123" t="s">
        <v>362</v>
      </c>
      <c r="ON123" t="s">
        <v>362</v>
      </c>
      <c r="OO123" t="s">
        <v>360</v>
      </c>
      <c r="OP123" t="s">
        <v>360</v>
      </c>
      <c r="OQ123" t="s">
        <v>362</v>
      </c>
      <c r="OR123" t="s">
        <v>362</v>
      </c>
      <c r="OS123" t="s">
        <v>362</v>
      </c>
      <c r="OU123" t="s">
        <v>5002</v>
      </c>
      <c r="PF123" t="s">
        <v>6532</v>
      </c>
      <c r="PG123" t="s">
        <v>362</v>
      </c>
      <c r="PH123" t="s">
        <v>362</v>
      </c>
      <c r="PI123" t="s">
        <v>362</v>
      </c>
      <c r="PJ123" t="s">
        <v>362</v>
      </c>
      <c r="PK123" t="s">
        <v>360</v>
      </c>
      <c r="PL123" t="s">
        <v>362</v>
      </c>
      <c r="PM123" t="s">
        <v>362</v>
      </c>
      <c r="PN123" t="s">
        <v>362</v>
      </c>
      <c r="PO123" t="s">
        <v>362</v>
      </c>
      <c r="PP123" t="s">
        <v>360</v>
      </c>
      <c r="PQ123" t="s">
        <v>360</v>
      </c>
      <c r="PR123" t="s">
        <v>362</v>
      </c>
      <c r="PS123" t="s">
        <v>362</v>
      </c>
      <c r="PT123" t="s">
        <v>362</v>
      </c>
      <c r="PU123" t="s">
        <v>362</v>
      </c>
      <c r="PV123" t="s">
        <v>362</v>
      </c>
      <c r="PW123" t="s">
        <v>362</v>
      </c>
      <c r="PX123" t="s">
        <v>362</v>
      </c>
      <c r="PZ123" t="s">
        <v>6533</v>
      </c>
      <c r="QA123" t="s">
        <v>360</v>
      </c>
      <c r="QB123" t="s">
        <v>362</v>
      </c>
      <c r="QC123" t="s">
        <v>360</v>
      </c>
      <c r="QD123" t="s">
        <v>362</v>
      </c>
      <c r="QE123" t="s">
        <v>362</v>
      </c>
      <c r="QF123" t="s">
        <v>360</v>
      </c>
      <c r="QG123" t="s">
        <v>362</v>
      </c>
      <c r="QH123" t="s">
        <v>362</v>
      </c>
      <c r="QI123" t="s">
        <v>362</v>
      </c>
      <c r="QJ123" t="s">
        <v>362</v>
      </c>
      <c r="QK123" t="s">
        <v>362</v>
      </c>
      <c r="QL123" t="s">
        <v>362</v>
      </c>
      <c r="QM123" t="s">
        <v>362</v>
      </c>
      <c r="QN123" t="s">
        <v>362</v>
      </c>
      <c r="QO123" t="s">
        <v>362</v>
      </c>
      <c r="QP123" t="s">
        <v>362</v>
      </c>
      <c r="QR123" t="s">
        <v>6534</v>
      </c>
      <c r="QS123" t="s">
        <v>360</v>
      </c>
      <c r="QT123" t="s">
        <v>360</v>
      </c>
      <c r="QU123" t="s">
        <v>362</v>
      </c>
      <c r="QV123" t="s">
        <v>362</v>
      </c>
      <c r="QW123" t="s">
        <v>360</v>
      </c>
      <c r="QX123" t="s">
        <v>360</v>
      </c>
      <c r="QY123" t="s">
        <v>360</v>
      </c>
      <c r="QZ123" t="s">
        <v>362</v>
      </c>
      <c r="RA123" t="s">
        <v>362</v>
      </c>
      <c r="RB123" t="s">
        <v>362</v>
      </c>
      <c r="RC123" t="s">
        <v>362</v>
      </c>
      <c r="RD123" t="s">
        <v>362</v>
      </c>
      <c r="RF123" t="s">
        <v>6535</v>
      </c>
      <c r="RG123" t="s">
        <v>360</v>
      </c>
      <c r="RH123" t="s">
        <v>360</v>
      </c>
      <c r="RI123" t="s">
        <v>362</v>
      </c>
      <c r="RJ123" t="s">
        <v>362</v>
      </c>
      <c r="RK123" t="s">
        <v>362</v>
      </c>
      <c r="RL123" t="s">
        <v>360</v>
      </c>
      <c r="RM123" t="s">
        <v>362</v>
      </c>
      <c r="RN123" t="s">
        <v>362</v>
      </c>
      <c r="RO123" t="s">
        <v>362</v>
      </c>
      <c r="RP123" t="s">
        <v>362</v>
      </c>
      <c r="RQ123" t="s">
        <v>362</v>
      </c>
      <c r="RR123" t="s">
        <v>362</v>
      </c>
      <c r="RS123" t="s">
        <v>362</v>
      </c>
      <c r="RT123" t="s">
        <v>362</v>
      </c>
      <c r="RU123" t="s">
        <v>362</v>
      </c>
      <c r="RV123" t="s">
        <v>362</v>
      </c>
      <c r="RX123" t="s">
        <v>6149</v>
      </c>
      <c r="RY123" t="s">
        <v>360</v>
      </c>
      <c r="RZ123" t="s">
        <v>360</v>
      </c>
      <c r="SA123" t="s">
        <v>360</v>
      </c>
      <c r="SB123" t="s">
        <v>360</v>
      </c>
      <c r="SC123" t="s">
        <v>360</v>
      </c>
      <c r="SD123" t="s">
        <v>360</v>
      </c>
      <c r="SE123" t="s">
        <v>362</v>
      </c>
      <c r="SF123" t="s">
        <v>360</v>
      </c>
      <c r="SG123" t="s">
        <v>362</v>
      </c>
      <c r="SH123" t="s">
        <v>362</v>
      </c>
      <c r="SI123" t="s">
        <v>362</v>
      </c>
      <c r="SK123" t="s">
        <v>6536</v>
      </c>
      <c r="SL123" t="s">
        <v>360</v>
      </c>
      <c r="SM123" t="s">
        <v>360</v>
      </c>
      <c r="SN123" t="s">
        <v>360</v>
      </c>
      <c r="SO123" t="s">
        <v>360</v>
      </c>
      <c r="SP123" t="s">
        <v>360</v>
      </c>
      <c r="SQ123" t="s">
        <v>360</v>
      </c>
      <c r="SR123" t="s">
        <v>360</v>
      </c>
      <c r="SS123" t="s">
        <v>360</v>
      </c>
      <c r="ST123" t="s">
        <v>360</v>
      </c>
      <c r="SU123" t="s">
        <v>362</v>
      </c>
      <c r="SV123" t="s">
        <v>362</v>
      </c>
      <c r="SW123" t="s">
        <v>362</v>
      </c>
      <c r="SX123" t="s">
        <v>362</v>
      </c>
      <c r="SZ123" t="s">
        <v>3074</v>
      </c>
      <c r="TA123" t="s">
        <v>362</v>
      </c>
      <c r="TB123" t="s">
        <v>362</v>
      </c>
      <c r="TC123" t="s">
        <v>362</v>
      </c>
      <c r="TD123" t="s">
        <v>362</v>
      </c>
      <c r="TE123" t="s">
        <v>362</v>
      </c>
      <c r="TF123" t="s">
        <v>362</v>
      </c>
      <c r="TG123" t="s">
        <v>360</v>
      </c>
      <c r="TH123" t="s">
        <v>362</v>
      </c>
      <c r="TY123" t="s">
        <v>5019</v>
      </c>
      <c r="TZ123" t="s">
        <v>6030</v>
      </c>
      <c r="UA123" t="s">
        <v>362</v>
      </c>
      <c r="UB123" t="s">
        <v>360</v>
      </c>
      <c r="UC123" t="s">
        <v>360</v>
      </c>
      <c r="UD123" t="s">
        <v>362</v>
      </c>
      <c r="UE123" t="s">
        <v>362</v>
      </c>
      <c r="UF123" t="s">
        <v>362</v>
      </c>
      <c r="UG123" t="s">
        <v>362</v>
      </c>
      <c r="UH123" t="s">
        <v>362</v>
      </c>
      <c r="UI123" t="s">
        <v>362</v>
      </c>
      <c r="UJ123" t="s">
        <v>362</v>
      </c>
      <c r="UK123" t="s">
        <v>362</v>
      </c>
      <c r="UN123" t="s">
        <v>3074</v>
      </c>
      <c r="UO123" t="s">
        <v>3074</v>
      </c>
      <c r="UP123" t="s">
        <v>3074</v>
      </c>
      <c r="UQ123" t="s">
        <v>1354</v>
      </c>
      <c r="UR123" t="s">
        <v>304</v>
      </c>
      <c r="US123" t="s">
        <v>314</v>
      </c>
      <c r="UT123" t="s">
        <v>290</v>
      </c>
      <c r="UU123" t="s">
        <v>698</v>
      </c>
      <c r="UV123" t="s">
        <v>525</v>
      </c>
      <c r="UW123" t="s">
        <v>329</v>
      </c>
      <c r="UX123" t="s">
        <v>742</v>
      </c>
      <c r="UY123" t="s">
        <v>406</v>
      </c>
      <c r="UZ123" t="s">
        <v>1099</v>
      </c>
      <c r="VA123" t="s">
        <v>1185</v>
      </c>
      <c r="VB123" t="s">
        <v>380</v>
      </c>
    </row>
    <row r="124" spans="1:574" x14ac:dyDescent="0.25">
      <c r="A124" t="s">
        <v>6537</v>
      </c>
      <c r="B124" s="38">
        <v>45910</v>
      </c>
      <c r="C124" t="s">
        <v>3056</v>
      </c>
      <c r="D124" t="s">
        <v>3062</v>
      </c>
      <c r="E124" t="s">
        <v>3068</v>
      </c>
      <c r="G124" t="s">
        <v>3072</v>
      </c>
      <c r="H124" s="38">
        <v>44790</v>
      </c>
      <c r="I124">
        <v>39</v>
      </c>
      <c r="J124" t="s">
        <v>1471</v>
      </c>
      <c r="K124" t="s">
        <v>4866</v>
      </c>
      <c r="L124" t="s">
        <v>4875</v>
      </c>
      <c r="N124" t="s">
        <v>4911</v>
      </c>
      <c r="P124" t="s">
        <v>4921</v>
      </c>
      <c r="R124" t="s">
        <v>5527</v>
      </c>
      <c r="S124" t="s">
        <v>360</v>
      </c>
      <c r="T124" t="s">
        <v>362</v>
      </c>
      <c r="U124" t="s">
        <v>362</v>
      </c>
      <c r="V124" t="s">
        <v>362</v>
      </c>
      <c r="W124" t="s">
        <v>362</v>
      </c>
      <c r="X124" t="s">
        <v>362</v>
      </c>
      <c r="Y124" t="s">
        <v>362</v>
      </c>
      <c r="Z124" t="s">
        <v>362</v>
      </c>
      <c r="AB124" t="s">
        <v>4940</v>
      </c>
      <c r="AC124" t="s">
        <v>4940</v>
      </c>
      <c r="AD124" t="s">
        <v>4940</v>
      </c>
      <c r="AE124" t="s">
        <v>4940</v>
      </c>
      <c r="AF124" t="s">
        <v>4940</v>
      </c>
      <c r="AG124" t="s">
        <v>4942</v>
      </c>
      <c r="AH124" t="s">
        <v>4971</v>
      </c>
      <c r="AI124" t="s">
        <v>362</v>
      </c>
      <c r="AJ124" t="s">
        <v>362</v>
      </c>
      <c r="AK124" t="s">
        <v>362</v>
      </c>
      <c r="AL124" t="s">
        <v>362</v>
      </c>
      <c r="AM124" t="s">
        <v>362</v>
      </c>
      <c r="AN124" t="s">
        <v>362</v>
      </c>
      <c r="AO124" t="s">
        <v>362</v>
      </c>
      <c r="AP124" t="s">
        <v>362</v>
      </c>
      <c r="AQ124" t="s">
        <v>362</v>
      </c>
      <c r="AR124" t="s">
        <v>362</v>
      </c>
      <c r="AS124" t="s">
        <v>362</v>
      </c>
      <c r="AT124" t="s">
        <v>362</v>
      </c>
      <c r="AU124" t="s">
        <v>360</v>
      </c>
      <c r="AV124" t="s">
        <v>362</v>
      </c>
      <c r="AX124" t="s">
        <v>4973</v>
      </c>
      <c r="AY124" t="s">
        <v>362</v>
      </c>
      <c r="AZ124" t="s">
        <v>362</v>
      </c>
      <c r="BA124" t="s">
        <v>362</v>
      </c>
      <c r="BB124" t="s">
        <v>362</v>
      </c>
      <c r="BC124" t="s">
        <v>362</v>
      </c>
      <c r="BD124" t="s">
        <v>362</v>
      </c>
      <c r="BE124" t="s">
        <v>362</v>
      </c>
      <c r="BF124" t="s">
        <v>362</v>
      </c>
      <c r="BG124" t="s">
        <v>362</v>
      </c>
      <c r="BH124" t="s">
        <v>362</v>
      </c>
      <c r="BI124" t="s">
        <v>362</v>
      </c>
      <c r="BJ124" t="s">
        <v>360</v>
      </c>
      <c r="BK124" t="s">
        <v>362</v>
      </c>
      <c r="DE124" t="s">
        <v>5030</v>
      </c>
      <c r="DN124" t="s">
        <v>5041</v>
      </c>
      <c r="DO124" t="s">
        <v>362</v>
      </c>
      <c r="DP124" t="s">
        <v>360</v>
      </c>
      <c r="DQ124" t="s">
        <v>362</v>
      </c>
      <c r="DR124" t="s">
        <v>362</v>
      </c>
      <c r="DS124" t="s">
        <v>362</v>
      </c>
      <c r="DT124" t="s">
        <v>362</v>
      </c>
      <c r="DU124" t="s">
        <v>362</v>
      </c>
      <c r="DV124" t="s">
        <v>362</v>
      </c>
      <c r="DW124" t="s">
        <v>362</v>
      </c>
      <c r="FJ124" t="s">
        <v>5070</v>
      </c>
      <c r="FK124" t="s">
        <v>5111</v>
      </c>
      <c r="FL124" t="s">
        <v>5122</v>
      </c>
      <c r="FM124" t="s">
        <v>362</v>
      </c>
      <c r="FN124" t="s">
        <v>362</v>
      </c>
      <c r="FO124" t="s">
        <v>362</v>
      </c>
      <c r="FP124" t="s">
        <v>362</v>
      </c>
      <c r="FQ124" t="s">
        <v>360</v>
      </c>
      <c r="FR124" t="s">
        <v>362</v>
      </c>
      <c r="FS124" t="s">
        <v>362</v>
      </c>
      <c r="FT124" t="s">
        <v>362</v>
      </c>
      <c r="FV124" t="s">
        <v>4907</v>
      </c>
      <c r="GG124" t="s">
        <v>4949</v>
      </c>
      <c r="GI124" t="s">
        <v>3074</v>
      </c>
      <c r="HN124" t="s">
        <v>4907</v>
      </c>
      <c r="HO124" t="s">
        <v>362</v>
      </c>
      <c r="HP124" t="s">
        <v>362</v>
      </c>
      <c r="HQ124" t="s">
        <v>362</v>
      </c>
      <c r="HR124" t="s">
        <v>362</v>
      </c>
      <c r="HS124" t="s">
        <v>362</v>
      </c>
      <c r="HT124" t="s">
        <v>362</v>
      </c>
      <c r="HU124" t="s">
        <v>362</v>
      </c>
      <c r="HV124" t="s">
        <v>360</v>
      </c>
      <c r="HW124" t="s">
        <v>362</v>
      </c>
      <c r="HY124" t="s">
        <v>5182</v>
      </c>
      <c r="HZ124" t="s">
        <v>362</v>
      </c>
      <c r="IA124" t="s">
        <v>360</v>
      </c>
      <c r="IB124" t="s">
        <v>362</v>
      </c>
      <c r="IC124" t="s">
        <v>362</v>
      </c>
      <c r="ID124" t="s">
        <v>362</v>
      </c>
      <c r="IE124" t="s">
        <v>362</v>
      </c>
      <c r="IG124" t="s">
        <v>5021</v>
      </c>
      <c r="IH124" t="s">
        <v>6538</v>
      </c>
      <c r="II124" t="s">
        <v>362</v>
      </c>
      <c r="IJ124" t="s">
        <v>360</v>
      </c>
      <c r="IK124" t="s">
        <v>360</v>
      </c>
      <c r="IL124" t="s">
        <v>360</v>
      </c>
      <c r="IM124" t="s">
        <v>362</v>
      </c>
      <c r="IN124" t="s">
        <v>362</v>
      </c>
      <c r="IP124" t="s">
        <v>5203</v>
      </c>
      <c r="IQ124" t="s">
        <v>6068</v>
      </c>
      <c r="IR124" t="s">
        <v>362</v>
      </c>
      <c r="IS124" t="s">
        <v>362</v>
      </c>
      <c r="IT124" t="s">
        <v>362</v>
      </c>
      <c r="IU124" t="s">
        <v>360</v>
      </c>
      <c r="IV124" t="s">
        <v>360</v>
      </c>
      <c r="IW124" t="s">
        <v>362</v>
      </c>
      <c r="IX124" t="s">
        <v>362</v>
      </c>
      <c r="IY124" t="s">
        <v>362</v>
      </c>
      <c r="IZ124" t="s">
        <v>362</v>
      </c>
      <c r="JA124" t="s">
        <v>362</v>
      </c>
      <c r="JL124" t="s">
        <v>3074</v>
      </c>
      <c r="JX124" t="s">
        <v>6539</v>
      </c>
      <c r="JY124" t="s">
        <v>362</v>
      </c>
      <c r="JZ124" t="s">
        <v>362</v>
      </c>
      <c r="KA124" t="s">
        <v>362</v>
      </c>
      <c r="KB124" t="s">
        <v>360</v>
      </c>
      <c r="KC124" t="s">
        <v>362</v>
      </c>
      <c r="KD124" t="s">
        <v>360</v>
      </c>
      <c r="KE124" t="s">
        <v>362</v>
      </c>
      <c r="KF124" t="s">
        <v>362</v>
      </c>
      <c r="KG124" t="s">
        <v>362</v>
      </c>
      <c r="KI124" t="s">
        <v>5259</v>
      </c>
      <c r="KJ124" t="s">
        <v>5996</v>
      </c>
      <c r="KK124" t="s">
        <v>360</v>
      </c>
      <c r="KL124" t="s">
        <v>362</v>
      </c>
      <c r="KM124" t="s">
        <v>362</v>
      </c>
      <c r="KN124" t="s">
        <v>362</v>
      </c>
      <c r="KO124" t="s">
        <v>360</v>
      </c>
      <c r="KP124" t="s">
        <v>362</v>
      </c>
      <c r="KQ124" t="s">
        <v>360</v>
      </c>
      <c r="KR124" t="s">
        <v>362</v>
      </c>
      <c r="KS124" t="s">
        <v>362</v>
      </c>
      <c r="KT124" t="s">
        <v>362</v>
      </c>
      <c r="KU124" t="s">
        <v>362</v>
      </c>
      <c r="LJ124" t="s">
        <v>6540</v>
      </c>
      <c r="LK124" t="s">
        <v>360</v>
      </c>
      <c r="LL124" t="s">
        <v>360</v>
      </c>
      <c r="LM124" t="s">
        <v>362</v>
      </c>
      <c r="LN124" t="s">
        <v>362</v>
      </c>
      <c r="LO124" t="s">
        <v>362</v>
      </c>
      <c r="LP124" t="s">
        <v>362</v>
      </c>
      <c r="LQ124" t="s">
        <v>362</v>
      </c>
      <c r="LS124" t="s">
        <v>3072</v>
      </c>
      <c r="LT124" t="s">
        <v>5287</v>
      </c>
      <c r="MR124" t="s">
        <v>5050</v>
      </c>
      <c r="MS124" t="s">
        <v>362</v>
      </c>
      <c r="MT124" t="s">
        <v>362</v>
      </c>
      <c r="MU124" t="s">
        <v>362</v>
      </c>
      <c r="MV124" t="s">
        <v>362</v>
      </c>
      <c r="MW124" t="s">
        <v>362</v>
      </c>
      <c r="MX124" t="s">
        <v>362</v>
      </c>
      <c r="MY124" t="s">
        <v>362</v>
      </c>
      <c r="MZ124" t="s">
        <v>360</v>
      </c>
      <c r="NA124" t="s">
        <v>362</v>
      </c>
      <c r="NB124" t="s">
        <v>362</v>
      </c>
      <c r="NC124" t="s">
        <v>362</v>
      </c>
      <c r="NE124" t="s">
        <v>4971</v>
      </c>
      <c r="NF124" t="s">
        <v>362</v>
      </c>
      <c r="NG124" t="s">
        <v>362</v>
      </c>
      <c r="NH124" t="s">
        <v>362</v>
      </c>
      <c r="NI124" t="s">
        <v>362</v>
      </c>
      <c r="NJ124" t="s">
        <v>362</v>
      </c>
      <c r="NK124" t="s">
        <v>362</v>
      </c>
      <c r="NL124" t="s">
        <v>362</v>
      </c>
      <c r="NM124" t="s">
        <v>362</v>
      </c>
      <c r="NN124" t="s">
        <v>362</v>
      </c>
      <c r="NO124" t="s">
        <v>362</v>
      </c>
      <c r="NP124" t="s">
        <v>362</v>
      </c>
      <c r="NQ124" t="s">
        <v>360</v>
      </c>
      <c r="NR124" t="s">
        <v>362</v>
      </c>
      <c r="NS124" t="s">
        <v>362</v>
      </c>
      <c r="NU124" t="s">
        <v>6205</v>
      </c>
      <c r="NV124" t="s">
        <v>362</v>
      </c>
      <c r="NW124" t="s">
        <v>362</v>
      </c>
      <c r="NX124" t="s">
        <v>362</v>
      </c>
      <c r="NY124" t="s">
        <v>362</v>
      </c>
      <c r="NZ124" t="s">
        <v>362</v>
      </c>
      <c r="OA124" t="s">
        <v>360</v>
      </c>
      <c r="OB124" t="s">
        <v>360</v>
      </c>
      <c r="OC124" t="s">
        <v>362</v>
      </c>
      <c r="OD124" t="s">
        <v>362</v>
      </c>
      <c r="OE124" t="s">
        <v>362</v>
      </c>
      <c r="OF124" t="s">
        <v>362</v>
      </c>
      <c r="OG124" t="s">
        <v>362</v>
      </c>
      <c r="OI124" t="s">
        <v>6024</v>
      </c>
      <c r="OJ124" t="s">
        <v>360</v>
      </c>
      <c r="OK124" t="s">
        <v>362</v>
      </c>
      <c r="OL124" t="s">
        <v>362</v>
      </c>
      <c r="OM124" t="s">
        <v>362</v>
      </c>
      <c r="ON124" t="s">
        <v>360</v>
      </c>
      <c r="OO124" t="s">
        <v>362</v>
      </c>
      <c r="OP124" t="s">
        <v>362</v>
      </c>
      <c r="OQ124" t="s">
        <v>362</v>
      </c>
      <c r="OR124" t="s">
        <v>362</v>
      </c>
      <c r="OS124" t="s">
        <v>362</v>
      </c>
      <c r="OU124" t="s">
        <v>5002</v>
      </c>
      <c r="PF124" t="s">
        <v>5387</v>
      </c>
      <c r="PG124" t="s">
        <v>362</v>
      </c>
      <c r="PH124" t="s">
        <v>362</v>
      </c>
      <c r="PI124" t="s">
        <v>362</v>
      </c>
      <c r="PJ124" t="s">
        <v>362</v>
      </c>
      <c r="PK124" t="s">
        <v>362</v>
      </c>
      <c r="PL124" t="s">
        <v>362</v>
      </c>
      <c r="PM124" t="s">
        <v>362</v>
      </c>
      <c r="PN124" t="s">
        <v>362</v>
      </c>
      <c r="PO124" t="s">
        <v>362</v>
      </c>
      <c r="PP124" t="s">
        <v>360</v>
      </c>
      <c r="PQ124" t="s">
        <v>362</v>
      </c>
      <c r="PR124" t="s">
        <v>362</v>
      </c>
      <c r="PS124" t="s">
        <v>362</v>
      </c>
      <c r="PT124" t="s">
        <v>362</v>
      </c>
      <c r="PU124" t="s">
        <v>362</v>
      </c>
      <c r="PV124" t="s">
        <v>362</v>
      </c>
      <c r="PW124" t="s">
        <v>362</v>
      </c>
      <c r="PX124" t="s">
        <v>362</v>
      </c>
      <c r="PZ124" t="s">
        <v>5398</v>
      </c>
      <c r="QA124" t="s">
        <v>362</v>
      </c>
      <c r="QB124" t="s">
        <v>362</v>
      </c>
      <c r="QC124" t="s">
        <v>362</v>
      </c>
      <c r="QD124" t="s">
        <v>362</v>
      </c>
      <c r="QE124" t="s">
        <v>362</v>
      </c>
      <c r="QF124" t="s">
        <v>362</v>
      </c>
      <c r="QG124" t="s">
        <v>362</v>
      </c>
      <c r="QH124" t="s">
        <v>362</v>
      </c>
      <c r="QI124" t="s">
        <v>362</v>
      </c>
      <c r="QJ124" t="s">
        <v>362</v>
      </c>
      <c r="QK124" t="s">
        <v>362</v>
      </c>
      <c r="QL124" t="s">
        <v>362</v>
      </c>
      <c r="QM124" t="s">
        <v>360</v>
      </c>
      <c r="QN124" t="s">
        <v>362</v>
      </c>
      <c r="QO124" t="s">
        <v>362</v>
      </c>
      <c r="QP124" t="s">
        <v>362</v>
      </c>
      <c r="SZ124" t="s">
        <v>3074</v>
      </c>
      <c r="TA124" t="s">
        <v>362</v>
      </c>
      <c r="TB124" t="s">
        <v>362</v>
      </c>
      <c r="TC124" t="s">
        <v>362</v>
      </c>
      <c r="TD124" t="s">
        <v>362</v>
      </c>
      <c r="TE124" t="s">
        <v>362</v>
      </c>
      <c r="TF124" t="s">
        <v>362</v>
      </c>
      <c r="TG124" t="s">
        <v>360</v>
      </c>
      <c r="TH124" t="s">
        <v>362</v>
      </c>
      <c r="UN124" t="s">
        <v>3074</v>
      </c>
      <c r="UO124" t="s">
        <v>3074</v>
      </c>
      <c r="UP124" t="s">
        <v>3074</v>
      </c>
      <c r="UQ124" t="s">
        <v>381</v>
      </c>
      <c r="UR124" t="s">
        <v>304</v>
      </c>
      <c r="US124" t="s">
        <v>314</v>
      </c>
      <c r="UT124" t="s">
        <v>290</v>
      </c>
      <c r="UU124" t="s">
        <v>694</v>
      </c>
      <c r="UV124" t="s">
        <v>532</v>
      </c>
      <c r="UW124" t="s">
        <v>329</v>
      </c>
      <c r="UX124" t="s">
        <v>737</v>
      </c>
      <c r="UY124" t="s">
        <v>406</v>
      </c>
      <c r="UZ124" t="s">
        <v>1098</v>
      </c>
      <c r="VA124" t="s">
        <v>1184</v>
      </c>
      <c r="VB124" t="s">
        <v>380</v>
      </c>
    </row>
    <row r="125" spans="1:574" x14ac:dyDescent="0.25">
      <c r="A125" t="s">
        <v>6541</v>
      </c>
      <c r="B125" s="38">
        <v>45910</v>
      </c>
      <c r="C125" t="s">
        <v>3057</v>
      </c>
      <c r="D125" t="s">
        <v>3062</v>
      </c>
      <c r="E125" t="s">
        <v>3068</v>
      </c>
      <c r="G125" t="s">
        <v>3072</v>
      </c>
      <c r="H125" s="38">
        <v>45427</v>
      </c>
      <c r="I125">
        <v>29</v>
      </c>
      <c r="J125" t="s">
        <v>1471</v>
      </c>
      <c r="K125" t="s">
        <v>4866</v>
      </c>
      <c r="L125" t="s">
        <v>4875</v>
      </c>
      <c r="N125" t="s">
        <v>4911</v>
      </c>
      <c r="P125" t="s">
        <v>4931</v>
      </c>
      <c r="R125" t="s">
        <v>5527</v>
      </c>
      <c r="S125" t="s">
        <v>360</v>
      </c>
      <c r="T125" t="s">
        <v>362</v>
      </c>
      <c r="U125" t="s">
        <v>362</v>
      </c>
      <c r="V125" t="s">
        <v>362</v>
      </c>
      <c r="W125" t="s">
        <v>362</v>
      </c>
      <c r="X125" t="s">
        <v>362</v>
      </c>
      <c r="Y125" t="s">
        <v>362</v>
      </c>
      <c r="Z125" t="s">
        <v>362</v>
      </c>
      <c r="AB125" t="s">
        <v>4940</v>
      </c>
      <c r="AC125" t="s">
        <v>4940</v>
      </c>
      <c r="AD125" t="s">
        <v>4940</v>
      </c>
      <c r="AE125" t="s">
        <v>4940</v>
      </c>
      <c r="AF125" t="s">
        <v>4940</v>
      </c>
      <c r="AG125" t="s">
        <v>4940</v>
      </c>
      <c r="AH125" t="s">
        <v>6542</v>
      </c>
      <c r="AI125" t="s">
        <v>360</v>
      </c>
      <c r="AJ125" t="s">
        <v>360</v>
      </c>
      <c r="AK125" t="s">
        <v>360</v>
      </c>
      <c r="AL125" t="s">
        <v>360</v>
      </c>
      <c r="AM125" t="s">
        <v>362</v>
      </c>
      <c r="AN125" t="s">
        <v>362</v>
      </c>
      <c r="AO125" t="s">
        <v>362</v>
      </c>
      <c r="AP125" t="s">
        <v>360</v>
      </c>
      <c r="AQ125" t="s">
        <v>362</v>
      </c>
      <c r="AR125" t="s">
        <v>362</v>
      </c>
      <c r="AS125" t="s">
        <v>362</v>
      </c>
      <c r="AT125" t="s">
        <v>362</v>
      </c>
      <c r="AU125" t="s">
        <v>362</v>
      </c>
      <c r="AV125" t="s">
        <v>362</v>
      </c>
      <c r="AX125" t="s">
        <v>4949</v>
      </c>
      <c r="AY125" t="s">
        <v>360</v>
      </c>
      <c r="AZ125" t="s">
        <v>362</v>
      </c>
      <c r="BA125" t="s">
        <v>362</v>
      </c>
      <c r="BB125" t="s">
        <v>362</v>
      </c>
      <c r="BC125" t="s">
        <v>362</v>
      </c>
      <c r="BD125" t="s">
        <v>362</v>
      </c>
      <c r="BE125" t="s">
        <v>362</v>
      </c>
      <c r="BF125" t="s">
        <v>362</v>
      </c>
      <c r="BG125" t="s">
        <v>362</v>
      </c>
      <c r="BH125" t="s">
        <v>362</v>
      </c>
      <c r="BI125" t="s">
        <v>362</v>
      </c>
      <c r="BJ125" t="s">
        <v>362</v>
      </c>
      <c r="BK125" t="s">
        <v>362</v>
      </c>
      <c r="BM125" t="s">
        <v>5473</v>
      </c>
      <c r="BN125" t="s">
        <v>362</v>
      </c>
      <c r="BO125" t="s">
        <v>362</v>
      </c>
      <c r="BP125" t="s">
        <v>362</v>
      </c>
      <c r="BQ125" t="s">
        <v>360</v>
      </c>
      <c r="BR125" t="s">
        <v>362</v>
      </c>
      <c r="BS125" t="s">
        <v>362</v>
      </c>
      <c r="BT125" t="s">
        <v>362</v>
      </c>
      <c r="BU125" t="s">
        <v>362</v>
      </c>
      <c r="BV125" t="s">
        <v>362</v>
      </c>
      <c r="BX125" t="s">
        <v>4975</v>
      </c>
      <c r="CN125" t="s">
        <v>5002</v>
      </c>
      <c r="DD125" t="s">
        <v>4984</v>
      </c>
      <c r="EK125" t="s">
        <v>5074</v>
      </c>
      <c r="EL125" t="s">
        <v>5080</v>
      </c>
      <c r="EM125" t="s">
        <v>360</v>
      </c>
      <c r="EN125" t="s">
        <v>362</v>
      </c>
      <c r="EO125" t="s">
        <v>362</v>
      </c>
      <c r="EP125" t="s">
        <v>362</v>
      </c>
      <c r="EQ125" t="s">
        <v>362</v>
      </c>
      <c r="ER125" t="s">
        <v>362</v>
      </c>
      <c r="ES125" t="s">
        <v>362</v>
      </c>
      <c r="ET125" t="s">
        <v>362</v>
      </c>
      <c r="EU125" t="s">
        <v>362</v>
      </c>
      <c r="EW125" t="s">
        <v>5094</v>
      </c>
      <c r="EX125" t="s">
        <v>360</v>
      </c>
      <c r="EY125" t="s">
        <v>362</v>
      </c>
      <c r="EZ125" t="s">
        <v>362</v>
      </c>
      <c r="FA125" t="s">
        <v>362</v>
      </c>
      <c r="FB125" t="s">
        <v>362</v>
      </c>
      <c r="FC125" t="s">
        <v>362</v>
      </c>
      <c r="FD125" t="s">
        <v>362</v>
      </c>
      <c r="FE125" t="s">
        <v>362</v>
      </c>
      <c r="FF125" t="s">
        <v>362</v>
      </c>
      <c r="FG125" t="s">
        <v>362</v>
      </c>
      <c r="FH125" t="s">
        <v>362</v>
      </c>
      <c r="FJ125" t="s">
        <v>5074</v>
      </c>
      <c r="FK125" t="s">
        <v>5111</v>
      </c>
      <c r="FL125" t="s">
        <v>6543</v>
      </c>
      <c r="FM125" t="s">
        <v>360</v>
      </c>
      <c r="FN125" t="s">
        <v>362</v>
      </c>
      <c r="FO125" t="s">
        <v>360</v>
      </c>
      <c r="FP125" t="s">
        <v>362</v>
      </c>
      <c r="FQ125" t="s">
        <v>362</v>
      </c>
      <c r="FR125" t="s">
        <v>362</v>
      </c>
      <c r="FS125" t="s">
        <v>362</v>
      </c>
      <c r="FT125" t="s">
        <v>362</v>
      </c>
      <c r="FV125" t="s">
        <v>5111</v>
      </c>
      <c r="FW125" t="s">
        <v>5126</v>
      </c>
      <c r="FX125" t="s">
        <v>362</v>
      </c>
      <c r="FY125" t="s">
        <v>360</v>
      </c>
      <c r="FZ125" t="s">
        <v>362</v>
      </c>
      <c r="GA125" t="s">
        <v>362</v>
      </c>
      <c r="GB125" t="s">
        <v>362</v>
      </c>
      <c r="GC125" t="s">
        <v>362</v>
      </c>
      <c r="GD125" t="s">
        <v>362</v>
      </c>
      <c r="GE125" t="s">
        <v>362</v>
      </c>
      <c r="GG125" t="s">
        <v>4949</v>
      </c>
      <c r="GI125" t="s">
        <v>3074</v>
      </c>
      <c r="HN125" t="s">
        <v>5168</v>
      </c>
      <c r="HO125" t="s">
        <v>360</v>
      </c>
      <c r="HP125" t="s">
        <v>362</v>
      </c>
      <c r="HQ125" t="s">
        <v>362</v>
      </c>
      <c r="HR125" t="s">
        <v>362</v>
      </c>
      <c r="HS125" t="s">
        <v>362</v>
      </c>
      <c r="HT125" t="s">
        <v>362</v>
      </c>
      <c r="HU125" t="s">
        <v>362</v>
      </c>
      <c r="HV125" t="s">
        <v>362</v>
      </c>
      <c r="HW125" t="s">
        <v>362</v>
      </c>
      <c r="HY125" t="s">
        <v>5186</v>
      </c>
      <c r="HZ125" t="s">
        <v>362</v>
      </c>
      <c r="IA125" t="s">
        <v>362</v>
      </c>
      <c r="IB125" t="s">
        <v>362</v>
      </c>
      <c r="IC125" t="s">
        <v>362</v>
      </c>
      <c r="ID125" t="s">
        <v>360</v>
      </c>
      <c r="IE125" t="s">
        <v>362</v>
      </c>
      <c r="IG125" t="s">
        <v>5189</v>
      </c>
      <c r="IH125" t="s">
        <v>5198</v>
      </c>
      <c r="II125" t="s">
        <v>362</v>
      </c>
      <c r="IJ125" t="s">
        <v>362</v>
      </c>
      <c r="IK125" t="s">
        <v>360</v>
      </c>
      <c r="IL125" t="s">
        <v>362</v>
      </c>
      <c r="IM125" t="s">
        <v>362</v>
      </c>
      <c r="IN125" t="s">
        <v>362</v>
      </c>
      <c r="IP125" t="s">
        <v>5205</v>
      </c>
      <c r="IQ125" t="s">
        <v>6068</v>
      </c>
      <c r="IR125" t="s">
        <v>362</v>
      </c>
      <c r="IS125" t="s">
        <v>362</v>
      </c>
      <c r="IT125" t="s">
        <v>362</v>
      </c>
      <c r="IU125" t="s">
        <v>360</v>
      </c>
      <c r="IV125" t="s">
        <v>360</v>
      </c>
      <c r="IW125" t="s">
        <v>362</v>
      </c>
      <c r="IX125" t="s">
        <v>362</v>
      </c>
      <c r="IY125" t="s">
        <v>362</v>
      </c>
      <c r="IZ125" t="s">
        <v>362</v>
      </c>
      <c r="JA125" t="s">
        <v>362</v>
      </c>
      <c r="JL125" t="s">
        <v>5235</v>
      </c>
      <c r="JX125" t="s">
        <v>5257</v>
      </c>
      <c r="JY125" t="s">
        <v>362</v>
      </c>
      <c r="JZ125" t="s">
        <v>362</v>
      </c>
      <c r="KA125" t="s">
        <v>362</v>
      </c>
      <c r="KB125" t="s">
        <v>362</v>
      </c>
      <c r="KC125" t="s">
        <v>362</v>
      </c>
      <c r="KD125" t="s">
        <v>360</v>
      </c>
      <c r="KE125" t="s">
        <v>362</v>
      </c>
      <c r="KF125" t="s">
        <v>362</v>
      </c>
      <c r="KG125" t="s">
        <v>362</v>
      </c>
      <c r="KI125" t="s">
        <v>3074</v>
      </c>
      <c r="LS125" t="s">
        <v>3074</v>
      </c>
      <c r="NE125" t="s">
        <v>4971</v>
      </c>
      <c r="NF125" t="s">
        <v>362</v>
      </c>
      <c r="NG125" t="s">
        <v>362</v>
      </c>
      <c r="NH125" t="s">
        <v>362</v>
      </c>
      <c r="NI125" t="s">
        <v>362</v>
      </c>
      <c r="NJ125" t="s">
        <v>362</v>
      </c>
      <c r="NK125" t="s">
        <v>362</v>
      </c>
      <c r="NL125" t="s">
        <v>362</v>
      </c>
      <c r="NM125" t="s">
        <v>362</v>
      </c>
      <c r="NN125" t="s">
        <v>362</v>
      </c>
      <c r="NO125" t="s">
        <v>362</v>
      </c>
      <c r="NP125" t="s">
        <v>362</v>
      </c>
      <c r="NQ125" t="s">
        <v>360</v>
      </c>
      <c r="NR125" t="s">
        <v>362</v>
      </c>
      <c r="NS125" t="s">
        <v>362</v>
      </c>
      <c r="NU125" t="s">
        <v>5263</v>
      </c>
      <c r="NV125" t="s">
        <v>360</v>
      </c>
      <c r="NW125" t="s">
        <v>362</v>
      </c>
      <c r="NX125" t="s">
        <v>362</v>
      </c>
      <c r="NY125" t="s">
        <v>362</v>
      </c>
      <c r="NZ125" t="s">
        <v>362</v>
      </c>
      <c r="OA125" t="s">
        <v>362</v>
      </c>
      <c r="OB125" t="s">
        <v>362</v>
      </c>
      <c r="OC125" t="s">
        <v>362</v>
      </c>
      <c r="OD125" t="s">
        <v>362</v>
      </c>
      <c r="OE125" t="s">
        <v>362</v>
      </c>
      <c r="OF125" t="s">
        <v>362</v>
      </c>
      <c r="OG125" t="s">
        <v>362</v>
      </c>
      <c r="OI125" t="s">
        <v>5345</v>
      </c>
      <c r="OJ125" t="s">
        <v>360</v>
      </c>
      <c r="OK125" t="s">
        <v>362</v>
      </c>
      <c r="OL125" t="s">
        <v>362</v>
      </c>
      <c r="OM125" t="s">
        <v>362</v>
      </c>
      <c r="ON125" t="s">
        <v>362</v>
      </c>
      <c r="OO125" t="s">
        <v>362</v>
      </c>
      <c r="OP125" t="s">
        <v>362</v>
      </c>
      <c r="OQ125" t="s">
        <v>362</v>
      </c>
      <c r="OR125" t="s">
        <v>362</v>
      </c>
      <c r="OS125" t="s">
        <v>362</v>
      </c>
      <c r="OU125" t="s">
        <v>5019</v>
      </c>
      <c r="OV125" t="s">
        <v>5365</v>
      </c>
      <c r="OW125" t="s">
        <v>362</v>
      </c>
      <c r="OX125" t="s">
        <v>362</v>
      </c>
      <c r="OY125" t="s">
        <v>362</v>
      </c>
      <c r="OZ125" t="s">
        <v>360</v>
      </c>
      <c r="PA125" t="s">
        <v>362</v>
      </c>
      <c r="PB125" t="s">
        <v>362</v>
      </c>
      <c r="PC125" t="s">
        <v>362</v>
      </c>
      <c r="PD125" t="s">
        <v>362</v>
      </c>
      <c r="PF125" t="s">
        <v>5398</v>
      </c>
      <c r="PG125" t="s">
        <v>362</v>
      </c>
      <c r="PH125" t="s">
        <v>362</v>
      </c>
      <c r="PI125" t="s">
        <v>362</v>
      </c>
      <c r="PJ125" t="s">
        <v>362</v>
      </c>
      <c r="PK125" t="s">
        <v>362</v>
      </c>
      <c r="PL125" t="s">
        <v>362</v>
      </c>
      <c r="PM125" t="s">
        <v>362</v>
      </c>
      <c r="PN125" t="s">
        <v>362</v>
      </c>
      <c r="PO125" t="s">
        <v>362</v>
      </c>
      <c r="PP125" t="s">
        <v>362</v>
      </c>
      <c r="PQ125" t="s">
        <v>362</v>
      </c>
      <c r="PR125" t="s">
        <v>362</v>
      </c>
      <c r="PS125" t="s">
        <v>362</v>
      </c>
      <c r="PT125" t="s">
        <v>362</v>
      </c>
      <c r="PU125" t="s">
        <v>362</v>
      </c>
      <c r="PV125" t="s">
        <v>362</v>
      </c>
      <c r="PW125" t="s">
        <v>362</v>
      </c>
      <c r="PX125" t="s">
        <v>360</v>
      </c>
      <c r="PZ125" t="s">
        <v>5398</v>
      </c>
      <c r="QA125" t="s">
        <v>362</v>
      </c>
      <c r="QB125" t="s">
        <v>362</v>
      </c>
      <c r="QC125" t="s">
        <v>362</v>
      </c>
      <c r="QD125" t="s">
        <v>362</v>
      </c>
      <c r="QE125" t="s">
        <v>362</v>
      </c>
      <c r="QF125" t="s">
        <v>362</v>
      </c>
      <c r="QG125" t="s">
        <v>362</v>
      </c>
      <c r="QH125" t="s">
        <v>362</v>
      </c>
      <c r="QI125" t="s">
        <v>362</v>
      </c>
      <c r="QJ125" t="s">
        <v>362</v>
      </c>
      <c r="QK125" t="s">
        <v>362</v>
      </c>
      <c r="QL125" t="s">
        <v>362</v>
      </c>
      <c r="QM125" t="s">
        <v>360</v>
      </c>
      <c r="QN125" t="s">
        <v>362</v>
      </c>
      <c r="QO125" t="s">
        <v>362</v>
      </c>
      <c r="QP125" t="s">
        <v>362</v>
      </c>
      <c r="SZ125" t="s">
        <v>5505</v>
      </c>
      <c r="TA125" t="s">
        <v>360</v>
      </c>
      <c r="TB125" t="s">
        <v>362</v>
      </c>
      <c r="TC125" t="s">
        <v>362</v>
      </c>
      <c r="TD125" t="s">
        <v>362</v>
      </c>
      <c r="TE125" t="s">
        <v>362</v>
      </c>
      <c r="TF125" t="s">
        <v>362</v>
      </c>
      <c r="TG125" t="s">
        <v>362</v>
      </c>
      <c r="TH125" t="s">
        <v>362</v>
      </c>
      <c r="TJ125" t="s">
        <v>6544</v>
      </c>
      <c r="TK125" t="s">
        <v>362</v>
      </c>
      <c r="TL125" t="s">
        <v>362</v>
      </c>
      <c r="TM125" t="s">
        <v>362</v>
      </c>
      <c r="TN125" t="s">
        <v>362</v>
      </c>
      <c r="TO125" t="s">
        <v>362</v>
      </c>
      <c r="TP125" t="s">
        <v>360</v>
      </c>
      <c r="TQ125" t="s">
        <v>360</v>
      </c>
      <c r="TR125" t="s">
        <v>362</v>
      </c>
      <c r="TS125" t="s">
        <v>362</v>
      </c>
      <c r="TT125" t="s">
        <v>362</v>
      </c>
      <c r="TU125" t="s">
        <v>362</v>
      </c>
      <c r="TV125" t="s">
        <v>362</v>
      </c>
      <c r="TW125" t="s">
        <v>362</v>
      </c>
      <c r="TY125" t="s">
        <v>5021</v>
      </c>
      <c r="TZ125" t="s">
        <v>5520</v>
      </c>
      <c r="UA125" t="s">
        <v>362</v>
      </c>
      <c r="UB125" t="s">
        <v>362</v>
      </c>
      <c r="UC125" t="s">
        <v>362</v>
      </c>
      <c r="UD125" t="s">
        <v>360</v>
      </c>
      <c r="UE125" t="s">
        <v>362</v>
      </c>
      <c r="UF125" t="s">
        <v>362</v>
      </c>
      <c r="UG125" t="s">
        <v>362</v>
      </c>
      <c r="UH125" t="s">
        <v>362</v>
      </c>
      <c r="UI125" t="s">
        <v>362</v>
      </c>
      <c r="UJ125" t="s">
        <v>362</v>
      </c>
      <c r="UK125" t="s">
        <v>362</v>
      </c>
      <c r="UN125" t="s">
        <v>3074</v>
      </c>
      <c r="UO125" t="s">
        <v>3074</v>
      </c>
      <c r="UP125" t="s">
        <v>3074</v>
      </c>
      <c r="UQ125" t="s">
        <v>6545</v>
      </c>
      <c r="UR125" t="s">
        <v>304</v>
      </c>
      <c r="US125" t="s">
        <v>314</v>
      </c>
      <c r="UT125" t="s">
        <v>282</v>
      </c>
      <c r="UU125" t="s">
        <v>692</v>
      </c>
      <c r="UV125" t="s">
        <v>525</v>
      </c>
      <c r="UW125" t="s">
        <v>328</v>
      </c>
      <c r="UX125" t="s">
        <v>737</v>
      </c>
      <c r="UY125" t="s">
        <v>406</v>
      </c>
      <c r="UZ125" t="s">
        <v>1099</v>
      </c>
      <c r="VA125" t="s">
        <v>1184</v>
      </c>
      <c r="VB125" t="s">
        <v>375</v>
      </c>
    </row>
    <row r="126" spans="1:574" x14ac:dyDescent="0.25">
      <c r="A126" t="s">
        <v>6546</v>
      </c>
      <c r="B126" s="38">
        <v>45910</v>
      </c>
      <c r="C126" t="s">
        <v>3058</v>
      </c>
      <c r="D126" t="s">
        <v>3062</v>
      </c>
      <c r="E126" t="s">
        <v>3068</v>
      </c>
      <c r="G126" t="s">
        <v>3072</v>
      </c>
      <c r="H126" s="38">
        <v>45790</v>
      </c>
      <c r="I126">
        <v>28</v>
      </c>
      <c r="J126" t="s">
        <v>1471</v>
      </c>
      <c r="K126" t="s">
        <v>4866</v>
      </c>
      <c r="L126" t="s">
        <v>4875</v>
      </c>
      <c r="N126" t="s">
        <v>4913</v>
      </c>
      <c r="P126" t="s">
        <v>4931</v>
      </c>
      <c r="R126" t="s">
        <v>5527</v>
      </c>
      <c r="S126" t="s">
        <v>360</v>
      </c>
      <c r="T126" t="s">
        <v>362</v>
      </c>
      <c r="U126" t="s">
        <v>362</v>
      </c>
      <c r="V126" t="s">
        <v>362</v>
      </c>
      <c r="W126" t="s">
        <v>362</v>
      </c>
      <c r="X126" t="s">
        <v>362</v>
      </c>
      <c r="Y126" t="s">
        <v>362</v>
      </c>
      <c r="Z126" t="s">
        <v>362</v>
      </c>
      <c r="AB126" t="s">
        <v>4940</v>
      </c>
      <c r="AC126" t="s">
        <v>4940</v>
      </c>
      <c r="AD126" t="s">
        <v>4940</v>
      </c>
      <c r="AE126" t="s">
        <v>4940</v>
      </c>
      <c r="AF126" t="s">
        <v>4940</v>
      </c>
      <c r="AG126" t="s">
        <v>4940</v>
      </c>
      <c r="AH126" t="s">
        <v>6180</v>
      </c>
      <c r="AI126" t="s">
        <v>360</v>
      </c>
      <c r="AJ126" t="s">
        <v>360</v>
      </c>
      <c r="AK126" t="s">
        <v>360</v>
      </c>
      <c r="AL126" t="s">
        <v>362</v>
      </c>
      <c r="AM126" t="s">
        <v>362</v>
      </c>
      <c r="AN126" t="s">
        <v>362</v>
      </c>
      <c r="AO126" t="s">
        <v>362</v>
      </c>
      <c r="AP126" t="s">
        <v>362</v>
      </c>
      <c r="AQ126" t="s">
        <v>362</v>
      </c>
      <c r="AR126" t="s">
        <v>362</v>
      </c>
      <c r="AS126" t="s">
        <v>362</v>
      </c>
      <c r="AT126" t="s">
        <v>362</v>
      </c>
      <c r="AU126" t="s">
        <v>362</v>
      </c>
      <c r="AV126" t="s">
        <v>362</v>
      </c>
      <c r="AX126" t="s">
        <v>5984</v>
      </c>
      <c r="AY126" t="s">
        <v>360</v>
      </c>
      <c r="AZ126" t="s">
        <v>360</v>
      </c>
      <c r="BA126" t="s">
        <v>362</v>
      </c>
      <c r="BB126" t="s">
        <v>362</v>
      </c>
      <c r="BC126" t="s">
        <v>362</v>
      </c>
      <c r="BD126" t="s">
        <v>362</v>
      </c>
      <c r="BE126" t="s">
        <v>362</v>
      </c>
      <c r="BF126" t="s">
        <v>362</v>
      </c>
      <c r="BG126" t="s">
        <v>362</v>
      </c>
      <c r="BH126" t="s">
        <v>362</v>
      </c>
      <c r="BI126" t="s">
        <v>362</v>
      </c>
      <c r="BJ126" t="s">
        <v>362</v>
      </c>
      <c r="BK126" t="s">
        <v>362</v>
      </c>
      <c r="BM126" t="s">
        <v>6044</v>
      </c>
      <c r="BN126" t="s">
        <v>362</v>
      </c>
      <c r="BO126" t="s">
        <v>362</v>
      </c>
      <c r="BP126" t="s">
        <v>360</v>
      </c>
      <c r="BQ126" t="s">
        <v>360</v>
      </c>
      <c r="BR126" t="s">
        <v>362</v>
      </c>
      <c r="BS126" t="s">
        <v>362</v>
      </c>
      <c r="BT126" t="s">
        <v>362</v>
      </c>
      <c r="BU126" t="s">
        <v>362</v>
      </c>
      <c r="BV126" t="s">
        <v>362</v>
      </c>
      <c r="BX126" t="s">
        <v>4975</v>
      </c>
      <c r="CN126" t="s">
        <v>5002</v>
      </c>
      <c r="DD126" t="s">
        <v>5023</v>
      </c>
      <c r="EK126" t="s">
        <v>5070</v>
      </c>
      <c r="EW126" t="s">
        <v>6547</v>
      </c>
      <c r="EX126" t="s">
        <v>362</v>
      </c>
      <c r="EY126" t="s">
        <v>362</v>
      </c>
      <c r="EZ126" t="s">
        <v>362</v>
      </c>
      <c r="FA126" t="s">
        <v>360</v>
      </c>
      <c r="FB126" t="s">
        <v>360</v>
      </c>
      <c r="FC126" t="s">
        <v>360</v>
      </c>
      <c r="FD126" t="s">
        <v>362</v>
      </c>
      <c r="FE126" t="s">
        <v>362</v>
      </c>
      <c r="FF126" t="s">
        <v>362</v>
      </c>
      <c r="FG126" t="s">
        <v>362</v>
      </c>
      <c r="FH126" t="s">
        <v>362</v>
      </c>
      <c r="FJ126" t="s">
        <v>5072</v>
      </c>
      <c r="FK126" t="s">
        <v>3072</v>
      </c>
      <c r="FV126" t="s">
        <v>3072</v>
      </c>
      <c r="GG126" t="s">
        <v>4949</v>
      </c>
      <c r="GI126" t="s">
        <v>3074</v>
      </c>
      <c r="HN126" t="s">
        <v>5172</v>
      </c>
      <c r="HO126" t="s">
        <v>362</v>
      </c>
      <c r="HP126" t="s">
        <v>362</v>
      </c>
      <c r="HQ126" t="s">
        <v>360</v>
      </c>
      <c r="HR126" t="s">
        <v>362</v>
      </c>
      <c r="HS126" t="s">
        <v>362</v>
      </c>
      <c r="HT126" t="s">
        <v>362</v>
      </c>
      <c r="HU126" t="s">
        <v>362</v>
      </c>
      <c r="HV126" t="s">
        <v>362</v>
      </c>
      <c r="HW126" t="s">
        <v>362</v>
      </c>
      <c r="HY126" t="s">
        <v>5180</v>
      </c>
      <c r="HZ126" t="s">
        <v>360</v>
      </c>
      <c r="IA126" t="s">
        <v>362</v>
      </c>
      <c r="IB126" t="s">
        <v>362</v>
      </c>
      <c r="IC126" t="s">
        <v>362</v>
      </c>
      <c r="ID126" t="s">
        <v>362</v>
      </c>
      <c r="IE126" t="s">
        <v>362</v>
      </c>
      <c r="IG126" t="s">
        <v>5189</v>
      </c>
      <c r="IH126" t="s">
        <v>5198</v>
      </c>
      <c r="II126" t="s">
        <v>362</v>
      </c>
      <c r="IJ126" t="s">
        <v>362</v>
      </c>
      <c r="IK126" t="s">
        <v>360</v>
      </c>
      <c r="IL126" t="s">
        <v>362</v>
      </c>
      <c r="IM126" t="s">
        <v>362</v>
      </c>
      <c r="IN126" t="s">
        <v>362</v>
      </c>
      <c r="IP126" t="s">
        <v>5205</v>
      </c>
      <c r="IQ126" t="s">
        <v>5220</v>
      </c>
      <c r="IR126" t="s">
        <v>362</v>
      </c>
      <c r="IS126" t="s">
        <v>362</v>
      </c>
      <c r="IT126" t="s">
        <v>362</v>
      </c>
      <c r="IU126" t="s">
        <v>362</v>
      </c>
      <c r="IV126" t="s">
        <v>360</v>
      </c>
      <c r="IW126" t="s">
        <v>362</v>
      </c>
      <c r="IX126" t="s">
        <v>362</v>
      </c>
      <c r="IY126" t="s">
        <v>362</v>
      </c>
      <c r="IZ126" t="s">
        <v>362</v>
      </c>
      <c r="JA126" t="s">
        <v>362</v>
      </c>
      <c r="JL126" t="s">
        <v>5235</v>
      </c>
      <c r="JX126" t="s">
        <v>6548</v>
      </c>
      <c r="JY126" t="s">
        <v>360</v>
      </c>
      <c r="JZ126" t="s">
        <v>360</v>
      </c>
      <c r="KA126" t="s">
        <v>362</v>
      </c>
      <c r="KB126" t="s">
        <v>362</v>
      </c>
      <c r="KC126" t="s">
        <v>360</v>
      </c>
      <c r="KD126" t="s">
        <v>360</v>
      </c>
      <c r="KE126" t="s">
        <v>362</v>
      </c>
      <c r="KF126" t="s">
        <v>362</v>
      </c>
      <c r="KG126" t="s">
        <v>362</v>
      </c>
      <c r="KI126" t="s">
        <v>5259</v>
      </c>
      <c r="KJ126" t="s">
        <v>5263</v>
      </c>
      <c r="KK126" t="s">
        <v>360</v>
      </c>
      <c r="KL126" t="s">
        <v>362</v>
      </c>
      <c r="KM126" t="s">
        <v>362</v>
      </c>
      <c r="KN126" t="s">
        <v>362</v>
      </c>
      <c r="KO126" t="s">
        <v>362</v>
      </c>
      <c r="KP126" t="s">
        <v>362</v>
      </c>
      <c r="KQ126" t="s">
        <v>362</v>
      </c>
      <c r="KR126" t="s">
        <v>362</v>
      </c>
      <c r="KS126" t="s">
        <v>362</v>
      </c>
      <c r="KT126" t="s">
        <v>362</v>
      </c>
      <c r="KU126" t="s">
        <v>362</v>
      </c>
      <c r="LJ126" t="s">
        <v>6023</v>
      </c>
      <c r="LK126" t="s">
        <v>360</v>
      </c>
      <c r="LL126" t="s">
        <v>360</v>
      </c>
      <c r="LM126" t="s">
        <v>360</v>
      </c>
      <c r="LN126" t="s">
        <v>360</v>
      </c>
      <c r="LO126" t="s">
        <v>362</v>
      </c>
      <c r="LP126" t="s">
        <v>362</v>
      </c>
      <c r="LQ126" t="s">
        <v>362</v>
      </c>
      <c r="LS126" t="s">
        <v>3072</v>
      </c>
      <c r="LT126" t="s">
        <v>5287</v>
      </c>
      <c r="MR126" t="s">
        <v>5310</v>
      </c>
      <c r="MS126" t="s">
        <v>360</v>
      </c>
      <c r="MT126" t="s">
        <v>362</v>
      </c>
      <c r="MU126" t="s">
        <v>362</v>
      </c>
      <c r="MV126" t="s">
        <v>362</v>
      </c>
      <c r="MW126" t="s">
        <v>362</v>
      </c>
      <c r="MX126" t="s">
        <v>362</v>
      </c>
      <c r="MY126" t="s">
        <v>362</v>
      </c>
      <c r="MZ126" t="s">
        <v>362</v>
      </c>
      <c r="NA126" t="s">
        <v>362</v>
      </c>
      <c r="NB126" t="s">
        <v>362</v>
      </c>
      <c r="NC126" t="s">
        <v>362</v>
      </c>
      <c r="NE126" t="s">
        <v>4971</v>
      </c>
      <c r="NF126" t="s">
        <v>362</v>
      </c>
      <c r="NG126" t="s">
        <v>362</v>
      </c>
      <c r="NH126" t="s">
        <v>362</v>
      </c>
      <c r="NI126" t="s">
        <v>362</v>
      </c>
      <c r="NJ126" t="s">
        <v>362</v>
      </c>
      <c r="NK126" t="s">
        <v>362</v>
      </c>
      <c r="NL126" t="s">
        <v>362</v>
      </c>
      <c r="NM126" t="s">
        <v>362</v>
      </c>
      <c r="NN126" t="s">
        <v>362</v>
      </c>
      <c r="NO126" t="s">
        <v>362</v>
      </c>
      <c r="NP126" t="s">
        <v>362</v>
      </c>
      <c r="NQ126" t="s">
        <v>360</v>
      </c>
      <c r="NR126" t="s">
        <v>362</v>
      </c>
      <c r="NS126" t="s">
        <v>362</v>
      </c>
      <c r="NU126" t="s">
        <v>5263</v>
      </c>
      <c r="NV126" t="s">
        <v>360</v>
      </c>
      <c r="NW126" t="s">
        <v>362</v>
      </c>
      <c r="NX126" t="s">
        <v>362</v>
      </c>
      <c r="NY126" t="s">
        <v>362</v>
      </c>
      <c r="NZ126" t="s">
        <v>362</v>
      </c>
      <c r="OA126" t="s">
        <v>362</v>
      </c>
      <c r="OB126" t="s">
        <v>362</v>
      </c>
      <c r="OC126" t="s">
        <v>362</v>
      </c>
      <c r="OD126" t="s">
        <v>362</v>
      </c>
      <c r="OE126" t="s">
        <v>362</v>
      </c>
      <c r="OF126" t="s">
        <v>362</v>
      </c>
      <c r="OG126" t="s">
        <v>362</v>
      </c>
      <c r="OI126" t="s">
        <v>5345</v>
      </c>
      <c r="OJ126" t="s">
        <v>360</v>
      </c>
      <c r="OK126" t="s">
        <v>362</v>
      </c>
      <c r="OL126" t="s">
        <v>362</v>
      </c>
      <c r="OM126" t="s">
        <v>362</v>
      </c>
      <c r="ON126" t="s">
        <v>362</v>
      </c>
      <c r="OO126" t="s">
        <v>362</v>
      </c>
      <c r="OP126" t="s">
        <v>362</v>
      </c>
      <c r="OQ126" t="s">
        <v>362</v>
      </c>
      <c r="OR126" t="s">
        <v>362</v>
      </c>
      <c r="OS126" t="s">
        <v>362</v>
      </c>
      <c r="OU126" t="s">
        <v>5002</v>
      </c>
      <c r="PF126" t="s">
        <v>6549</v>
      </c>
      <c r="PG126" t="s">
        <v>362</v>
      </c>
      <c r="PH126" t="s">
        <v>362</v>
      </c>
      <c r="PI126" t="s">
        <v>362</v>
      </c>
      <c r="PJ126" t="s">
        <v>362</v>
      </c>
      <c r="PK126" t="s">
        <v>362</v>
      </c>
      <c r="PL126" t="s">
        <v>362</v>
      </c>
      <c r="PM126" t="s">
        <v>360</v>
      </c>
      <c r="PN126" t="s">
        <v>360</v>
      </c>
      <c r="PO126" t="s">
        <v>362</v>
      </c>
      <c r="PP126" t="s">
        <v>360</v>
      </c>
      <c r="PQ126" t="s">
        <v>362</v>
      </c>
      <c r="PR126" t="s">
        <v>362</v>
      </c>
      <c r="PS126" t="s">
        <v>362</v>
      </c>
      <c r="PT126" t="s">
        <v>362</v>
      </c>
      <c r="PU126" t="s">
        <v>362</v>
      </c>
      <c r="PV126" t="s">
        <v>362</v>
      </c>
      <c r="PW126" t="s">
        <v>362</v>
      </c>
      <c r="PX126" t="s">
        <v>362</v>
      </c>
      <c r="PZ126" t="s">
        <v>6107</v>
      </c>
      <c r="QA126" t="s">
        <v>362</v>
      </c>
      <c r="QB126" t="s">
        <v>362</v>
      </c>
      <c r="QC126" t="s">
        <v>362</v>
      </c>
      <c r="QD126" t="s">
        <v>362</v>
      </c>
      <c r="QE126" t="s">
        <v>362</v>
      </c>
      <c r="QF126" t="s">
        <v>362</v>
      </c>
      <c r="QG126" t="s">
        <v>362</v>
      </c>
      <c r="QH126" t="s">
        <v>360</v>
      </c>
      <c r="QI126" t="s">
        <v>360</v>
      </c>
      <c r="QJ126" t="s">
        <v>362</v>
      </c>
      <c r="QK126" t="s">
        <v>362</v>
      </c>
      <c r="QL126" t="s">
        <v>362</v>
      </c>
      <c r="QM126" t="s">
        <v>362</v>
      </c>
      <c r="QN126" t="s">
        <v>362</v>
      </c>
      <c r="QO126" t="s">
        <v>362</v>
      </c>
      <c r="QP126" t="s">
        <v>362</v>
      </c>
      <c r="QR126" t="s">
        <v>6550</v>
      </c>
      <c r="QS126" t="s">
        <v>360</v>
      </c>
      <c r="QT126" t="s">
        <v>360</v>
      </c>
      <c r="QU126" t="s">
        <v>360</v>
      </c>
      <c r="QV126" t="s">
        <v>362</v>
      </c>
      <c r="QW126" t="s">
        <v>362</v>
      </c>
      <c r="QX126" t="s">
        <v>362</v>
      </c>
      <c r="QY126" t="s">
        <v>360</v>
      </c>
      <c r="QZ126" t="s">
        <v>362</v>
      </c>
      <c r="RA126" t="s">
        <v>362</v>
      </c>
      <c r="RB126" t="s">
        <v>362</v>
      </c>
      <c r="RC126" t="s">
        <v>362</v>
      </c>
      <c r="RD126" t="s">
        <v>362</v>
      </c>
      <c r="RF126" t="s">
        <v>6405</v>
      </c>
      <c r="RG126" t="s">
        <v>362</v>
      </c>
      <c r="RH126" t="s">
        <v>362</v>
      </c>
      <c r="RI126" t="s">
        <v>362</v>
      </c>
      <c r="RJ126" t="s">
        <v>362</v>
      </c>
      <c r="RK126" t="s">
        <v>360</v>
      </c>
      <c r="RL126" t="s">
        <v>362</v>
      </c>
      <c r="RM126" t="s">
        <v>362</v>
      </c>
      <c r="RN126" t="s">
        <v>362</v>
      </c>
      <c r="RO126" t="s">
        <v>362</v>
      </c>
      <c r="RP126" t="s">
        <v>362</v>
      </c>
      <c r="RQ126" t="s">
        <v>360</v>
      </c>
      <c r="RR126" t="s">
        <v>362</v>
      </c>
      <c r="RS126" t="s">
        <v>362</v>
      </c>
      <c r="RT126" t="s">
        <v>362</v>
      </c>
      <c r="RU126" t="s">
        <v>362</v>
      </c>
      <c r="RV126" t="s">
        <v>362</v>
      </c>
      <c r="RX126" t="s">
        <v>6149</v>
      </c>
      <c r="RY126" t="s">
        <v>360</v>
      </c>
      <c r="RZ126" t="s">
        <v>360</v>
      </c>
      <c r="SA126" t="s">
        <v>360</v>
      </c>
      <c r="SB126" t="s">
        <v>360</v>
      </c>
      <c r="SC126" t="s">
        <v>360</v>
      </c>
      <c r="SD126" t="s">
        <v>360</v>
      </c>
      <c r="SE126" t="s">
        <v>362</v>
      </c>
      <c r="SF126" t="s">
        <v>360</v>
      </c>
      <c r="SG126" t="s">
        <v>362</v>
      </c>
      <c r="SH126" t="s">
        <v>362</v>
      </c>
      <c r="SI126" t="s">
        <v>362</v>
      </c>
      <c r="SK126" t="s">
        <v>6551</v>
      </c>
      <c r="SL126" t="s">
        <v>362</v>
      </c>
      <c r="SM126" t="s">
        <v>362</v>
      </c>
      <c r="SN126" t="s">
        <v>362</v>
      </c>
      <c r="SO126" t="s">
        <v>360</v>
      </c>
      <c r="SP126" t="s">
        <v>362</v>
      </c>
      <c r="SQ126" t="s">
        <v>362</v>
      </c>
      <c r="SR126" t="s">
        <v>360</v>
      </c>
      <c r="SS126" t="s">
        <v>360</v>
      </c>
      <c r="ST126" t="s">
        <v>362</v>
      </c>
      <c r="SU126" t="s">
        <v>362</v>
      </c>
      <c r="SV126" t="s">
        <v>362</v>
      </c>
      <c r="SW126" t="s">
        <v>362</v>
      </c>
      <c r="SX126" t="s">
        <v>362</v>
      </c>
      <c r="SZ126" t="s">
        <v>6552</v>
      </c>
      <c r="TA126" t="s">
        <v>360</v>
      </c>
      <c r="TB126" t="s">
        <v>362</v>
      </c>
      <c r="TC126" t="s">
        <v>362</v>
      </c>
      <c r="TD126" t="s">
        <v>360</v>
      </c>
      <c r="TE126" t="s">
        <v>360</v>
      </c>
      <c r="TF126" t="s">
        <v>362</v>
      </c>
      <c r="TG126" t="s">
        <v>362</v>
      </c>
      <c r="TH126" t="s">
        <v>362</v>
      </c>
      <c r="TJ126" t="s">
        <v>6553</v>
      </c>
      <c r="TK126" t="s">
        <v>362</v>
      </c>
      <c r="TL126" t="s">
        <v>362</v>
      </c>
      <c r="TM126" t="s">
        <v>362</v>
      </c>
      <c r="TN126" t="s">
        <v>360</v>
      </c>
      <c r="TO126" t="s">
        <v>362</v>
      </c>
      <c r="TP126" t="s">
        <v>360</v>
      </c>
      <c r="TQ126" t="s">
        <v>360</v>
      </c>
      <c r="TR126" t="s">
        <v>360</v>
      </c>
      <c r="TS126" t="s">
        <v>362</v>
      </c>
      <c r="TT126" t="s">
        <v>362</v>
      </c>
      <c r="TU126" t="s">
        <v>362</v>
      </c>
      <c r="TV126" t="s">
        <v>362</v>
      </c>
      <c r="TW126" t="s">
        <v>362</v>
      </c>
      <c r="TY126" t="s">
        <v>5021</v>
      </c>
      <c r="TZ126" t="s">
        <v>5520</v>
      </c>
      <c r="UA126" t="s">
        <v>362</v>
      </c>
      <c r="UB126" t="s">
        <v>362</v>
      </c>
      <c r="UC126" t="s">
        <v>362</v>
      </c>
      <c r="UD126" t="s">
        <v>360</v>
      </c>
      <c r="UE126" t="s">
        <v>362</v>
      </c>
      <c r="UF126" t="s">
        <v>362</v>
      </c>
      <c r="UG126" t="s">
        <v>362</v>
      </c>
      <c r="UH126" t="s">
        <v>362</v>
      </c>
      <c r="UI126" t="s">
        <v>362</v>
      </c>
      <c r="UJ126" t="s">
        <v>362</v>
      </c>
      <c r="UK126" t="s">
        <v>362</v>
      </c>
      <c r="UN126" t="s">
        <v>3074</v>
      </c>
      <c r="UO126" t="s">
        <v>3074</v>
      </c>
      <c r="UP126" t="s">
        <v>3074</v>
      </c>
      <c r="UQ126" t="s">
        <v>826</v>
      </c>
      <c r="UR126" t="s">
        <v>304</v>
      </c>
      <c r="US126" t="s">
        <v>314</v>
      </c>
      <c r="UT126" t="s">
        <v>282</v>
      </c>
      <c r="UU126" t="s">
        <v>693</v>
      </c>
      <c r="UV126" t="s">
        <v>529</v>
      </c>
      <c r="UW126" t="s">
        <v>328</v>
      </c>
      <c r="UX126" t="s">
        <v>737</v>
      </c>
      <c r="UY126" t="s">
        <v>406</v>
      </c>
      <c r="UZ126" t="s">
        <v>1099</v>
      </c>
      <c r="VA126" t="s">
        <v>1185</v>
      </c>
      <c r="VB126" t="s">
        <v>375</v>
      </c>
    </row>
    <row r="127" spans="1:574" x14ac:dyDescent="0.25">
      <c r="A127" t="s">
        <v>6554</v>
      </c>
      <c r="B127" s="38">
        <v>45910</v>
      </c>
      <c r="C127" t="s">
        <v>3056</v>
      </c>
      <c r="D127" t="s">
        <v>3062</v>
      </c>
      <c r="E127" t="s">
        <v>3068</v>
      </c>
      <c r="G127" t="s">
        <v>3072</v>
      </c>
      <c r="H127" s="38">
        <v>44620</v>
      </c>
      <c r="I127">
        <v>69</v>
      </c>
      <c r="J127" t="s">
        <v>1471</v>
      </c>
      <c r="K127" t="s">
        <v>4866</v>
      </c>
      <c r="L127" t="s">
        <v>4875</v>
      </c>
      <c r="N127" t="s">
        <v>4913</v>
      </c>
      <c r="P127" t="s">
        <v>4933</v>
      </c>
      <c r="R127" t="s">
        <v>5529</v>
      </c>
      <c r="S127" t="s">
        <v>362</v>
      </c>
      <c r="T127" t="s">
        <v>360</v>
      </c>
      <c r="U127" t="s">
        <v>362</v>
      </c>
      <c r="V127" t="s">
        <v>362</v>
      </c>
      <c r="W127" t="s">
        <v>362</v>
      </c>
      <c r="X127" t="s">
        <v>362</v>
      </c>
      <c r="Y127" t="s">
        <v>362</v>
      </c>
      <c r="Z127" t="s">
        <v>362</v>
      </c>
      <c r="AB127" t="s">
        <v>4942</v>
      </c>
      <c r="AC127" t="s">
        <v>4942</v>
      </c>
      <c r="AD127" t="s">
        <v>4942</v>
      </c>
      <c r="AE127" t="s">
        <v>4942</v>
      </c>
      <c r="AF127" t="s">
        <v>4940</v>
      </c>
      <c r="AG127" t="s">
        <v>4940</v>
      </c>
      <c r="AH127" t="s">
        <v>4949</v>
      </c>
      <c r="AI127" t="s">
        <v>360</v>
      </c>
      <c r="AJ127" t="s">
        <v>362</v>
      </c>
      <c r="AK127" t="s">
        <v>362</v>
      </c>
      <c r="AL127" t="s">
        <v>362</v>
      </c>
      <c r="AM127" t="s">
        <v>362</v>
      </c>
      <c r="AN127" t="s">
        <v>362</v>
      </c>
      <c r="AO127" t="s">
        <v>362</v>
      </c>
      <c r="AP127" t="s">
        <v>362</v>
      </c>
      <c r="AQ127" t="s">
        <v>362</v>
      </c>
      <c r="AR127" t="s">
        <v>362</v>
      </c>
      <c r="AS127" t="s">
        <v>362</v>
      </c>
      <c r="AT127" t="s">
        <v>362</v>
      </c>
      <c r="AU127" t="s">
        <v>362</v>
      </c>
      <c r="AV127" t="s">
        <v>362</v>
      </c>
      <c r="AX127" t="s">
        <v>4949</v>
      </c>
      <c r="AY127" t="s">
        <v>360</v>
      </c>
      <c r="AZ127" t="s">
        <v>362</v>
      </c>
      <c r="BA127" t="s">
        <v>362</v>
      </c>
      <c r="BB127" t="s">
        <v>362</v>
      </c>
      <c r="BC127" t="s">
        <v>362</v>
      </c>
      <c r="BD127" t="s">
        <v>362</v>
      </c>
      <c r="BE127" t="s">
        <v>362</v>
      </c>
      <c r="BF127" t="s">
        <v>362</v>
      </c>
      <c r="BG127" t="s">
        <v>362</v>
      </c>
      <c r="BH127" t="s">
        <v>362</v>
      </c>
      <c r="BI127" t="s">
        <v>362</v>
      </c>
      <c r="BJ127" t="s">
        <v>362</v>
      </c>
      <c r="BK127" t="s">
        <v>362</v>
      </c>
      <c r="BM127" t="s">
        <v>5473</v>
      </c>
      <c r="BN127" t="s">
        <v>362</v>
      </c>
      <c r="BO127" t="s">
        <v>362</v>
      </c>
      <c r="BP127" t="s">
        <v>362</v>
      </c>
      <c r="BQ127" t="s">
        <v>360</v>
      </c>
      <c r="BR127" t="s">
        <v>362</v>
      </c>
      <c r="BS127" t="s">
        <v>362</v>
      </c>
      <c r="BT127" t="s">
        <v>362</v>
      </c>
      <c r="BU127" t="s">
        <v>362</v>
      </c>
      <c r="BV127" t="s">
        <v>362</v>
      </c>
      <c r="BX127" t="s">
        <v>4975</v>
      </c>
      <c r="CN127" t="s">
        <v>5002</v>
      </c>
      <c r="DD127" t="s">
        <v>5002</v>
      </c>
      <c r="EK127" t="s">
        <v>5070</v>
      </c>
      <c r="EW127" t="s">
        <v>5104</v>
      </c>
      <c r="EX127" t="s">
        <v>362</v>
      </c>
      <c r="EY127" t="s">
        <v>362</v>
      </c>
      <c r="EZ127" t="s">
        <v>362</v>
      </c>
      <c r="FA127" t="s">
        <v>362</v>
      </c>
      <c r="FB127" t="s">
        <v>362</v>
      </c>
      <c r="FC127" t="s">
        <v>360</v>
      </c>
      <c r="FD127" t="s">
        <v>362</v>
      </c>
      <c r="FE127" t="s">
        <v>362</v>
      </c>
      <c r="FF127" t="s">
        <v>362</v>
      </c>
      <c r="FG127" t="s">
        <v>362</v>
      </c>
      <c r="FH127" t="s">
        <v>362</v>
      </c>
      <c r="FJ127" t="s">
        <v>5070</v>
      </c>
      <c r="FK127" t="s">
        <v>3072</v>
      </c>
      <c r="FV127" t="s">
        <v>3072</v>
      </c>
      <c r="GG127" t="s">
        <v>4951</v>
      </c>
      <c r="GI127" t="s">
        <v>3072</v>
      </c>
      <c r="GJ127" t="s">
        <v>5137</v>
      </c>
      <c r="GK127" t="s">
        <v>362</v>
      </c>
      <c r="GL127" t="s">
        <v>360</v>
      </c>
      <c r="GM127" t="s">
        <v>362</v>
      </c>
      <c r="GN127" t="s">
        <v>362</v>
      </c>
      <c r="GO127" t="s">
        <v>362</v>
      </c>
      <c r="GP127" t="s">
        <v>362</v>
      </c>
      <c r="GR127" t="s">
        <v>5147</v>
      </c>
      <c r="GS127" t="s">
        <v>362</v>
      </c>
      <c r="GT127" t="s">
        <v>362</v>
      </c>
      <c r="GU127" t="s">
        <v>360</v>
      </c>
      <c r="GV127" t="s">
        <v>362</v>
      </c>
      <c r="GW127" t="s">
        <v>362</v>
      </c>
      <c r="GX127" t="s">
        <v>362</v>
      </c>
      <c r="GY127" t="s">
        <v>362</v>
      </c>
      <c r="GZ127" t="s">
        <v>362</v>
      </c>
      <c r="HB127" t="s">
        <v>3072</v>
      </c>
      <c r="IG127" t="s">
        <v>5187</v>
      </c>
      <c r="IP127" t="s">
        <v>5203</v>
      </c>
      <c r="IQ127" t="s">
        <v>5222</v>
      </c>
      <c r="IR127" t="s">
        <v>362</v>
      </c>
      <c r="IS127" t="s">
        <v>362</v>
      </c>
      <c r="IT127" t="s">
        <v>362</v>
      </c>
      <c r="IU127" t="s">
        <v>362</v>
      </c>
      <c r="IV127" t="s">
        <v>362</v>
      </c>
      <c r="IW127" t="s">
        <v>360</v>
      </c>
      <c r="IX127" t="s">
        <v>362</v>
      </c>
      <c r="IY127" t="s">
        <v>362</v>
      </c>
      <c r="IZ127" t="s">
        <v>362</v>
      </c>
      <c r="JA127" t="s">
        <v>362</v>
      </c>
      <c r="JL127" t="s">
        <v>3074</v>
      </c>
      <c r="JX127" t="s">
        <v>5094</v>
      </c>
      <c r="JY127" t="s">
        <v>362</v>
      </c>
      <c r="JZ127" t="s">
        <v>362</v>
      </c>
      <c r="KA127" t="s">
        <v>360</v>
      </c>
      <c r="KB127" t="s">
        <v>362</v>
      </c>
      <c r="KC127" t="s">
        <v>362</v>
      </c>
      <c r="KD127" t="s">
        <v>362</v>
      </c>
      <c r="KE127" t="s">
        <v>362</v>
      </c>
      <c r="KF127" t="s">
        <v>362</v>
      </c>
      <c r="KG127" t="s">
        <v>362</v>
      </c>
      <c r="KI127" t="s">
        <v>5259</v>
      </c>
      <c r="KJ127" t="s">
        <v>6356</v>
      </c>
      <c r="KK127" t="s">
        <v>362</v>
      </c>
      <c r="KL127" t="s">
        <v>362</v>
      </c>
      <c r="KM127" t="s">
        <v>360</v>
      </c>
      <c r="KN127" t="s">
        <v>362</v>
      </c>
      <c r="KO127" t="s">
        <v>362</v>
      </c>
      <c r="KP127" t="s">
        <v>362</v>
      </c>
      <c r="KQ127" t="s">
        <v>362</v>
      </c>
      <c r="KR127" t="s">
        <v>362</v>
      </c>
      <c r="KS127" t="s">
        <v>360</v>
      </c>
      <c r="KT127" t="s">
        <v>362</v>
      </c>
      <c r="KU127" t="s">
        <v>362</v>
      </c>
      <c r="LJ127" t="s">
        <v>5283</v>
      </c>
      <c r="LK127" t="s">
        <v>362</v>
      </c>
      <c r="LL127" t="s">
        <v>362</v>
      </c>
      <c r="LM127" t="s">
        <v>360</v>
      </c>
      <c r="LN127" t="s">
        <v>362</v>
      </c>
      <c r="LO127" t="s">
        <v>362</v>
      </c>
      <c r="LP127" t="s">
        <v>362</v>
      </c>
      <c r="LQ127" t="s">
        <v>362</v>
      </c>
      <c r="LS127" t="s">
        <v>3072</v>
      </c>
      <c r="LT127" t="s">
        <v>5287</v>
      </c>
      <c r="MR127" t="s">
        <v>4907</v>
      </c>
      <c r="MS127" t="s">
        <v>362</v>
      </c>
      <c r="MT127" t="s">
        <v>362</v>
      </c>
      <c r="MU127" t="s">
        <v>362</v>
      </c>
      <c r="MV127" t="s">
        <v>362</v>
      </c>
      <c r="MW127" t="s">
        <v>362</v>
      </c>
      <c r="MX127" t="s">
        <v>362</v>
      </c>
      <c r="MY127" t="s">
        <v>362</v>
      </c>
      <c r="MZ127" t="s">
        <v>362</v>
      </c>
      <c r="NA127" t="s">
        <v>362</v>
      </c>
      <c r="NB127" t="s">
        <v>360</v>
      </c>
      <c r="NC127" t="s">
        <v>362</v>
      </c>
      <c r="NE127" t="s">
        <v>4971</v>
      </c>
      <c r="NF127" t="s">
        <v>362</v>
      </c>
      <c r="NG127" t="s">
        <v>362</v>
      </c>
      <c r="NH127" t="s">
        <v>362</v>
      </c>
      <c r="NI127" t="s">
        <v>362</v>
      </c>
      <c r="NJ127" t="s">
        <v>362</v>
      </c>
      <c r="NK127" t="s">
        <v>362</v>
      </c>
      <c r="NL127" t="s">
        <v>362</v>
      </c>
      <c r="NM127" t="s">
        <v>362</v>
      </c>
      <c r="NN127" t="s">
        <v>362</v>
      </c>
      <c r="NO127" t="s">
        <v>362</v>
      </c>
      <c r="NP127" t="s">
        <v>362</v>
      </c>
      <c r="NQ127" t="s">
        <v>360</v>
      </c>
      <c r="NR127" t="s">
        <v>362</v>
      </c>
      <c r="NS127" t="s">
        <v>362</v>
      </c>
      <c r="NU127" t="s">
        <v>6257</v>
      </c>
      <c r="NV127" t="s">
        <v>362</v>
      </c>
      <c r="NW127" t="s">
        <v>360</v>
      </c>
      <c r="NX127" t="s">
        <v>362</v>
      </c>
      <c r="NY127" t="s">
        <v>362</v>
      </c>
      <c r="NZ127" t="s">
        <v>362</v>
      </c>
      <c r="OA127" t="s">
        <v>360</v>
      </c>
      <c r="OB127" t="s">
        <v>362</v>
      </c>
      <c r="OC127" t="s">
        <v>362</v>
      </c>
      <c r="OD127" t="s">
        <v>362</v>
      </c>
      <c r="OE127" t="s">
        <v>362</v>
      </c>
      <c r="OF127" t="s">
        <v>362</v>
      </c>
      <c r="OG127" t="s">
        <v>362</v>
      </c>
      <c r="OI127" t="s">
        <v>5357</v>
      </c>
      <c r="OJ127" t="s">
        <v>362</v>
      </c>
      <c r="OK127" t="s">
        <v>362</v>
      </c>
      <c r="OL127" t="s">
        <v>362</v>
      </c>
      <c r="OM127" t="s">
        <v>362</v>
      </c>
      <c r="ON127" t="s">
        <v>362</v>
      </c>
      <c r="OO127" t="s">
        <v>362</v>
      </c>
      <c r="OP127" t="s">
        <v>360</v>
      </c>
      <c r="OQ127" t="s">
        <v>362</v>
      </c>
      <c r="OR127" t="s">
        <v>362</v>
      </c>
      <c r="OS127" t="s">
        <v>362</v>
      </c>
      <c r="OU127" t="s">
        <v>5002</v>
      </c>
      <c r="PF127" t="s">
        <v>6203</v>
      </c>
      <c r="PG127" t="s">
        <v>360</v>
      </c>
      <c r="PH127" t="s">
        <v>362</v>
      </c>
      <c r="PI127" t="s">
        <v>362</v>
      </c>
      <c r="PJ127" t="s">
        <v>362</v>
      </c>
      <c r="PK127" t="s">
        <v>362</v>
      </c>
      <c r="PL127" t="s">
        <v>362</v>
      </c>
      <c r="PM127" t="s">
        <v>362</v>
      </c>
      <c r="PN127" t="s">
        <v>362</v>
      </c>
      <c r="PO127" t="s">
        <v>362</v>
      </c>
      <c r="PP127" t="s">
        <v>360</v>
      </c>
      <c r="PQ127" t="s">
        <v>362</v>
      </c>
      <c r="PR127" t="s">
        <v>362</v>
      </c>
      <c r="PS127" t="s">
        <v>362</v>
      </c>
      <c r="PT127" t="s">
        <v>362</v>
      </c>
      <c r="PU127" t="s">
        <v>362</v>
      </c>
      <c r="PV127" t="s">
        <v>362</v>
      </c>
      <c r="PW127" t="s">
        <v>362</v>
      </c>
      <c r="PX127" t="s">
        <v>362</v>
      </c>
      <c r="PZ127" t="s">
        <v>5398</v>
      </c>
      <c r="QA127" t="s">
        <v>362</v>
      </c>
      <c r="QB127" t="s">
        <v>362</v>
      </c>
      <c r="QC127" t="s">
        <v>362</v>
      </c>
      <c r="QD127" t="s">
        <v>362</v>
      </c>
      <c r="QE127" t="s">
        <v>362</v>
      </c>
      <c r="QF127" t="s">
        <v>362</v>
      </c>
      <c r="QG127" t="s">
        <v>362</v>
      </c>
      <c r="QH127" t="s">
        <v>362</v>
      </c>
      <c r="QI127" t="s">
        <v>362</v>
      </c>
      <c r="QJ127" t="s">
        <v>362</v>
      </c>
      <c r="QK127" t="s">
        <v>362</v>
      </c>
      <c r="QL127" t="s">
        <v>362</v>
      </c>
      <c r="QM127" t="s">
        <v>360</v>
      </c>
      <c r="QN127" t="s">
        <v>362</v>
      </c>
      <c r="QO127" t="s">
        <v>362</v>
      </c>
      <c r="QP127" t="s">
        <v>362</v>
      </c>
      <c r="SZ127" t="s">
        <v>3074</v>
      </c>
      <c r="TA127" t="s">
        <v>362</v>
      </c>
      <c r="TB127" t="s">
        <v>362</v>
      </c>
      <c r="TC127" t="s">
        <v>362</v>
      </c>
      <c r="TD127" t="s">
        <v>362</v>
      </c>
      <c r="TE127" t="s">
        <v>362</v>
      </c>
      <c r="TF127" t="s">
        <v>362</v>
      </c>
      <c r="TG127" t="s">
        <v>360</v>
      </c>
      <c r="TH127" t="s">
        <v>362</v>
      </c>
      <c r="TY127" t="s">
        <v>5002</v>
      </c>
      <c r="UN127" t="s">
        <v>3074</v>
      </c>
      <c r="UO127" t="s">
        <v>3074</v>
      </c>
      <c r="UP127" t="s">
        <v>3074</v>
      </c>
      <c r="UQ127" t="s">
        <v>877</v>
      </c>
      <c r="UR127" t="s">
        <v>304</v>
      </c>
      <c r="US127" t="s">
        <v>314</v>
      </c>
      <c r="UT127" t="s">
        <v>298</v>
      </c>
      <c r="UU127" t="s">
        <v>686</v>
      </c>
      <c r="UV127" t="s">
        <v>532</v>
      </c>
      <c r="UW127" t="s">
        <v>330</v>
      </c>
      <c r="UX127" t="s">
        <v>737</v>
      </c>
      <c r="UY127" t="s">
        <v>406</v>
      </c>
      <c r="UZ127" t="s">
        <v>1099</v>
      </c>
      <c r="VA127" t="s">
        <v>1184</v>
      </c>
      <c r="VB127" t="s">
        <v>386</v>
      </c>
    </row>
    <row r="128" spans="1:574" x14ac:dyDescent="0.25">
      <c r="A128" t="s">
        <v>6555</v>
      </c>
      <c r="B128" s="38">
        <v>45910</v>
      </c>
      <c r="C128" t="s">
        <v>3057</v>
      </c>
      <c r="D128" t="s">
        <v>3062</v>
      </c>
      <c r="E128" t="s">
        <v>3068</v>
      </c>
      <c r="G128" t="s">
        <v>3072</v>
      </c>
      <c r="H128" s="38">
        <v>44629</v>
      </c>
      <c r="I128">
        <v>68</v>
      </c>
      <c r="J128" t="s">
        <v>1471</v>
      </c>
      <c r="K128" t="s">
        <v>4868</v>
      </c>
      <c r="L128" t="s">
        <v>4875</v>
      </c>
      <c r="N128" t="s">
        <v>4913</v>
      </c>
      <c r="P128" t="s">
        <v>4933</v>
      </c>
      <c r="R128" t="s">
        <v>3074</v>
      </c>
      <c r="S128" t="s">
        <v>362</v>
      </c>
      <c r="T128" t="s">
        <v>362</v>
      </c>
      <c r="U128" t="s">
        <v>362</v>
      </c>
      <c r="V128" t="s">
        <v>362</v>
      </c>
      <c r="W128" t="s">
        <v>362</v>
      </c>
      <c r="X128" t="s">
        <v>360</v>
      </c>
      <c r="Y128" t="s">
        <v>362</v>
      </c>
      <c r="Z128" t="s">
        <v>362</v>
      </c>
      <c r="AB128" t="s">
        <v>4942</v>
      </c>
      <c r="AC128" t="s">
        <v>4940</v>
      </c>
      <c r="AD128" t="s">
        <v>4942</v>
      </c>
      <c r="AE128" t="s">
        <v>4940</v>
      </c>
      <c r="AF128" t="s">
        <v>4940</v>
      </c>
      <c r="AG128" t="s">
        <v>4940</v>
      </c>
      <c r="AH128" t="s">
        <v>6556</v>
      </c>
      <c r="AI128" t="s">
        <v>360</v>
      </c>
      <c r="AJ128" t="s">
        <v>360</v>
      </c>
      <c r="AK128" t="s">
        <v>362</v>
      </c>
      <c r="AL128" t="s">
        <v>360</v>
      </c>
      <c r="AM128" t="s">
        <v>362</v>
      </c>
      <c r="AN128" t="s">
        <v>362</v>
      </c>
      <c r="AO128" t="s">
        <v>360</v>
      </c>
      <c r="AP128" t="s">
        <v>362</v>
      </c>
      <c r="AQ128" t="s">
        <v>362</v>
      </c>
      <c r="AR128" t="s">
        <v>362</v>
      </c>
      <c r="AS128" t="s">
        <v>362</v>
      </c>
      <c r="AT128" t="s">
        <v>362</v>
      </c>
      <c r="AU128" t="s">
        <v>362</v>
      </c>
      <c r="AV128" t="s">
        <v>362</v>
      </c>
      <c r="AX128" t="s">
        <v>4949</v>
      </c>
      <c r="AY128" t="s">
        <v>360</v>
      </c>
      <c r="AZ128" t="s">
        <v>362</v>
      </c>
      <c r="BA128" t="s">
        <v>362</v>
      </c>
      <c r="BB128" t="s">
        <v>362</v>
      </c>
      <c r="BC128" t="s">
        <v>362</v>
      </c>
      <c r="BD128" t="s">
        <v>362</v>
      </c>
      <c r="BE128" t="s">
        <v>362</v>
      </c>
      <c r="BF128" t="s">
        <v>362</v>
      </c>
      <c r="BG128" t="s">
        <v>362</v>
      </c>
      <c r="BH128" t="s">
        <v>362</v>
      </c>
      <c r="BI128" t="s">
        <v>362</v>
      </c>
      <c r="BJ128" t="s">
        <v>362</v>
      </c>
      <c r="BK128" t="s">
        <v>362</v>
      </c>
      <c r="BM128" t="s">
        <v>5473</v>
      </c>
      <c r="BN128" t="s">
        <v>362</v>
      </c>
      <c r="BO128" t="s">
        <v>362</v>
      </c>
      <c r="BP128" t="s">
        <v>362</v>
      </c>
      <c r="BQ128" t="s">
        <v>360</v>
      </c>
      <c r="BR128" t="s">
        <v>362</v>
      </c>
      <c r="BS128" t="s">
        <v>362</v>
      </c>
      <c r="BT128" t="s">
        <v>362</v>
      </c>
      <c r="BU128" t="s">
        <v>362</v>
      </c>
      <c r="BV128" t="s">
        <v>362</v>
      </c>
      <c r="BX128" t="s">
        <v>4975</v>
      </c>
      <c r="CN128" t="s">
        <v>5002</v>
      </c>
      <c r="DD128" t="s">
        <v>4984</v>
      </c>
      <c r="EK128" t="s">
        <v>5070</v>
      </c>
      <c r="EW128" t="s">
        <v>4907</v>
      </c>
      <c r="EX128" t="s">
        <v>362</v>
      </c>
      <c r="EY128" t="s">
        <v>362</v>
      </c>
      <c r="EZ128" t="s">
        <v>362</v>
      </c>
      <c r="FA128" t="s">
        <v>362</v>
      </c>
      <c r="FB128" t="s">
        <v>362</v>
      </c>
      <c r="FC128" t="s">
        <v>362</v>
      </c>
      <c r="FD128" t="s">
        <v>362</v>
      </c>
      <c r="FE128" t="s">
        <v>362</v>
      </c>
      <c r="FF128" t="s">
        <v>362</v>
      </c>
      <c r="FG128" t="s">
        <v>360</v>
      </c>
      <c r="FH128" t="s">
        <v>362</v>
      </c>
      <c r="FJ128" t="s">
        <v>5070</v>
      </c>
      <c r="FK128" t="s">
        <v>3072</v>
      </c>
      <c r="FV128" t="s">
        <v>3072</v>
      </c>
      <c r="GG128" t="s">
        <v>4949</v>
      </c>
      <c r="GI128" t="s">
        <v>3074</v>
      </c>
      <c r="HN128" t="s">
        <v>4907</v>
      </c>
      <c r="HO128" t="s">
        <v>362</v>
      </c>
      <c r="HP128" t="s">
        <v>362</v>
      </c>
      <c r="HQ128" t="s">
        <v>362</v>
      </c>
      <c r="HR128" t="s">
        <v>362</v>
      </c>
      <c r="HS128" t="s">
        <v>362</v>
      </c>
      <c r="HT128" t="s">
        <v>362</v>
      </c>
      <c r="HU128" t="s">
        <v>362</v>
      </c>
      <c r="HV128" t="s">
        <v>360</v>
      </c>
      <c r="HW128" t="s">
        <v>362</v>
      </c>
      <c r="HY128" t="s">
        <v>5186</v>
      </c>
      <c r="HZ128" t="s">
        <v>362</v>
      </c>
      <c r="IA128" t="s">
        <v>362</v>
      </c>
      <c r="IB128" t="s">
        <v>362</v>
      </c>
      <c r="IC128" t="s">
        <v>362</v>
      </c>
      <c r="ID128" t="s">
        <v>360</v>
      </c>
      <c r="IE128" t="s">
        <v>362</v>
      </c>
      <c r="IG128" t="s">
        <v>5187</v>
      </c>
      <c r="IP128" t="s">
        <v>5205</v>
      </c>
      <c r="IQ128" t="s">
        <v>5985</v>
      </c>
      <c r="IR128" t="s">
        <v>362</v>
      </c>
      <c r="IS128" t="s">
        <v>362</v>
      </c>
      <c r="IT128" t="s">
        <v>362</v>
      </c>
      <c r="IU128" t="s">
        <v>360</v>
      </c>
      <c r="IV128" t="s">
        <v>360</v>
      </c>
      <c r="IW128" t="s">
        <v>362</v>
      </c>
      <c r="IX128" t="s">
        <v>362</v>
      </c>
      <c r="IY128" t="s">
        <v>362</v>
      </c>
      <c r="IZ128" t="s">
        <v>362</v>
      </c>
      <c r="JA128" t="s">
        <v>362</v>
      </c>
      <c r="JL128" t="s">
        <v>5235</v>
      </c>
      <c r="JX128" t="s">
        <v>5248</v>
      </c>
      <c r="JY128" t="s">
        <v>360</v>
      </c>
      <c r="JZ128" t="s">
        <v>362</v>
      </c>
      <c r="KA128" t="s">
        <v>362</v>
      </c>
      <c r="KB128" t="s">
        <v>362</v>
      </c>
      <c r="KC128" t="s">
        <v>362</v>
      </c>
      <c r="KD128" t="s">
        <v>362</v>
      </c>
      <c r="KE128" t="s">
        <v>362</v>
      </c>
      <c r="KF128" t="s">
        <v>362</v>
      </c>
      <c r="KG128" t="s">
        <v>362</v>
      </c>
      <c r="KI128" t="s">
        <v>5259</v>
      </c>
      <c r="KJ128" t="s">
        <v>5263</v>
      </c>
      <c r="KK128" t="s">
        <v>360</v>
      </c>
      <c r="KL128" t="s">
        <v>362</v>
      </c>
      <c r="KM128" t="s">
        <v>362</v>
      </c>
      <c r="KN128" t="s">
        <v>362</v>
      </c>
      <c r="KO128" t="s">
        <v>362</v>
      </c>
      <c r="KP128" t="s">
        <v>362</v>
      </c>
      <c r="KQ128" t="s">
        <v>362</v>
      </c>
      <c r="KR128" t="s">
        <v>362</v>
      </c>
      <c r="KS128" t="s">
        <v>362</v>
      </c>
      <c r="KT128" t="s">
        <v>362</v>
      </c>
      <c r="KU128" t="s">
        <v>362</v>
      </c>
      <c r="LJ128" t="s">
        <v>5279</v>
      </c>
      <c r="LK128" t="s">
        <v>360</v>
      </c>
      <c r="LL128" t="s">
        <v>362</v>
      </c>
      <c r="LM128" t="s">
        <v>362</v>
      </c>
      <c r="LN128" t="s">
        <v>362</v>
      </c>
      <c r="LO128" t="s">
        <v>362</v>
      </c>
      <c r="LP128" t="s">
        <v>362</v>
      </c>
      <c r="LQ128" t="s">
        <v>362</v>
      </c>
      <c r="LS128" t="s">
        <v>3074</v>
      </c>
      <c r="LT128" t="s">
        <v>5287</v>
      </c>
      <c r="MR128" t="s">
        <v>5310</v>
      </c>
      <c r="MS128" t="s">
        <v>360</v>
      </c>
      <c r="MT128" t="s">
        <v>362</v>
      </c>
      <c r="MU128" t="s">
        <v>362</v>
      </c>
      <c r="MV128" t="s">
        <v>362</v>
      </c>
      <c r="MW128" t="s">
        <v>362</v>
      </c>
      <c r="MX128" t="s">
        <v>362</v>
      </c>
      <c r="MY128" t="s">
        <v>362</v>
      </c>
      <c r="MZ128" t="s">
        <v>362</v>
      </c>
      <c r="NA128" t="s">
        <v>362</v>
      </c>
      <c r="NB128" t="s">
        <v>362</v>
      </c>
      <c r="NC128" t="s">
        <v>362</v>
      </c>
      <c r="NE128" t="s">
        <v>4971</v>
      </c>
      <c r="NF128" t="s">
        <v>362</v>
      </c>
      <c r="NG128" t="s">
        <v>362</v>
      </c>
      <c r="NH128" t="s">
        <v>362</v>
      </c>
      <c r="NI128" t="s">
        <v>362</v>
      </c>
      <c r="NJ128" t="s">
        <v>362</v>
      </c>
      <c r="NK128" t="s">
        <v>362</v>
      </c>
      <c r="NL128" t="s">
        <v>362</v>
      </c>
      <c r="NM128" t="s">
        <v>362</v>
      </c>
      <c r="NN128" t="s">
        <v>362</v>
      </c>
      <c r="NO128" t="s">
        <v>362</v>
      </c>
      <c r="NP128" t="s">
        <v>362</v>
      </c>
      <c r="NQ128" t="s">
        <v>360</v>
      </c>
      <c r="NR128" t="s">
        <v>362</v>
      </c>
      <c r="NS128" t="s">
        <v>362</v>
      </c>
      <c r="NU128" t="s">
        <v>5263</v>
      </c>
      <c r="NV128" t="s">
        <v>360</v>
      </c>
      <c r="NW128" t="s">
        <v>362</v>
      </c>
      <c r="NX128" t="s">
        <v>362</v>
      </c>
      <c r="NY128" t="s">
        <v>362</v>
      </c>
      <c r="NZ128" t="s">
        <v>362</v>
      </c>
      <c r="OA128" t="s">
        <v>362</v>
      </c>
      <c r="OB128" t="s">
        <v>362</v>
      </c>
      <c r="OC128" t="s">
        <v>362</v>
      </c>
      <c r="OD128" t="s">
        <v>362</v>
      </c>
      <c r="OE128" t="s">
        <v>362</v>
      </c>
      <c r="OF128" t="s">
        <v>362</v>
      </c>
      <c r="OG128" t="s">
        <v>362</v>
      </c>
      <c r="OI128" t="s">
        <v>5345</v>
      </c>
      <c r="OJ128" t="s">
        <v>360</v>
      </c>
      <c r="OK128" t="s">
        <v>362</v>
      </c>
      <c r="OL128" t="s">
        <v>362</v>
      </c>
      <c r="OM128" t="s">
        <v>362</v>
      </c>
      <c r="ON128" t="s">
        <v>362</v>
      </c>
      <c r="OO128" t="s">
        <v>362</v>
      </c>
      <c r="OP128" t="s">
        <v>362</v>
      </c>
      <c r="OQ128" t="s">
        <v>362</v>
      </c>
      <c r="OR128" t="s">
        <v>362</v>
      </c>
      <c r="OS128" t="s">
        <v>362</v>
      </c>
      <c r="OU128" t="s">
        <v>5019</v>
      </c>
      <c r="OV128" t="s">
        <v>5361</v>
      </c>
      <c r="OW128" t="s">
        <v>362</v>
      </c>
      <c r="OX128" t="s">
        <v>360</v>
      </c>
      <c r="OY128" t="s">
        <v>362</v>
      </c>
      <c r="OZ128" t="s">
        <v>362</v>
      </c>
      <c r="PA128" t="s">
        <v>362</v>
      </c>
      <c r="PB128" t="s">
        <v>362</v>
      </c>
      <c r="PC128" t="s">
        <v>362</v>
      </c>
      <c r="PD128" t="s">
        <v>362</v>
      </c>
      <c r="PF128" t="s">
        <v>5373</v>
      </c>
      <c r="PG128" t="s">
        <v>362</v>
      </c>
      <c r="PH128" t="s">
        <v>362</v>
      </c>
      <c r="PI128" t="s">
        <v>360</v>
      </c>
      <c r="PJ128" t="s">
        <v>362</v>
      </c>
      <c r="PK128" t="s">
        <v>362</v>
      </c>
      <c r="PL128" t="s">
        <v>362</v>
      </c>
      <c r="PM128" t="s">
        <v>362</v>
      </c>
      <c r="PN128" t="s">
        <v>362</v>
      </c>
      <c r="PO128" t="s">
        <v>362</v>
      </c>
      <c r="PP128" t="s">
        <v>362</v>
      </c>
      <c r="PQ128" t="s">
        <v>362</v>
      </c>
      <c r="PR128" t="s">
        <v>362</v>
      </c>
      <c r="PS128" t="s">
        <v>362</v>
      </c>
      <c r="PT128" t="s">
        <v>362</v>
      </c>
      <c r="PU128" t="s">
        <v>362</v>
      </c>
      <c r="PV128" t="s">
        <v>362</v>
      </c>
      <c r="PW128" t="s">
        <v>362</v>
      </c>
      <c r="PX128" t="s">
        <v>362</v>
      </c>
      <c r="PZ128" t="s">
        <v>5400</v>
      </c>
      <c r="QA128" t="s">
        <v>360</v>
      </c>
      <c r="QB128" t="s">
        <v>362</v>
      </c>
      <c r="QC128" t="s">
        <v>362</v>
      </c>
      <c r="QD128" t="s">
        <v>362</v>
      </c>
      <c r="QE128" t="s">
        <v>362</v>
      </c>
      <c r="QF128" t="s">
        <v>362</v>
      </c>
      <c r="QG128" t="s">
        <v>362</v>
      </c>
      <c r="QH128" t="s">
        <v>362</v>
      </c>
      <c r="QI128" t="s">
        <v>362</v>
      </c>
      <c r="QJ128" t="s">
        <v>362</v>
      </c>
      <c r="QK128" t="s">
        <v>362</v>
      </c>
      <c r="QL128" t="s">
        <v>362</v>
      </c>
      <c r="QM128" t="s">
        <v>362</v>
      </c>
      <c r="QN128" t="s">
        <v>362</v>
      </c>
      <c r="QO128" t="s">
        <v>362</v>
      </c>
      <c r="QP128" t="s">
        <v>362</v>
      </c>
      <c r="QR128" t="s">
        <v>5437</v>
      </c>
      <c r="QS128" t="s">
        <v>362</v>
      </c>
      <c r="QT128" t="s">
        <v>362</v>
      </c>
      <c r="QU128" t="s">
        <v>362</v>
      </c>
      <c r="QV128" t="s">
        <v>362</v>
      </c>
      <c r="QW128" t="s">
        <v>362</v>
      </c>
      <c r="QX128" t="s">
        <v>362</v>
      </c>
      <c r="QY128" t="s">
        <v>362</v>
      </c>
      <c r="QZ128" t="s">
        <v>360</v>
      </c>
      <c r="RA128" t="s">
        <v>362</v>
      </c>
      <c r="RB128" t="s">
        <v>362</v>
      </c>
      <c r="RC128" t="s">
        <v>362</v>
      </c>
      <c r="RD128" t="s">
        <v>362</v>
      </c>
      <c r="RF128" t="s">
        <v>6557</v>
      </c>
      <c r="RG128" t="s">
        <v>360</v>
      </c>
      <c r="RH128" t="s">
        <v>362</v>
      </c>
      <c r="RI128" t="s">
        <v>362</v>
      </c>
      <c r="RJ128" t="s">
        <v>362</v>
      </c>
      <c r="RK128" t="s">
        <v>360</v>
      </c>
      <c r="RL128" t="s">
        <v>362</v>
      </c>
      <c r="RM128" t="s">
        <v>362</v>
      </c>
      <c r="RN128" t="s">
        <v>362</v>
      </c>
      <c r="RO128" t="s">
        <v>362</v>
      </c>
      <c r="RP128" t="s">
        <v>362</v>
      </c>
      <c r="RQ128" t="s">
        <v>362</v>
      </c>
      <c r="RR128" t="s">
        <v>362</v>
      </c>
      <c r="RS128" t="s">
        <v>362</v>
      </c>
      <c r="RT128" t="s">
        <v>362</v>
      </c>
      <c r="RU128" t="s">
        <v>362</v>
      </c>
      <c r="RV128" t="s">
        <v>362</v>
      </c>
      <c r="RX128" t="s">
        <v>6558</v>
      </c>
      <c r="RY128" t="s">
        <v>362</v>
      </c>
      <c r="RZ128" t="s">
        <v>360</v>
      </c>
      <c r="SA128" t="s">
        <v>360</v>
      </c>
      <c r="SB128" t="s">
        <v>360</v>
      </c>
      <c r="SC128" t="s">
        <v>362</v>
      </c>
      <c r="SD128" t="s">
        <v>362</v>
      </c>
      <c r="SE128" t="s">
        <v>362</v>
      </c>
      <c r="SF128" t="s">
        <v>362</v>
      </c>
      <c r="SG128" t="s">
        <v>362</v>
      </c>
      <c r="SH128" t="s">
        <v>362</v>
      </c>
      <c r="SI128" t="s">
        <v>362</v>
      </c>
      <c r="SK128" t="s">
        <v>5489</v>
      </c>
      <c r="SL128" t="s">
        <v>362</v>
      </c>
      <c r="SM128" t="s">
        <v>362</v>
      </c>
      <c r="SN128" t="s">
        <v>362</v>
      </c>
      <c r="SO128" t="s">
        <v>360</v>
      </c>
      <c r="SP128" t="s">
        <v>362</v>
      </c>
      <c r="SQ128" t="s">
        <v>362</v>
      </c>
      <c r="SR128" t="s">
        <v>362</v>
      </c>
      <c r="SS128" t="s">
        <v>362</v>
      </c>
      <c r="ST128" t="s">
        <v>362</v>
      </c>
      <c r="SU128" t="s">
        <v>362</v>
      </c>
      <c r="SV128" t="s">
        <v>362</v>
      </c>
      <c r="SW128" t="s">
        <v>362</v>
      </c>
      <c r="SX128" t="s">
        <v>362</v>
      </c>
      <c r="SZ128" t="s">
        <v>5505</v>
      </c>
      <c r="TA128" t="s">
        <v>360</v>
      </c>
      <c r="TB128" t="s">
        <v>362</v>
      </c>
      <c r="TC128" t="s">
        <v>362</v>
      </c>
      <c r="TD128" t="s">
        <v>362</v>
      </c>
      <c r="TE128" t="s">
        <v>362</v>
      </c>
      <c r="TF128" t="s">
        <v>362</v>
      </c>
      <c r="TG128" t="s">
        <v>362</v>
      </c>
      <c r="TH128" t="s">
        <v>362</v>
      </c>
      <c r="TJ128" t="s">
        <v>5489</v>
      </c>
      <c r="TK128" t="s">
        <v>362</v>
      </c>
      <c r="TL128" t="s">
        <v>362</v>
      </c>
      <c r="TM128" t="s">
        <v>362</v>
      </c>
      <c r="TN128" t="s">
        <v>360</v>
      </c>
      <c r="TO128" t="s">
        <v>362</v>
      </c>
      <c r="TP128" t="s">
        <v>362</v>
      </c>
      <c r="TQ128" t="s">
        <v>362</v>
      </c>
      <c r="TR128" t="s">
        <v>362</v>
      </c>
      <c r="TS128" t="s">
        <v>362</v>
      </c>
      <c r="TT128" t="s">
        <v>362</v>
      </c>
      <c r="TU128" t="s">
        <v>362</v>
      </c>
      <c r="TV128" t="s">
        <v>362</v>
      </c>
      <c r="TW128" t="s">
        <v>362</v>
      </c>
      <c r="TY128" t="s">
        <v>5021</v>
      </c>
      <c r="TZ128" t="s">
        <v>5518</v>
      </c>
      <c r="UA128" t="s">
        <v>362</v>
      </c>
      <c r="UB128" t="s">
        <v>362</v>
      </c>
      <c r="UC128" t="s">
        <v>360</v>
      </c>
      <c r="UD128" t="s">
        <v>362</v>
      </c>
      <c r="UE128" t="s">
        <v>362</v>
      </c>
      <c r="UF128" t="s">
        <v>362</v>
      </c>
      <c r="UG128" t="s">
        <v>362</v>
      </c>
      <c r="UH128" t="s">
        <v>362</v>
      </c>
      <c r="UI128" t="s">
        <v>362</v>
      </c>
      <c r="UJ128" t="s">
        <v>362</v>
      </c>
      <c r="UK128" t="s">
        <v>362</v>
      </c>
      <c r="UN128" t="s">
        <v>3074</v>
      </c>
      <c r="UO128" t="s">
        <v>3074</v>
      </c>
      <c r="UP128" t="s">
        <v>3074</v>
      </c>
      <c r="UQ128" t="s">
        <v>6559</v>
      </c>
      <c r="UR128" t="s">
        <v>304</v>
      </c>
      <c r="US128" t="s">
        <v>314</v>
      </c>
      <c r="UT128" t="s">
        <v>298</v>
      </c>
      <c r="UU128" t="s">
        <v>686</v>
      </c>
      <c r="UV128" t="s">
        <v>532</v>
      </c>
      <c r="UW128" t="s">
        <v>333</v>
      </c>
      <c r="UX128" t="s">
        <v>742</v>
      </c>
      <c r="UY128" t="s">
        <v>406</v>
      </c>
      <c r="UZ128" t="s">
        <v>1099</v>
      </c>
      <c r="VA128" t="s">
        <v>1185</v>
      </c>
      <c r="VB128" t="s">
        <v>386</v>
      </c>
    </row>
    <row r="129" spans="1:574" x14ac:dyDescent="0.25">
      <c r="A129" t="s">
        <v>6560</v>
      </c>
      <c r="B129" s="38">
        <v>45910</v>
      </c>
      <c r="C129" t="s">
        <v>3056</v>
      </c>
      <c r="D129" t="s">
        <v>3062</v>
      </c>
      <c r="E129" t="s">
        <v>3068</v>
      </c>
      <c r="G129" t="s">
        <v>3072</v>
      </c>
      <c r="H129" s="38">
        <v>44994</v>
      </c>
      <c r="I129">
        <v>48</v>
      </c>
      <c r="J129" t="s">
        <v>1471</v>
      </c>
      <c r="K129" t="s">
        <v>4866</v>
      </c>
      <c r="L129" t="s">
        <v>4875</v>
      </c>
      <c r="N129" t="s">
        <v>4911</v>
      </c>
      <c r="P129" t="s">
        <v>4937</v>
      </c>
      <c r="R129" t="s">
        <v>5994</v>
      </c>
      <c r="S129" t="s">
        <v>360</v>
      </c>
      <c r="T129" t="s">
        <v>360</v>
      </c>
      <c r="U129" t="s">
        <v>362</v>
      </c>
      <c r="V129" t="s">
        <v>362</v>
      </c>
      <c r="W129" t="s">
        <v>362</v>
      </c>
      <c r="X129" t="s">
        <v>362</v>
      </c>
      <c r="Y129" t="s">
        <v>362</v>
      </c>
      <c r="Z129" t="s">
        <v>362</v>
      </c>
      <c r="AB129" t="s">
        <v>4940</v>
      </c>
      <c r="AC129" t="s">
        <v>4940</v>
      </c>
      <c r="AD129" t="s">
        <v>4940</v>
      </c>
      <c r="AE129" t="s">
        <v>4940</v>
      </c>
      <c r="AF129" t="s">
        <v>4940</v>
      </c>
      <c r="AG129" t="s">
        <v>4940</v>
      </c>
      <c r="AH129" t="s">
        <v>5984</v>
      </c>
      <c r="AI129" t="s">
        <v>360</v>
      </c>
      <c r="AJ129" t="s">
        <v>360</v>
      </c>
      <c r="AK129" t="s">
        <v>362</v>
      </c>
      <c r="AL129" t="s">
        <v>362</v>
      </c>
      <c r="AM129" t="s">
        <v>362</v>
      </c>
      <c r="AN129" t="s">
        <v>362</v>
      </c>
      <c r="AO129" t="s">
        <v>362</v>
      </c>
      <c r="AP129" t="s">
        <v>362</v>
      </c>
      <c r="AQ129" t="s">
        <v>362</v>
      </c>
      <c r="AR129" t="s">
        <v>362</v>
      </c>
      <c r="AS129" t="s">
        <v>362</v>
      </c>
      <c r="AT129" t="s">
        <v>362</v>
      </c>
      <c r="AU129" t="s">
        <v>362</v>
      </c>
      <c r="AV129" t="s">
        <v>362</v>
      </c>
      <c r="AX129" t="s">
        <v>5984</v>
      </c>
      <c r="AY129" t="s">
        <v>360</v>
      </c>
      <c r="AZ129" t="s">
        <v>360</v>
      </c>
      <c r="BA129" t="s">
        <v>362</v>
      </c>
      <c r="BB129" t="s">
        <v>362</v>
      </c>
      <c r="BC129" t="s">
        <v>362</v>
      </c>
      <c r="BD129" t="s">
        <v>362</v>
      </c>
      <c r="BE129" t="s">
        <v>362</v>
      </c>
      <c r="BF129" t="s">
        <v>362</v>
      </c>
      <c r="BG129" t="s">
        <v>362</v>
      </c>
      <c r="BH129" t="s">
        <v>362</v>
      </c>
      <c r="BI129" t="s">
        <v>362</v>
      </c>
      <c r="BJ129" t="s">
        <v>362</v>
      </c>
      <c r="BK129" t="s">
        <v>362</v>
      </c>
      <c r="BM129" t="s">
        <v>5473</v>
      </c>
      <c r="BN129" t="s">
        <v>362</v>
      </c>
      <c r="BO129" t="s">
        <v>362</v>
      </c>
      <c r="BP129" t="s">
        <v>362</v>
      </c>
      <c r="BQ129" t="s">
        <v>360</v>
      </c>
      <c r="BR129" t="s">
        <v>362</v>
      </c>
      <c r="BS129" t="s">
        <v>362</v>
      </c>
      <c r="BT129" t="s">
        <v>362</v>
      </c>
      <c r="BU129" t="s">
        <v>362</v>
      </c>
      <c r="BV129" t="s">
        <v>362</v>
      </c>
      <c r="BX129" t="s">
        <v>4975</v>
      </c>
      <c r="CN129" t="s">
        <v>5002</v>
      </c>
      <c r="DD129" t="s">
        <v>5023</v>
      </c>
      <c r="EK129" t="s">
        <v>5070</v>
      </c>
      <c r="EW129" t="s">
        <v>6248</v>
      </c>
      <c r="EX129" t="s">
        <v>360</v>
      </c>
      <c r="EY129" t="s">
        <v>362</v>
      </c>
      <c r="EZ129" t="s">
        <v>362</v>
      </c>
      <c r="FA129" t="s">
        <v>362</v>
      </c>
      <c r="FB129" t="s">
        <v>362</v>
      </c>
      <c r="FC129" t="s">
        <v>362</v>
      </c>
      <c r="FD129" t="s">
        <v>360</v>
      </c>
      <c r="FE129" t="s">
        <v>362</v>
      </c>
      <c r="FF129" t="s">
        <v>362</v>
      </c>
      <c r="FG129" t="s">
        <v>362</v>
      </c>
      <c r="FH129" t="s">
        <v>362</v>
      </c>
      <c r="FJ129" t="s">
        <v>5070</v>
      </c>
      <c r="FK129" t="s">
        <v>3072</v>
      </c>
      <c r="FV129" t="s">
        <v>3072</v>
      </c>
      <c r="GG129" t="s">
        <v>4949</v>
      </c>
      <c r="GI129" t="s">
        <v>3072</v>
      </c>
      <c r="GJ129" t="s">
        <v>5137</v>
      </c>
      <c r="GK129" t="s">
        <v>362</v>
      </c>
      <c r="GL129" t="s">
        <v>360</v>
      </c>
      <c r="GM129" t="s">
        <v>362</v>
      </c>
      <c r="GN129" t="s">
        <v>362</v>
      </c>
      <c r="GO129" t="s">
        <v>362</v>
      </c>
      <c r="GP129" t="s">
        <v>362</v>
      </c>
      <c r="GR129" t="s">
        <v>5147</v>
      </c>
      <c r="GS129" t="s">
        <v>362</v>
      </c>
      <c r="GT129" t="s">
        <v>362</v>
      </c>
      <c r="GU129" t="s">
        <v>360</v>
      </c>
      <c r="GV129" t="s">
        <v>362</v>
      </c>
      <c r="GW129" t="s">
        <v>362</v>
      </c>
      <c r="GX129" t="s">
        <v>362</v>
      </c>
      <c r="GY129" t="s">
        <v>362</v>
      </c>
      <c r="GZ129" t="s">
        <v>362</v>
      </c>
      <c r="HB129" t="s">
        <v>3072</v>
      </c>
      <c r="IG129" t="s">
        <v>5187</v>
      </c>
      <c r="IP129" t="s">
        <v>5203</v>
      </c>
      <c r="IQ129" t="s">
        <v>5220</v>
      </c>
      <c r="IR129" t="s">
        <v>362</v>
      </c>
      <c r="IS129" t="s">
        <v>362</v>
      </c>
      <c r="IT129" t="s">
        <v>362</v>
      </c>
      <c r="IU129" t="s">
        <v>362</v>
      </c>
      <c r="IV129" t="s">
        <v>360</v>
      </c>
      <c r="IW129" t="s">
        <v>362</v>
      </c>
      <c r="IX129" t="s">
        <v>362</v>
      </c>
      <c r="IY129" t="s">
        <v>362</v>
      </c>
      <c r="IZ129" t="s">
        <v>362</v>
      </c>
      <c r="JA129" t="s">
        <v>362</v>
      </c>
      <c r="JL129" t="s">
        <v>3074</v>
      </c>
      <c r="JX129" t="s">
        <v>6163</v>
      </c>
      <c r="JY129" t="s">
        <v>360</v>
      </c>
      <c r="JZ129" t="s">
        <v>362</v>
      </c>
      <c r="KA129" t="s">
        <v>362</v>
      </c>
      <c r="KB129" t="s">
        <v>362</v>
      </c>
      <c r="KC129" t="s">
        <v>362</v>
      </c>
      <c r="KD129" t="s">
        <v>360</v>
      </c>
      <c r="KE129" t="s">
        <v>362</v>
      </c>
      <c r="KF129" t="s">
        <v>362</v>
      </c>
      <c r="KG129" t="s">
        <v>362</v>
      </c>
      <c r="KI129" t="s">
        <v>5259</v>
      </c>
      <c r="KJ129" t="s">
        <v>5996</v>
      </c>
      <c r="KK129" t="s">
        <v>360</v>
      </c>
      <c r="KL129" t="s">
        <v>362</v>
      </c>
      <c r="KM129" t="s">
        <v>362</v>
      </c>
      <c r="KN129" t="s">
        <v>362</v>
      </c>
      <c r="KO129" t="s">
        <v>360</v>
      </c>
      <c r="KP129" t="s">
        <v>362</v>
      </c>
      <c r="KQ129" t="s">
        <v>360</v>
      </c>
      <c r="KR129" t="s">
        <v>362</v>
      </c>
      <c r="KS129" t="s">
        <v>362</v>
      </c>
      <c r="KT129" t="s">
        <v>362</v>
      </c>
      <c r="KU129" t="s">
        <v>362</v>
      </c>
      <c r="LJ129" t="s">
        <v>5283</v>
      </c>
      <c r="LK129" t="s">
        <v>362</v>
      </c>
      <c r="LL129" t="s">
        <v>362</v>
      </c>
      <c r="LM129" t="s">
        <v>360</v>
      </c>
      <c r="LN129" t="s">
        <v>362</v>
      </c>
      <c r="LO129" t="s">
        <v>362</v>
      </c>
      <c r="LP129" t="s">
        <v>362</v>
      </c>
      <c r="LQ129" t="s">
        <v>362</v>
      </c>
      <c r="LS129" t="s">
        <v>3072</v>
      </c>
      <c r="LT129" t="s">
        <v>5154</v>
      </c>
      <c r="NE129" t="s">
        <v>6561</v>
      </c>
      <c r="NF129" t="s">
        <v>362</v>
      </c>
      <c r="NG129" t="s">
        <v>362</v>
      </c>
      <c r="NH129" t="s">
        <v>362</v>
      </c>
      <c r="NI129" t="s">
        <v>362</v>
      </c>
      <c r="NJ129" t="s">
        <v>362</v>
      </c>
      <c r="NK129" t="s">
        <v>360</v>
      </c>
      <c r="NL129" t="s">
        <v>362</v>
      </c>
      <c r="NM129" t="s">
        <v>360</v>
      </c>
      <c r="NN129" t="s">
        <v>362</v>
      </c>
      <c r="NO129" t="s">
        <v>362</v>
      </c>
      <c r="NP129" t="s">
        <v>362</v>
      </c>
      <c r="NQ129" t="s">
        <v>362</v>
      </c>
      <c r="NR129" t="s">
        <v>362</v>
      </c>
      <c r="NS129" t="s">
        <v>362</v>
      </c>
      <c r="NU129" t="s">
        <v>5273</v>
      </c>
      <c r="NV129" t="s">
        <v>362</v>
      </c>
      <c r="NW129" t="s">
        <v>362</v>
      </c>
      <c r="NX129" t="s">
        <v>362</v>
      </c>
      <c r="NY129" t="s">
        <v>362</v>
      </c>
      <c r="NZ129" t="s">
        <v>362</v>
      </c>
      <c r="OA129" t="s">
        <v>362</v>
      </c>
      <c r="OB129" t="s">
        <v>360</v>
      </c>
      <c r="OC129" t="s">
        <v>362</v>
      </c>
      <c r="OD129" t="s">
        <v>362</v>
      </c>
      <c r="OE129" t="s">
        <v>362</v>
      </c>
      <c r="OF129" t="s">
        <v>362</v>
      </c>
      <c r="OG129" t="s">
        <v>362</v>
      </c>
      <c r="OI129" t="s">
        <v>5345</v>
      </c>
      <c r="OJ129" t="s">
        <v>360</v>
      </c>
      <c r="OK129" t="s">
        <v>362</v>
      </c>
      <c r="OL129" t="s">
        <v>362</v>
      </c>
      <c r="OM129" t="s">
        <v>362</v>
      </c>
      <c r="ON129" t="s">
        <v>362</v>
      </c>
      <c r="OO129" t="s">
        <v>362</v>
      </c>
      <c r="OP129" t="s">
        <v>362</v>
      </c>
      <c r="OQ129" t="s">
        <v>362</v>
      </c>
      <c r="OR129" t="s">
        <v>362</v>
      </c>
      <c r="OS129" t="s">
        <v>362</v>
      </c>
      <c r="OU129" t="s">
        <v>5002</v>
      </c>
      <c r="PF129" t="s">
        <v>6243</v>
      </c>
      <c r="PG129" t="s">
        <v>362</v>
      </c>
      <c r="PH129" t="s">
        <v>362</v>
      </c>
      <c r="PI129" t="s">
        <v>362</v>
      </c>
      <c r="PJ129" t="s">
        <v>362</v>
      </c>
      <c r="PK129" t="s">
        <v>362</v>
      </c>
      <c r="PL129" t="s">
        <v>362</v>
      </c>
      <c r="PM129" t="s">
        <v>360</v>
      </c>
      <c r="PN129" t="s">
        <v>362</v>
      </c>
      <c r="PO129" t="s">
        <v>362</v>
      </c>
      <c r="PP129" t="s">
        <v>360</v>
      </c>
      <c r="PQ129" t="s">
        <v>362</v>
      </c>
      <c r="PR129" t="s">
        <v>362</v>
      </c>
      <c r="PS129" t="s">
        <v>362</v>
      </c>
      <c r="PT129" t="s">
        <v>362</v>
      </c>
      <c r="PU129" t="s">
        <v>362</v>
      </c>
      <c r="PV129" t="s">
        <v>362</v>
      </c>
      <c r="PW129" t="s">
        <v>362</v>
      </c>
      <c r="PX129" t="s">
        <v>362</v>
      </c>
      <c r="PZ129" t="s">
        <v>5398</v>
      </c>
      <c r="QA129" t="s">
        <v>362</v>
      </c>
      <c r="QB129" t="s">
        <v>362</v>
      </c>
      <c r="QC129" t="s">
        <v>362</v>
      </c>
      <c r="QD129" t="s">
        <v>362</v>
      </c>
      <c r="QE129" t="s">
        <v>362</v>
      </c>
      <c r="QF129" t="s">
        <v>362</v>
      </c>
      <c r="QG129" t="s">
        <v>362</v>
      </c>
      <c r="QH129" t="s">
        <v>362</v>
      </c>
      <c r="QI129" t="s">
        <v>362</v>
      </c>
      <c r="QJ129" t="s">
        <v>362</v>
      </c>
      <c r="QK129" t="s">
        <v>362</v>
      </c>
      <c r="QL129" t="s">
        <v>362</v>
      </c>
      <c r="QM129" t="s">
        <v>360</v>
      </c>
      <c r="QN129" t="s">
        <v>362</v>
      </c>
      <c r="QO129" t="s">
        <v>362</v>
      </c>
      <c r="QP129" t="s">
        <v>362</v>
      </c>
      <c r="SZ129" t="s">
        <v>3074</v>
      </c>
      <c r="TA129" t="s">
        <v>362</v>
      </c>
      <c r="TB129" t="s">
        <v>362</v>
      </c>
      <c r="TC129" t="s">
        <v>362</v>
      </c>
      <c r="TD129" t="s">
        <v>362</v>
      </c>
      <c r="TE129" t="s">
        <v>362</v>
      </c>
      <c r="TF129" t="s">
        <v>362</v>
      </c>
      <c r="TG129" t="s">
        <v>360</v>
      </c>
      <c r="TH129" t="s">
        <v>362</v>
      </c>
      <c r="TY129" t="s">
        <v>5002</v>
      </c>
      <c r="UN129" t="s">
        <v>3074</v>
      </c>
      <c r="UO129" t="s">
        <v>3074</v>
      </c>
      <c r="UP129" t="s">
        <v>3074</v>
      </c>
      <c r="UQ129" t="s">
        <v>1975</v>
      </c>
      <c r="UR129" t="s">
        <v>304</v>
      </c>
      <c r="US129" t="s">
        <v>314</v>
      </c>
      <c r="UT129" t="s">
        <v>290</v>
      </c>
      <c r="UU129" t="s">
        <v>687</v>
      </c>
      <c r="UV129" t="s">
        <v>527</v>
      </c>
      <c r="UW129" t="s">
        <v>329</v>
      </c>
      <c r="UX129" t="s">
        <v>737</v>
      </c>
      <c r="UY129" t="s">
        <v>406</v>
      </c>
      <c r="UZ129" t="s">
        <v>1099</v>
      </c>
      <c r="VA129" t="s">
        <v>1184</v>
      </c>
      <c r="VB129" t="s">
        <v>392</v>
      </c>
    </row>
    <row r="130" spans="1:574" x14ac:dyDescent="0.25">
      <c r="A130" t="s">
        <v>6562</v>
      </c>
      <c r="B130" s="38">
        <v>45910</v>
      </c>
      <c r="C130" t="s">
        <v>3055</v>
      </c>
      <c r="D130" t="s">
        <v>3062</v>
      </c>
      <c r="E130" t="s">
        <v>3068</v>
      </c>
      <c r="G130" t="s">
        <v>3072</v>
      </c>
      <c r="H130" s="38">
        <v>45085</v>
      </c>
      <c r="I130">
        <v>51</v>
      </c>
      <c r="J130" t="s">
        <v>1471</v>
      </c>
      <c r="K130" t="s">
        <v>4866</v>
      </c>
      <c r="L130" t="s">
        <v>4875</v>
      </c>
      <c r="N130" t="s">
        <v>4911</v>
      </c>
      <c r="P130" t="s">
        <v>4923</v>
      </c>
      <c r="R130" t="s">
        <v>5527</v>
      </c>
      <c r="S130" t="s">
        <v>360</v>
      </c>
      <c r="T130" t="s">
        <v>362</v>
      </c>
      <c r="U130" t="s">
        <v>362</v>
      </c>
      <c r="V130" t="s">
        <v>362</v>
      </c>
      <c r="W130" t="s">
        <v>362</v>
      </c>
      <c r="X130" t="s">
        <v>362</v>
      </c>
      <c r="Y130" t="s">
        <v>362</v>
      </c>
      <c r="Z130" t="s">
        <v>362</v>
      </c>
      <c r="AB130" t="s">
        <v>4942</v>
      </c>
      <c r="AC130" t="s">
        <v>4940</v>
      </c>
      <c r="AD130" t="s">
        <v>4940</v>
      </c>
      <c r="AE130" t="s">
        <v>4940</v>
      </c>
      <c r="AF130" t="s">
        <v>4940</v>
      </c>
      <c r="AG130" t="s">
        <v>4940</v>
      </c>
      <c r="AH130" t="s">
        <v>6563</v>
      </c>
      <c r="AI130" t="s">
        <v>360</v>
      </c>
      <c r="AJ130" t="s">
        <v>362</v>
      </c>
      <c r="AK130" t="s">
        <v>362</v>
      </c>
      <c r="AL130" t="s">
        <v>360</v>
      </c>
      <c r="AM130" t="s">
        <v>362</v>
      </c>
      <c r="AN130" t="s">
        <v>362</v>
      </c>
      <c r="AO130" t="s">
        <v>362</v>
      </c>
      <c r="AP130" t="s">
        <v>360</v>
      </c>
      <c r="AQ130" t="s">
        <v>362</v>
      </c>
      <c r="AR130" t="s">
        <v>362</v>
      </c>
      <c r="AS130" t="s">
        <v>360</v>
      </c>
      <c r="AT130" t="s">
        <v>362</v>
      </c>
      <c r="AU130" t="s">
        <v>362</v>
      </c>
      <c r="AV130" t="s">
        <v>362</v>
      </c>
      <c r="AX130" t="s">
        <v>6564</v>
      </c>
      <c r="AY130" t="s">
        <v>360</v>
      </c>
      <c r="AZ130" t="s">
        <v>362</v>
      </c>
      <c r="BA130" t="s">
        <v>362</v>
      </c>
      <c r="BB130" t="s">
        <v>360</v>
      </c>
      <c r="BC130" t="s">
        <v>362</v>
      </c>
      <c r="BD130" t="s">
        <v>362</v>
      </c>
      <c r="BE130" t="s">
        <v>362</v>
      </c>
      <c r="BF130" t="s">
        <v>362</v>
      </c>
      <c r="BG130" t="s">
        <v>362</v>
      </c>
      <c r="BH130" t="s">
        <v>362</v>
      </c>
      <c r="BI130" t="s">
        <v>362</v>
      </c>
      <c r="BJ130" t="s">
        <v>362</v>
      </c>
      <c r="BK130" t="s">
        <v>362</v>
      </c>
      <c r="BM130" t="s">
        <v>6481</v>
      </c>
      <c r="BN130" t="s">
        <v>362</v>
      </c>
      <c r="BO130" t="s">
        <v>362</v>
      </c>
      <c r="BP130" t="s">
        <v>360</v>
      </c>
      <c r="BQ130" t="s">
        <v>360</v>
      </c>
      <c r="BR130" t="s">
        <v>362</v>
      </c>
      <c r="BS130" t="s">
        <v>362</v>
      </c>
      <c r="BT130" t="s">
        <v>362</v>
      </c>
      <c r="BU130" t="s">
        <v>362</v>
      </c>
      <c r="BV130" t="s">
        <v>362</v>
      </c>
      <c r="BX130" t="s">
        <v>4975</v>
      </c>
      <c r="CN130" t="s">
        <v>5002</v>
      </c>
      <c r="DD130" t="s">
        <v>5021</v>
      </c>
      <c r="EK130" t="s">
        <v>5070</v>
      </c>
      <c r="EW130" t="s">
        <v>5100</v>
      </c>
      <c r="EX130" t="s">
        <v>362</v>
      </c>
      <c r="EY130" t="s">
        <v>362</v>
      </c>
      <c r="EZ130" t="s">
        <v>362</v>
      </c>
      <c r="FA130" t="s">
        <v>360</v>
      </c>
      <c r="FB130" t="s">
        <v>362</v>
      </c>
      <c r="FC130" t="s">
        <v>362</v>
      </c>
      <c r="FD130" t="s">
        <v>362</v>
      </c>
      <c r="FE130" t="s">
        <v>362</v>
      </c>
      <c r="FF130" t="s">
        <v>362</v>
      </c>
      <c r="FG130" t="s">
        <v>362</v>
      </c>
      <c r="FH130" t="s">
        <v>362</v>
      </c>
      <c r="FJ130" t="s">
        <v>5070</v>
      </c>
      <c r="FK130" t="s">
        <v>5111</v>
      </c>
      <c r="FL130" t="s">
        <v>5113</v>
      </c>
      <c r="FM130" t="s">
        <v>360</v>
      </c>
      <c r="FN130" t="s">
        <v>362</v>
      </c>
      <c r="FO130" t="s">
        <v>362</v>
      </c>
      <c r="FP130" t="s">
        <v>362</v>
      </c>
      <c r="FQ130" t="s">
        <v>362</v>
      </c>
      <c r="FR130" t="s">
        <v>362</v>
      </c>
      <c r="FS130" t="s">
        <v>362</v>
      </c>
      <c r="FT130" t="s">
        <v>362</v>
      </c>
      <c r="FV130" t="s">
        <v>3072</v>
      </c>
      <c r="GG130" t="s">
        <v>4949</v>
      </c>
      <c r="GI130" t="s">
        <v>3074</v>
      </c>
      <c r="HN130" t="s">
        <v>5172</v>
      </c>
      <c r="HO130" t="s">
        <v>362</v>
      </c>
      <c r="HP130" t="s">
        <v>362</v>
      </c>
      <c r="HQ130" t="s">
        <v>360</v>
      </c>
      <c r="HR130" t="s">
        <v>362</v>
      </c>
      <c r="HS130" t="s">
        <v>362</v>
      </c>
      <c r="HT130" t="s">
        <v>362</v>
      </c>
      <c r="HU130" t="s">
        <v>362</v>
      </c>
      <c r="HV130" t="s">
        <v>362</v>
      </c>
      <c r="HW130" t="s">
        <v>362</v>
      </c>
      <c r="HY130" t="s">
        <v>5186</v>
      </c>
      <c r="HZ130" t="s">
        <v>362</v>
      </c>
      <c r="IA130" t="s">
        <v>362</v>
      </c>
      <c r="IB130" t="s">
        <v>362</v>
      </c>
      <c r="IC130" t="s">
        <v>362</v>
      </c>
      <c r="ID130" t="s">
        <v>360</v>
      </c>
      <c r="IE130" t="s">
        <v>362</v>
      </c>
      <c r="IG130" t="s">
        <v>4907</v>
      </c>
      <c r="IP130" t="s">
        <v>5203</v>
      </c>
      <c r="IQ130" t="s">
        <v>6199</v>
      </c>
      <c r="IR130" t="s">
        <v>362</v>
      </c>
      <c r="IS130" t="s">
        <v>360</v>
      </c>
      <c r="IT130" t="s">
        <v>362</v>
      </c>
      <c r="IU130" t="s">
        <v>362</v>
      </c>
      <c r="IV130" t="s">
        <v>360</v>
      </c>
      <c r="IW130" t="s">
        <v>362</v>
      </c>
      <c r="IX130" t="s">
        <v>362</v>
      </c>
      <c r="IY130" t="s">
        <v>362</v>
      </c>
      <c r="IZ130" t="s">
        <v>362</v>
      </c>
      <c r="JA130" t="s">
        <v>362</v>
      </c>
      <c r="JL130" t="s">
        <v>3074</v>
      </c>
      <c r="JX130" t="s">
        <v>5248</v>
      </c>
      <c r="JY130" t="s">
        <v>360</v>
      </c>
      <c r="JZ130" t="s">
        <v>362</v>
      </c>
      <c r="KA130" t="s">
        <v>362</v>
      </c>
      <c r="KB130" t="s">
        <v>362</v>
      </c>
      <c r="KC130" t="s">
        <v>362</v>
      </c>
      <c r="KD130" t="s">
        <v>362</v>
      </c>
      <c r="KE130" t="s">
        <v>362</v>
      </c>
      <c r="KF130" t="s">
        <v>362</v>
      </c>
      <c r="KG130" t="s">
        <v>362</v>
      </c>
      <c r="KI130" t="s">
        <v>5259</v>
      </c>
      <c r="KJ130" t="s">
        <v>5263</v>
      </c>
      <c r="KK130" t="s">
        <v>360</v>
      </c>
      <c r="KL130" t="s">
        <v>362</v>
      </c>
      <c r="KM130" t="s">
        <v>362</v>
      </c>
      <c r="KN130" t="s">
        <v>362</v>
      </c>
      <c r="KO130" t="s">
        <v>362</v>
      </c>
      <c r="KP130" t="s">
        <v>362</v>
      </c>
      <c r="KQ130" t="s">
        <v>362</v>
      </c>
      <c r="KR130" t="s">
        <v>362</v>
      </c>
      <c r="KS130" t="s">
        <v>362</v>
      </c>
      <c r="KT130" t="s">
        <v>362</v>
      </c>
      <c r="KU130" t="s">
        <v>362</v>
      </c>
      <c r="LJ130" t="s">
        <v>5997</v>
      </c>
      <c r="LK130" t="s">
        <v>360</v>
      </c>
      <c r="LL130" t="s">
        <v>360</v>
      </c>
      <c r="LM130" t="s">
        <v>362</v>
      </c>
      <c r="LN130" t="s">
        <v>362</v>
      </c>
      <c r="LO130" t="s">
        <v>362</v>
      </c>
      <c r="LP130" t="s">
        <v>362</v>
      </c>
      <c r="LQ130" t="s">
        <v>362</v>
      </c>
      <c r="LS130" t="s">
        <v>3072</v>
      </c>
      <c r="LT130" t="s">
        <v>5287</v>
      </c>
      <c r="MR130" t="s">
        <v>5050</v>
      </c>
      <c r="MS130" t="s">
        <v>362</v>
      </c>
      <c r="MT130" t="s">
        <v>362</v>
      </c>
      <c r="MU130" t="s">
        <v>362</v>
      </c>
      <c r="MV130" t="s">
        <v>362</v>
      </c>
      <c r="MW130" t="s">
        <v>362</v>
      </c>
      <c r="MX130" t="s">
        <v>362</v>
      </c>
      <c r="MY130" t="s">
        <v>362</v>
      </c>
      <c r="MZ130" t="s">
        <v>360</v>
      </c>
      <c r="NA130" t="s">
        <v>362</v>
      </c>
      <c r="NB130" t="s">
        <v>362</v>
      </c>
      <c r="NC130" t="s">
        <v>362</v>
      </c>
      <c r="NE130" t="s">
        <v>4971</v>
      </c>
      <c r="NF130" t="s">
        <v>362</v>
      </c>
      <c r="NG130" t="s">
        <v>362</v>
      </c>
      <c r="NH130" t="s">
        <v>362</v>
      </c>
      <c r="NI130" t="s">
        <v>362</v>
      </c>
      <c r="NJ130" t="s">
        <v>362</v>
      </c>
      <c r="NK130" t="s">
        <v>362</v>
      </c>
      <c r="NL130" t="s">
        <v>362</v>
      </c>
      <c r="NM130" t="s">
        <v>362</v>
      </c>
      <c r="NN130" t="s">
        <v>362</v>
      </c>
      <c r="NO130" t="s">
        <v>362</v>
      </c>
      <c r="NP130" t="s">
        <v>362</v>
      </c>
      <c r="NQ130" t="s">
        <v>360</v>
      </c>
      <c r="NR130" t="s">
        <v>362</v>
      </c>
      <c r="NS130" t="s">
        <v>362</v>
      </c>
      <c r="NU130" t="s">
        <v>5263</v>
      </c>
      <c r="NV130" t="s">
        <v>360</v>
      </c>
      <c r="NW130" t="s">
        <v>362</v>
      </c>
      <c r="NX130" t="s">
        <v>362</v>
      </c>
      <c r="NY130" t="s">
        <v>362</v>
      </c>
      <c r="NZ130" t="s">
        <v>362</v>
      </c>
      <c r="OA130" t="s">
        <v>362</v>
      </c>
      <c r="OB130" t="s">
        <v>362</v>
      </c>
      <c r="OC130" t="s">
        <v>362</v>
      </c>
      <c r="OD130" t="s">
        <v>362</v>
      </c>
      <c r="OE130" t="s">
        <v>362</v>
      </c>
      <c r="OF130" t="s">
        <v>362</v>
      </c>
      <c r="OG130" t="s">
        <v>362</v>
      </c>
      <c r="OI130" t="s">
        <v>5345</v>
      </c>
      <c r="OJ130" t="s">
        <v>360</v>
      </c>
      <c r="OK130" t="s">
        <v>362</v>
      </c>
      <c r="OL130" t="s">
        <v>362</v>
      </c>
      <c r="OM130" t="s">
        <v>362</v>
      </c>
      <c r="ON130" t="s">
        <v>362</v>
      </c>
      <c r="OO130" t="s">
        <v>362</v>
      </c>
      <c r="OP130" t="s">
        <v>362</v>
      </c>
      <c r="OQ130" t="s">
        <v>362</v>
      </c>
      <c r="OR130" t="s">
        <v>362</v>
      </c>
      <c r="OS130" t="s">
        <v>362</v>
      </c>
      <c r="OU130" t="s">
        <v>5002</v>
      </c>
      <c r="PF130" t="s">
        <v>5398</v>
      </c>
      <c r="PG130" t="s">
        <v>362</v>
      </c>
      <c r="PH130" t="s">
        <v>362</v>
      </c>
      <c r="PI130" t="s">
        <v>362</v>
      </c>
      <c r="PJ130" t="s">
        <v>362</v>
      </c>
      <c r="PK130" t="s">
        <v>362</v>
      </c>
      <c r="PL130" t="s">
        <v>362</v>
      </c>
      <c r="PM130" t="s">
        <v>362</v>
      </c>
      <c r="PN130" t="s">
        <v>362</v>
      </c>
      <c r="PO130" t="s">
        <v>362</v>
      </c>
      <c r="PP130" t="s">
        <v>362</v>
      </c>
      <c r="PQ130" t="s">
        <v>362</v>
      </c>
      <c r="PR130" t="s">
        <v>362</v>
      </c>
      <c r="PS130" t="s">
        <v>362</v>
      </c>
      <c r="PT130" t="s">
        <v>362</v>
      </c>
      <c r="PU130" t="s">
        <v>362</v>
      </c>
      <c r="PV130" t="s">
        <v>362</v>
      </c>
      <c r="PW130" t="s">
        <v>362</v>
      </c>
      <c r="PX130" t="s">
        <v>360</v>
      </c>
      <c r="PZ130" t="s">
        <v>5398</v>
      </c>
      <c r="QA130" t="s">
        <v>362</v>
      </c>
      <c r="QB130" t="s">
        <v>362</v>
      </c>
      <c r="QC130" t="s">
        <v>362</v>
      </c>
      <c r="QD130" t="s">
        <v>362</v>
      </c>
      <c r="QE130" t="s">
        <v>362</v>
      </c>
      <c r="QF130" t="s">
        <v>362</v>
      </c>
      <c r="QG130" t="s">
        <v>362</v>
      </c>
      <c r="QH130" t="s">
        <v>362</v>
      </c>
      <c r="QI130" t="s">
        <v>362</v>
      </c>
      <c r="QJ130" t="s">
        <v>362</v>
      </c>
      <c r="QK130" t="s">
        <v>362</v>
      </c>
      <c r="QL130" t="s">
        <v>362</v>
      </c>
      <c r="QM130" t="s">
        <v>360</v>
      </c>
      <c r="QN130" t="s">
        <v>362</v>
      </c>
      <c r="QO130" t="s">
        <v>362</v>
      </c>
      <c r="QP130" t="s">
        <v>362</v>
      </c>
      <c r="SZ130" t="s">
        <v>3074</v>
      </c>
      <c r="TA130" t="s">
        <v>362</v>
      </c>
      <c r="TB130" t="s">
        <v>362</v>
      </c>
      <c r="TC130" t="s">
        <v>362</v>
      </c>
      <c r="TD130" t="s">
        <v>362</v>
      </c>
      <c r="TE130" t="s">
        <v>362</v>
      </c>
      <c r="TF130" t="s">
        <v>362</v>
      </c>
      <c r="TG130" t="s">
        <v>360</v>
      </c>
      <c r="TH130" t="s">
        <v>362</v>
      </c>
      <c r="TY130" t="s">
        <v>5002</v>
      </c>
      <c r="UN130" t="s">
        <v>3074</v>
      </c>
      <c r="UO130" t="s">
        <v>3074</v>
      </c>
      <c r="UP130" t="s">
        <v>3074</v>
      </c>
      <c r="UQ130" t="s">
        <v>6565</v>
      </c>
      <c r="UR130" t="s">
        <v>304</v>
      </c>
      <c r="US130" t="s">
        <v>314</v>
      </c>
      <c r="UT130" t="s">
        <v>290</v>
      </c>
      <c r="UU130" t="s">
        <v>691</v>
      </c>
      <c r="UV130" t="s">
        <v>527</v>
      </c>
      <c r="UW130" t="s">
        <v>329</v>
      </c>
      <c r="UX130" t="s">
        <v>737</v>
      </c>
      <c r="UY130" t="s">
        <v>406</v>
      </c>
      <c r="UZ130" t="s">
        <v>1099</v>
      </c>
      <c r="VA130" t="s">
        <v>1184</v>
      </c>
      <c r="VB130" t="s">
        <v>380</v>
      </c>
    </row>
    <row r="131" spans="1:574" x14ac:dyDescent="0.25">
      <c r="A131" t="s">
        <v>6566</v>
      </c>
      <c r="B131" s="38">
        <v>45910</v>
      </c>
      <c r="C131" t="s">
        <v>3055</v>
      </c>
      <c r="D131" t="s">
        <v>3062</v>
      </c>
      <c r="E131" t="s">
        <v>3068</v>
      </c>
      <c r="G131" t="s">
        <v>3072</v>
      </c>
      <c r="H131" s="38">
        <v>44693</v>
      </c>
      <c r="I131">
        <v>32</v>
      </c>
      <c r="J131" t="s">
        <v>1471</v>
      </c>
      <c r="K131" t="s">
        <v>4866</v>
      </c>
      <c r="L131" t="s">
        <v>4875</v>
      </c>
      <c r="N131" t="s">
        <v>4913</v>
      </c>
      <c r="P131" t="s">
        <v>4937</v>
      </c>
      <c r="R131" t="s">
        <v>5994</v>
      </c>
      <c r="S131" t="s">
        <v>360</v>
      </c>
      <c r="T131" t="s">
        <v>360</v>
      </c>
      <c r="U131" t="s">
        <v>362</v>
      </c>
      <c r="V131" t="s">
        <v>362</v>
      </c>
      <c r="W131" t="s">
        <v>362</v>
      </c>
      <c r="X131" t="s">
        <v>362</v>
      </c>
      <c r="Y131" t="s">
        <v>362</v>
      </c>
      <c r="Z131" t="s">
        <v>362</v>
      </c>
      <c r="AB131" t="s">
        <v>4940</v>
      </c>
      <c r="AC131" t="s">
        <v>4940</v>
      </c>
      <c r="AD131" t="s">
        <v>4940</v>
      </c>
      <c r="AE131" t="s">
        <v>4940</v>
      </c>
      <c r="AF131" t="s">
        <v>4940</v>
      </c>
      <c r="AG131" t="s">
        <v>4940</v>
      </c>
      <c r="AH131" t="s">
        <v>6567</v>
      </c>
      <c r="AI131" t="s">
        <v>360</v>
      </c>
      <c r="AJ131" t="s">
        <v>360</v>
      </c>
      <c r="AK131" t="s">
        <v>362</v>
      </c>
      <c r="AL131" t="s">
        <v>360</v>
      </c>
      <c r="AM131" t="s">
        <v>362</v>
      </c>
      <c r="AN131" t="s">
        <v>360</v>
      </c>
      <c r="AO131" t="s">
        <v>360</v>
      </c>
      <c r="AP131" t="s">
        <v>362</v>
      </c>
      <c r="AQ131" t="s">
        <v>360</v>
      </c>
      <c r="AR131" t="s">
        <v>360</v>
      </c>
      <c r="AS131" t="s">
        <v>360</v>
      </c>
      <c r="AT131" t="s">
        <v>362</v>
      </c>
      <c r="AU131" t="s">
        <v>362</v>
      </c>
      <c r="AV131" t="s">
        <v>362</v>
      </c>
      <c r="AX131" t="s">
        <v>6132</v>
      </c>
      <c r="AY131" t="s">
        <v>360</v>
      </c>
      <c r="AZ131" t="s">
        <v>360</v>
      </c>
      <c r="BA131" t="s">
        <v>362</v>
      </c>
      <c r="BB131" t="s">
        <v>362</v>
      </c>
      <c r="BC131" t="s">
        <v>362</v>
      </c>
      <c r="BD131" t="s">
        <v>362</v>
      </c>
      <c r="BE131" t="s">
        <v>360</v>
      </c>
      <c r="BF131" t="s">
        <v>362</v>
      </c>
      <c r="BG131" t="s">
        <v>362</v>
      </c>
      <c r="BH131" t="s">
        <v>362</v>
      </c>
      <c r="BI131" t="s">
        <v>362</v>
      </c>
      <c r="BJ131" t="s">
        <v>362</v>
      </c>
      <c r="BK131" t="s">
        <v>362</v>
      </c>
      <c r="BM131" t="s">
        <v>6481</v>
      </c>
      <c r="BN131" t="s">
        <v>362</v>
      </c>
      <c r="BO131" t="s">
        <v>362</v>
      </c>
      <c r="BP131" t="s">
        <v>360</v>
      </c>
      <c r="BQ131" t="s">
        <v>360</v>
      </c>
      <c r="BR131" t="s">
        <v>362</v>
      </c>
      <c r="BS131" t="s">
        <v>362</v>
      </c>
      <c r="BT131" t="s">
        <v>362</v>
      </c>
      <c r="BU131" t="s">
        <v>362</v>
      </c>
      <c r="BV131" t="s">
        <v>362</v>
      </c>
      <c r="BX131" t="s">
        <v>4975</v>
      </c>
      <c r="CN131" t="s">
        <v>5002</v>
      </c>
      <c r="DD131" t="s">
        <v>5021</v>
      </c>
      <c r="EK131" t="s">
        <v>5070</v>
      </c>
      <c r="EW131" t="s">
        <v>5094</v>
      </c>
      <c r="EX131" t="s">
        <v>360</v>
      </c>
      <c r="EY131" t="s">
        <v>362</v>
      </c>
      <c r="EZ131" t="s">
        <v>362</v>
      </c>
      <c r="FA131" t="s">
        <v>362</v>
      </c>
      <c r="FB131" t="s">
        <v>362</v>
      </c>
      <c r="FC131" t="s">
        <v>362</v>
      </c>
      <c r="FD131" t="s">
        <v>362</v>
      </c>
      <c r="FE131" t="s">
        <v>362</v>
      </c>
      <c r="FF131" t="s">
        <v>362</v>
      </c>
      <c r="FG131" t="s">
        <v>362</v>
      </c>
      <c r="FH131" t="s">
        <v>362</v>
      </c>
      <c r="FJ131" t="s">
        <v>5070</v>
      </c>
      <c r="FK131" t="s">
        <v>3072</v>
      </c>
      <c r="FV131" t="s">
        <v>3072</v>
      </c>
      <c r="GG131" t="s">
        <v>4949</v>
      </c>
      <c r="GI131" t="s">
        <v>3074</v>
      </c>
      <c r="HN131" t="s">
        <v>5172</v>
      </c>
      <c r="HO131" t="s">
        <v>362</v>
      </c>
      <c r="HP131" t="s">
        <v>362</v>
      </c>
      <c r="HQ131" t="s">
        <v>360</v>
      </c>
      <c r="HR131" t="s">
        <v>362</v>
      </c>
      <c r="HS131" t="s">
        <v>362</v>
      </c>
      <c r="HT131" t="s">
        <v>362</v>
      </c>
      <c r="HU131" t="s">
        <v>362</v>
      </c>
      <c r="HV131" t="s">
        <v>362</v>
      </c>
      <c r="HW131" t="s">
        <v>362</v>
      </c>
      <c r="HY131" t="s">
        <v>5186</v>
      </c>
      <c r="HZ131" t="s">
        <v>362</v>
      </c>
      <c r="IA131" t="s">
        <v>362</v>
      </c>
      <c r="IB131" t="s">
        <v>362</v>
      </c>
      <c r="IC131" t="s">
        <v>362</v>
      </c>
      <c r="ID131" t="s">
        <v>360</v>
      </c>
      <c r="IE131" t="s">
        <v>362</v>
      </c>
      <c r="IG131" t="s">
        <v>5187</v>
      </c>
      <c r="IP131" t="s">
        <v>5203</v>
      </c>
      <c r="IQ131" t="s">
        <v>5220</v>
      </c>
      <c r="IR131" t="s">
        <v>362</v>
      </c>
      <c r="IS131" t="s">
        <v>362</v>
      </c>
      <c r="IT131" t="s">
        <v>362</v>
      </c>
      <c r="IU131" t="s">
        <v>362</v>
      </c>
      <c r="IV131" t="s">
        <v>360</v>
      </c>
      <c r="IW131" t="s">
        <v>362</v>
      </c>
      <c r="IX131" t="s">
        <v>362</v>
      </c>
      <c r="IY131" t="s">
        <v>362</v>
      </c>
      <c r="IZ131" t="s">
        <v>362</v>
      </c>
      <c r="JA131" t="s">
        <v>362</v>
      </c>
      <c r="JL131" t="s">
        <v>5235</v>
      </c>
      <c r="JX131" t="s">
        <v>5248</v>
      </c>
      <c r="JY131" t="s">
        <v>360</v>
      </c>
      <c r="JZ131" t="s">
        <v>362</v>
      </c>
      <c r="KA131" t="s">
        <v>362</v>
      </c>
      <c r="KB131" t="s">
        <v>362</v>
      </c>
      <c r="KC131" t="s">
        <v>362</v>
      </c>
      <c r="KD131" t="s">
        <v>362</v>
      </c>
      <c r="KE131" t="s">
        <v>362</v>
      </c>
      <c r="KF131" t="s">
        <v>362</v>
      </c>
      <c r="KG131" t="s">
        <v>362</v>
      </c>
      <c r="KI131" t="s">
        <v>5259</v>
      </c>
      <c r="KJ131" t="s">
        <v>5263</v>
      </c>
      <c r="KK131" t="s">
        <v>360</v>
      </c>
      <c r="KL131" t="s">
        <v>362</v>
      </c>
      <c r="KM131" t="s">
        <v>362</v>
      </c>
      <c r="KN131" t="s">
        <v>362</v>
      </c>
      <c r="KO131" t="s">
        <v>362</v>
      </c>
      <c r="KP131" t="s">
        <v>362</v>
      </c>
      <c r="KQ131" t="s">
        <v>362</v>
      </c>
      <c r="KR131" t="s">
        <v>362</v>
      </c>
      <c r="KS131" t="s">
        <v>362</v>
      </c>
      <c r="KT131" t="s">
        <v>362</v>
      </c>
      <c r="KU131" t="s">
        <v>362</v>
      </c>
      <c r="LJ131" t="s">
        <v>5997</v>
      </c>
      <c r="LK131" t="s">
        <v>360</v>
      </c>
      <c r="LL131" t="s">
        <v>360</v>
      </c>
      <c r="LM131" t="s">
        <v>362</v>
      </c>
      <c r="LN131" t="s">
        <v>362</v>
      </c>
      <c r="LO131" t="s">
        <v>362</v>
      </c>
      <c r="LP131" t="s">
        <v>362</v>
      </c>
      <c r="LQ131" t="s">
        <v>362</v>
      </c>
      <c r="LS131" t="s">
        <v>3072</v>
      </c>
      <c r="LT131" t="s">
        <v>5287</v>
      </c>
      <c r="MR131" t="s">
        <v>5050</v>
      </c>
      <c r="MS131" t="s">
        <v>362</v>
      </c>
      <c r="MT131" t="s">
        <v>362</v>
      </c>
      <c r="MU131" t="s">
        <v>362</v>
      </c>
      <c r="MV131" t="s">
        <v>362</v>
      </c>
      <c r="MW131" t="s">
        <v>362</v>
      </c>
      <c r="MX131" t="s">
        <v>362</v>
      </c>
      <c r="MY131" t="s">
        <v>362</v>
      </c>
      <c r="MZ131" t="s">
        <v>360</v>
      </c>
      <c r="NA131" t="s">
        <v>362</v>
      </c>
      <c r="NB131" t="s">
        <v>362</v>
      </c>
      <c r="NC131" t="s">
        <v>362</v>
      </c>
      <c r="NE131" t="s">
        <v>4971</v>
      </c>
      <c r="NF131" t="s">
        <v>362</v>
      </c>
      <c r="NG131" t="s">
        <v>362</v>
      </c>
      <c r="NH131" t="s">
        <v>362</v>
      </c>
      <c r="NI131" t="s">
        <v>362</v>
      </c>
      <c r="NJ131" t="s">
        <v>362</v>
      </c>
      <c r="NK131" t="s">
        <v>362</v>
      </c>
      <c r="NL131" t="s">
        <v>362</v>
      </c>
      <c r="NM131" t="s">
        <v>362</v>
      </c>
      <c r="NN131" t="s">
        <v>362</v>
      </c>
      <c r="NO131" t="s">
        <v>362</v>
      </c>
      <c r="NP131" t="s">
        <v>362</v>
      </c>
      <c r="NQ131" t="s">
        <v>360</v>
      </c>
      <c r="NR131" t="s">
        <v>362</v>
      </c>
      <c r="NS131" t="s">
        <v>362</v>
      </c>
      <c r="NU131" t="s">
        <v>5263</v>
      </c>
      <c r="NV131" t="s">
        <v>360</v>
      </c>
      <c r="NW131" t="s">
        <v>362</v>
      </c>
      <c r="NX131" t="s">
        <v>362</v>
      </c>
      <c r="NY131" t="s">
        <v>362</v>
      </c>
      <c r="NZ131" t="s">
        <v>362</v>
      </c>
      <c r="OA131" t="s">
        <v>362</v>
      </c>
      <c r="OB131" t="s">
        <v>362</v>
      </c>
      <c r="OC131" t="s">
        <v>362</v>
      </c>
      <c r="OD131" t="s">
        <v>362</v>
      </c>
      <c r="OE131" t="s">
        <v>362</v>
      </c>
      <c r="OF131" t="s">
        <v>362</v>
      </c>
      <c r="OG131" t="s">
        <v>362</v>
      </c>
      <c r="OI131" t="s">
        <v>5345</v>
      </c>
      <c r="OJ131" t="s">
        <v>360</v>
      </c>
      <c r="OK131" t="s">
        <v>362</v>
      </c>
      <c r="OL131" t="s">
        <v>362</v>
      </c>
      <c r="OM131" t="s">
        <v>362</v>
      </c>
      <c r="ON131" t="s">
        <v>362</v>
      </c>
      <c r="OO131" t="s">
        <v>362</v>
      </c>
      <c r="OP131" t="s">
        <v>362</v>
      </c>
      <c r="OQ131" t="s">
        <v>362</v>
      </c>
      <c r="OR131" t="s">
        <v>362</v>
      </c>
      <c r="OS131" t="s">
        <v>362</v>
      </c>
      <c r="OU131" t="s">
        <v>5002</v>
      </c>
      <c r="PF131" t="s">
        <v>5398</v>
      </c>
      <c r="PG131" t="s">
        <v>362</v>
      </c>
      <c r="PH131" t="s">
        <v>362</v>
      </c>
      <c r="PI131" t="s">
        <v>362</v>
      </c>
      <c r="PJ131" t="s">
        <v>362</v>
      </c>
      <c r="PK131" t="s">
        <v>362</v>
      </c>
      <c r="PL131" t="s">
        <v>362</v>
      </c>
      <c r="PM131" t="s">
        <v>362</v>
      </c>
      <c r="PN131" t="s">
        <v>362</v>
      </c>
      <c r="PO131" t="s">
        <v>362</v>
      </c>
      <c r="PP131" t="s">
        <v>362</v>
      </c>
      <c r="PQ131" t="s">
        <v>362</v>
      </c>
      <c r="PR131" t="s">
        <v>362</v>
      </c>
      <c r="PS131" t="s">
        <v>362</v>
      </c>
      <c r="PT131" t="s">
        <v>362</v>
      </c>
      <c r="PU131" t="s">
        <v>362</v>
      </c>
      <c r="PV131" t="s">
        <v>362</v>
      </c>
      <c r="PW131" t="s">
        <v>362</v>
      </c>
      <c r="PX131" t="s">
        <v>360</v>
      </c>
      <c r="PZ131" t="s">
        <v>5398</v>
      </c>
      <c r="QA131" t="s">
        <v>362</v>
      </c>
      <c r="QB131" t="s">
        <v>362</v>
      </c>
      <c r="QC131" t="s">
        <v>362</v>
      </c>
      <c r="QD131" t="s">
        <v>362</v>
      </c>
      <c r="QE131" t="s">
        <v>362</v>
      </c>
      <c r="QF131" t="s">
        <v>362</v>
      </c>
      <c r="QG131" t="s">
        <v>362</v>
      </c>
      <c r="QH131" t="s">
        <v>362</v>
      </c>
      <c r="QI131" t="s">
        <v>362</v>
      </c>
      <c r="QJ131" t="s">
        <v>362</v>
      </c>
      <c r="QK131" t="s">
        <v>362</v>
      </c>
      <c r="QL131" t="s">
        <v>362</v>
      </c>
      <c r="QM131" t="s">
        <v>360</v>
      </c>
      <c r="QN131" t="s">
        <v>362</v>
      </c>
      <c r="QO131" t="s">
        <v>362</v>
      </c>
      <c r="QP131" t="s">
        <v>362</v>
      </c>
      <c r="SZ131" t="s">
        <v>5511</v>
      </c>
      <c r="TA131" t="s">
        <v>362</v>
      </c>
      <c r="TB131" t="s">
        <v>362</v>
      </c>
      <c r="TC131" t="s">
        <v>362</v>
      </c>
      <c r="TD131" t="s">
        <v>360</v>
      </c>
      <c r="TE131" t="s">
        <v>362</v>
      </c>
      <c r="TF131" t="s">
        <v>362</v>
      </c>
      <c r="TG131" t="s">
        <v>362</v>
      </c>
      <c r="TH131" t="s">
        <v>362</v>
      </c>
      <c r="TJ131" t="s">
        <v>5498</v>
      </c>
      <c r="TK131" t="s">
        <v>362</v>
      </c>
      <c r="TL131" t="s">
        <v>362</v>
      </c>
      <c r="TM131" t="s">
        <v>362</v>
      </c>
      <c r="TN131" t="s">
        <v>362</v>
      </c>
      <c r="TO131" t="s">
        <v>362</v>
      </c>
      <c r="TP131" t="s">
        <v>362</v>
      </c>
      <c r="TQ131" t="s">
        <v>362</v>
      </c>
      <c r="TR131" t="s">
        <v>362</v>
      </c>
      <c r="TS131" t="s">
        <v>362</v>
      </c>
      <c r="TT131" t="s">
        <v>362</v>
      </c>
      <c r="TU131" t="s">
        <v>362</v>
      </c>
      <c r="TV131" t="s">
        <v>362</v>
      </c>
      <c r="TW131" t="s">
        <v>360</v>
      </c>
      <c r="TY131" t="s">
        <v>5002</v>
      </c>
      <c r="UN131" t="s">
        <v>3074</v>
      </c>
      <c r="UO131" t="s">
        <v>3074</v>
      </c>
      <c r="UP131" t="s">
        <v>3074</v>
      </c>
      <c r="UQ131" t="s">
        <v>820</v>
      </c>
      <c r="UR131" t="s">
        <v>304</v>
      </c>
      <c r="US131" t="s">
        <v>314</v>
      </c>
      <c r="UT131" t="s">
        <v>282</v>
      </c>
      <c r="UU131" t="s">
        <v>690</v>
      </c>
      <c r="UV131" t="s">
        <v>532</v>
      </c>
      <c r="UW131" t="s">
        <v>328</v>
      </c>
      <c r="UX131" t="s">
        <v>737</v>
      </c>
      <c r="UY131" t="s">
        <v>406</v>
      </c>
      <c r="UZ131" t="s">
        <v>1099</v>
      </c>
      <c r="VA131" t="s">
        <v>1184</v>
      </c>
      <c r="VB131" t="s">
        <v>392</v>
      </c>
    </row>
    <row r="132" spans="1:574" x14ac:dyDescent="0.25">
      <c r="A132" t="s">
        <v>6568</v>
      </c>
      <c r="B132" s="38">
        <v>45910</v>
      </c>
      <c r="C132" t="s">
        <v>3055</v>
      </c>
      <c r="D132" t="s">
        <v>3062</v>
      </c>
      <c r="E132" t="s">
        <v>3068</v>
      </c>
      <c r="G132" t="s">
        <v>3072</v>
      </c>
      <c r="H132" s="38">
        <v>44629</v>
      </c>
      <c r="I132">
        <v>63</v>
      </c>
      <c r="J132" t="s">
        <v>1471</v>
      </c>
      <c r="K132" t="s">
        <v>4866</v>
      </c>
      <c r="L132" t="s">
        <v>4875</v>
      </c>
      <c r="N132" t="s">
        <v>4913</v>
      </c>
      <c r="P132" t="s">
        <v>4933</v>
      </c>
      <c r="R132" t="s">
        <v>3074</v>
      </c>
      <c r="S132" t="s">
        <v>362</v>
      </c>
      <c r="T132" t="s">
        <v>362</v>
      </c>
      <c r="U132" t="s">
        <v>362</v>
      </c>
      <c r="V132" t="s">
        <v>362</v>
      </c>
      <c r="W132" t="s">
        <v>362</v>
      </c>
      <c r="X132" t="s">
        <v>360</v>
      </c>
      <c r="Y132" t="s">
        <v>362</v>
      </c>
      <c r="Z132" t="s">
        <v>362</v>
      </c>
      <c r="AB132" t="s">
        <v>4942</v>
      </c>
      <c r="AC132" t="s">
        <v>4942</v>
      </c>
      <c r="AD132" t="s">
        <v>4942</v>
      </c>
      <c r="AE132" t="s">
        <v>4940</v>
      </c>
      <c r="AF132" t="s">
        <v>4940</v>
      </c>
      <c r="AG132" t="s">
        <v>4940</v>
      </c>
      <c r="AH132" t="s">
        <v>6569</v>
      </c>
      <c r="AI132" t="s">
        <v>360</v>
      </c>
      <c r="AJ132" t="s">
        <v>362</v>
      </c>
      <c r="AK132" t="s">
        <v>362</v>
      </c>
      <c r="AL132" t="s">
        <v>360</v>
      </c>
      <c r="AM132" t="s">
        <v>360</v>
      </c>
      <c r="AN132" t="s">
        <v>360</v>
      </c>
      <c r="AO132" t="s">
        <v>360</v>
      </c>
      <c r="AP132" t="s">
        <v>362</v>
      </c>
      <c r="AQ132" t="s">
        <v>362</v>
      </c>
      <c r="AR132" t="s">
        <v>362</v>
      </c>
      <c r="AS132" t="s">
        <v>362</v>
      </c>
      <c r="AT132" t="s">
        <v>362</v>
      </c>
      <c r="AU132" t="s">
        <v>362</v>
      </c>
      <c r="AV132" t="s">
        <v>362</v>
      </c>
      <c r="AX132" t="s">
        <v>4949</v>
      </c>
      <c r="AY132" t="s">
        <v>360</v>
      </c>
      <c r="AZ132" t="s">
        <v>362</v>
      </c>
      <c r="BA132" t="s">
        <v>362</v>
      </c>
      <c r="BB132" t="s">
        <v>362</v>
      </c>
      <c r="BC132" t="s">
        <v>362</v>
      </c>
      <c r="BD132" t="s">
        <v>362</v>
      </c>
      <c r="BE132" t="s">
        <v>362</v>
      </c>
      <c r="BF132" t="s">
        <v>362</v>
      </c>
      <c r="BG132" t="s">
        <v>362</v>
      </c>
      <c r="BH132" t="s">
        <v>362</v>
      </c>
      <c r="BI132" t="s">
        <v>362</v>
      </c>
      <c r="BJ132" t="s">
        <v>362</v>
      </c>
      <c r="BK132" t="s">
        <v>362</v>
      </c>
      <c r="BM132" t="s">
        <v>5473</v>
      </c>
      <c r="BN132" t="s">
        <v>362</v>
      </c>
      <c r="BO132" t="s">
        <v>362</v>
      </c>
      <c r="BP132" t="s">
        <v>362</v>
      </c>
      <c r="BQ132" t="s">
        <v>360</v>
      </c>
      <c r="BR132" t="s">
        <v>362</v>
      </c>
      <c r="BS132" t="s">
        <v>362</v>
      </c>
      <c r="BT132" t="s">
        <v>362</v>
      </c>
      <c r="BU132" t="s">
        <v>362</v>
      </c>
      <c r="BV132" t="s">
        <v>362</v>
      </c>
      <c r="BX132" t="s">
        <v>4975</v>
      </c>
      <c r="CN132" t="s">
        <v>5002</v>
      </c>
      <c r="DD132" t="s">
        <v>5023</v>
      </c>
      <c r="EK132" t="s">
        <v>5070</v>
      </c>
      <c r="EW132" t="s">
        <v>5094</v>
      </c>
      <c r="EX132" t="s">
        <v>360</v>
      </c>
      <c r="EY132" t="s">
        <v>362</v>
      </c>
      <c r="EZ132" t="s">
        <v>362</v>
      </c>
      <c r="FA132" t="s">
        <v>362</v>
      </c>
      <c r="FB132" t="s">
        <v>362</v>
      </c>
      <c r="FC132" t="s">
        <v>362</v>
      </c>
      <c r="FD132" t="s">
        <v>362</v>
      </c>
      <c r="FE132" t="s">
        <v>362</v>
      </c>
      <c r="FF132" t="s">
        <v>362</v>
      </c>
      <c r="FG132" t="s">
        <v>362</v>
      </c>
      <c r="FH132" t="s">
        <v>362</v>
      </c>
      <c r="FJ132" t="s">
        <v>5070</v>
      </c>
      <c r="FK132" t="s">
        <v>5111</v>
      </c>
      <c r="FL132" t="s">
        <v>5113</v>
      </c>
      <c r="FM132" t="s">
        <v>360</v>
      </c>
      <c r="FN132" t="s">
        <v>362</v>
      </c>
      <c r="FO132" t="s">
        <v>362</v>
      </c>
      <c r="FP132" t="s">
        <v>362</v>
      </c>
      <c r="FQ132" t="s">
        <v>362</v>
      </c>
      <c r="FR132" t="s">
        <v>362</v>
      </c>
      <c r="FS132" t="s">
        <v>362</v>
      </c>
      <c r="FT132" t="s">
        <v>362</v>
      </c>
      <c r="FV132" t="s">
        <v>3072</v>
      </c>
      <c r="GG132" t="s">
        <v>4949</v>
      </c>
      <c r="GI132" t="s">
        <v>3074</v>
      </c>
      <c r="HN132" t="s">
        <v>5172</v>
      </c>
      <c r="HO132" t="s">
        <v>362</v>
      </c>
      <c r="HP132" t="s">
        <v>362</v>
      </c>
      <c r="HQ132" t="s">
        <v>360</v>
      </c>
      <c r="HR132" t="s">
        <v>362</v>
      </c>
      <c r="HS132" t="s">
        <v>362</v>
      </c>
      <c r="HT132" t="s">
        <v>362</v>
      </c>
      <c r="HU132" t="s">
        <v>362</v>
      </c>
      <c r="HV132" t="s">
        <v>362</v>
      </c>
      <c r="HW132" t="s">
        <v>362</v>
      </c>
      <c r="HY132" t="s">
        <v>5186</v>
      </c>
      <c r="HZ132" t="s">
        <v>362</v>
      </c>
      <c r="IA132" t="s">
        <v>362</v>
      </c>
      <c r="IB132" t="s">
        <v>362</v>
      </c>
      <c r="IC132" t="s">
        <v>362</v>
      </c>
      <c r="ID132" t="s">
        <v>360</v>
      </c>
      <c r="IE132" t="s">
        <v>362</v>
      </c>
      <c r="IG132" t="s">
        <v>5187</v>
      </c>
      <c r="IP132" t="s">
        <v>5203</v>
      </c>
      <c r="IQ132" t="s">
        <v>5220</v>
      </c>
      <c r="IR132" t="s">
        <v>362</v>
      </c>
      <c r="IS132" t="s">
        <v>362</v>
      </c>
      <c r="IT132" t="s">
        <v>362</v>
      </c>
      <c r="IU132" t="s">
        <v>362</v>
      </c>
      <c r="IV132" t="s">
        <v>360</v>
      </c>
      <c r="IW132" t="s">
        <v>362</v>
      </c>
      <c r="IX132" t="s">
        <v>362</v>
      </c>
      <c r="IY132" t="s">
        <v>362</v>
      </c>
      <c r="IZ132" t="s">
        <v>362</v>
      </c>
      <c r="JA132" t="s">
        <v>362</v>
      </c>
      <c r="JL132" t="s">
        <v>5235</v>
      </c>
      <c r="JX132" t="s">
        <v>6570</v>
      </c>
      <c r="JY132" t="s">
        <v>360</v>
      </c>
      <c r="JZ132" t="s">
        <v>362</v>
      </c>
      <c r="KA132" t="s">
        <v>362</v>
      </c>
      <c r="KB132" t="s">
        <v>360</v>
      </c>
      <c r="KC132" t="s">
        <v>362</v>
      </c>
      <c r="KD132" t="s">
        <v>362</v>
      </c>
      <c r="KE132" t="s">
        <v>362</v>
      </c>
      <c r="KF132" t="s">
        <v>362</v>
      </c>
      <c r="KG132" t="s">
        <v>362</v>
      </c>
      <c r="KI132" t="s">
        <v>5259</v>
      </c>
      <c r="KJ132" t="s">
        <v>5263</v>
      </c>
      <c r="KK132" t="s">
        <v>360</v>
      </c>
      <c r="KL132" t="s">
        <v>362</v>
      </c>
      <c r="KM132" t="s">
        <v>362</v>
      </c>
      <c r="KN132" t="s">
        <v>362</v>
      </c>
      <c r="KO132" t="s">
        <v>362</v>
      </c>
      <c r="KP132" t="s">
        <v>362</v>
      </c>
      <c r="KQ132" t="s">
        <v>362</v>
      </c>
      <c r="KR132" t="s">
        <v>362</v>
      </c>
      <c r="KS132" t="s">
        <v>362</v>
      </c>
      <c r="KT132" t="s">
        <v>362</v>
      </c>
      <c r="KU132" t="s">
        <v>362</v>
      </c>
      <c r="LJ132" t="s">
        <v>5997</v>
      </c>
      <c r="LK132" t="s">
        <v>360</v>
      </c>
      <c r="LL132" t="s">
        <v>360</v>
      </c>
      <c r="LM132" t="s">
        <v>362</v>
      </c>
      <c r="LN132" t="s">
        <v>362</v>
      </c>
      <c r="LO132" t="s">
        <v>362</v>
      </c>
      <c r="LP132" t="s">
        <v>362</v>
      </c>
      <c r="LQ132" t="s">
        <v>362</v>
      </c>
      <c r="LS132" t="s">
        <v>3072</v>
      </c>
      <c r="LT132" t="s">
        <v>5287</v>
      </c>
      <c r="MR132" t="s">
        <v>5050</v>
      </c>
      <c r="MS132" t="s">
        <v>362</v>
      </c>
      <c r="MT132" t="s">
        <v>362</v>
      </c>
      <c r="MU132" t="s">
        <v>362</v>
      </c>
      <c r="MV132" t="s">
        <v>362</v>
      </c>
      <c r="MW132" t="s">
        <v>362</v>
      </c>
      <c r="MX132" t="s">
        <v>362</v>
      </c>
      <c r="MY132" t="s">
        <v>362</v>
      </c>
      <c r="MZ132" t="s">
        <v>360</v>
      </c>
      <c r="NA132" t="s">
        <v>362</v>
      </c>
      <c r="NB132" t="s">
        <v>362</v>
      </c>
      <c r="NC132" t="s">
        <v>362</v>
      </c>
      <c r="NE132" t="s">
        <v>4971</v>
      </c>
      <c r="NF132" t="s">
        <v>362</v>
      </c>
      <c r="NG132" t="s">
        <v>362</v>
      </c>
      <c r="NH132" t="s">
        <v>362</v>
      </c>
      <c r="NI132" t="s">
        <v>362</v>
      </c>
      <c r="NJ132" t="s">
        <v>362</v>
      </c>
      <c r="NK132" t="s">
        <v>362</v>
      </c>
      <c r="NL132" t="s">
        <v>362</v>
      </c>
      <c r="NM132" t="s">
        <v>362</v>
      </c>
      <c r="NN132" t="s">
        <v>362</v>
      </c>
      <c r="NO132" t="s">
        <v>362</v>
      </c>
      <c r="NP132" t="s">
        <v>362</v>
      </c>
      <c r="NQ132" t="s">
        <v>360</v>
      </c>
      <c r="NR132" t="s">
        <v>362</v>
      </c>
      <c r="NS132" t="s">
        <v>362</v>
      </c>
      <c r="NU132" t="s">
        <v>5263</v>
      </c>
      <c r="NV132" t="s">
        <v>360</v>
      </c>
      <c r="NW132" t="s">
        <v>362</v>
      </c>
      <c r="NX132" t="s">
        <v>362</v>
      </c>
      <c r="NY132" t="s">
        <v>362</v>
      </c>
      <c r="NZ132" t="s">
        <v>362</v>
      </c>
      <c r="OA132" t="s">
        <v>362</v>
      </c>
      <c r="OB132" t="s">
        <v>362</v>
      </c>
      <c r="OC132" t="s">
        <v>362</v>
      </c>
      <c r="OD132" t="s">
        <v>362</v>
      </c>
      <c r="OE132" t="s">
        <v>362</v>
      </c>
      <c r="OF132" t="s">
        <v>362</v>
      </c>
      <c r="OG132" t="s">
        <v>362</v>
      </c>
      <c r="OI132" t="s">
        <v>6024</v>
      </c>
      <c r="OJ132" t="s">
        <v>360</v>
      </c>
      <c r="OK132" t="s">
        <v>362</v>
      </c>
      <c r="OL132" t="s">
        <v>362</v>
      </c>
      <c r="OM132" t="s">
        <v>362</v>
      </c>
      <c r="ON132" t="s">
        <v>360</v>
      </c>
      <c r="OO132" t="s">
        <v>362</v>
      </c>
      <c r="OP132" t="s">
        <v>362</v>
      </c>
      <c r="OQ132" t="s">
        <v>362</v>
      </c>
      <c r="OR132" t="s">
        <v>362</v>
      </c>
      <c r="OS132" t="s">
        <v>362</v>
      </c>
      <c r="OU132" t="s">
        <v>5002</v>
      </c>
      <c r="PF132" t="s">
        <v>6217</v>
      </c>
      <c r="PG132" t="s">
        <v>360</v>
      </c>
      <c r="PH132" t="s">
        <v>362</v>
      </c>
      <c r="PI132" t="s">
        <v>362</v>
      </c>
      <c r="PJ132" t="s">
        <v>362</v>
      </c>
      <c r="PK132" t="s">
        <v>362</v>
      </c>
      <c r="PL132" t="s">
        <v>362</v>
      </c>
      <c r="PM132" t="s">
        <v>362</v>
      </c>
      <c r="PN132" t="s">
        <v>360</v>
      </c>
      <c r="PO132" t="s">
        <v>362</v>
      </c>
      <c r="PP132" t="s">
        <v>362</v>
      </c>
      <c r="PQ132" t="s">
        <v>362</v>
      </c>
      <c r="PR132" t="s">
        <v>362</v>
      </c>
      <c r="PS132" t="s">
        <v>362</v>
      </c>
      <c r="PT132" t="s">
        <v>362</v>
      </c>
      <c r="PU132" t="s">
        <v>362</v>
      </c>
      <c r="PV132" t="s">
        <v>362</v>
      </c>
      <c r="PW132" t="s">
        <v>362</v>
      </c>
      <c r="PX132" t="s">
        <v>362</v>
      </c>
      <c r="PZ132" t="s">
        <v>5242</v>
      </c>
      <c r="QA132" t="s">
        <v>362</v>
      </c>
      <c r="QB132" t="s">
        <v>362</v>
      </c>
      <c r="QC132" t="s">
        <v>360</v>
      </c>
      <c r="QD132" t="s">
        <v>362</v>
      </c>
      <c r="QE132" t="s">
        <v>362</v>
      </c>
      <c r="QF132" t="s">
        <v>362</v>
      </c>
      <c r="QG132" t="s">
        <v>362</v>
      </c>
      <c r="QH132" t="s">
        <v>362</v>
      </c>
      <c r="QI132" t="s">
        <v>362</v>
      </c>
      <c r="QJ132" t="s">
        <v>362</v>
      </c>
      <c r="QK132" t="s">
        <v>362</v>
      </c>
      <c r="QL132" t="s">
        <v>362</v>
      </c>
      <c r="QM132" t="s">
        <v>362</v>
      </c>
      <c r="QN132" t="s">
        <v>362</v>
      </c>
      <c r="QO132" t="s">
        <v>362</v>
      </c>
      <c r="QP132" t="s">
        <v>362</v>
      </c>
      <c r="QR132" t="s">
        <v>5429</v>
      </c>
      <c r="QS132" t="s">
        <v>362</v>
      </c>
      <c r="QT132" t="s">
        <v>362</v>
      </c>
      <c r="QU132" t="s">
        <v>362</v>
      </c>
      <c r="QV132" t="s">
        <v>360</v>
      </c>
      <c r="QW132" t="s">
        <v>362</v>
      </c>
      <c r="QX132" t="s">
        <v>362</v>
      </c>
      <c r="QY132" t="s">
        <v>362</v>
      </c>
      <c r="QZ132" t="s">
        <v>362</v>
      </c>
      <c r="RA132" t="s">
        <v>362</v>
      </c>
      <c r="RB132" t="s">
        <v>362</v>
      </c>
      <c r="RC132" t="s">
        <v>362</v>
      </c>
      <c r="RD132" t="s">
        <v>362</v>
      </c>
      <c r="RF132" t="s">
        <v>5443</v>
      </c>
      <c r="RG132" t="s">
        <v>362</v>
      </c>
      <c r="RH132" t="s">
        <v>360</v>
      </c>
      <c r="RI132" t="s">
        <v>362</v>
      </c>
      <c r="RJ132" t="s">
        <v>362</v>
      </c>
      <c r="RK132" t="s">
        <v>362</v>
      </c>
      <c r="RL132" t="s">
        <v>362</v>
      </c>
      <c r="RM132" t="s">
        <v>362</v>
      </c>
      <c r="RN132" t="s">
        <v>362</v>
      </c>
      <c r="RO132" t="s">
        <v>362</v>
      </c>
      <c r="RP132" t="s">
        <v>362</v>
      </c>
      <c r="RQ132" t="s">
        <v>362</v>
      </c>
      <c r="RR132" t="s">
        <v>362</v>
      </c>
      <c r="RS132" t="s">
        <v>362</v>
      </c>
      <c r="RT132" t="s">
        <v>362</v>
      </c>
      <c r="RU132" t="s">
        <v>362</v>
      </c>
      <c r="RV132" t="s">
        <v>362</v>
      </c>
      <c r="RX132" t="s">
        <v>5467</v>
      </c>
      <c r="RY132" t="s">
        <v>360</v>
      </c>
      <c r="RZ132" t="s">
        <v>362</v>
      </c>
      <c r="SA132" t="s">
        <v>362</v>
      </c>
      <c r="SB132" t="s">
        <v>362</v>
      </c>
      <c r="SC132" t="s">
        <v>362</v>
      </c>
      <c r="SD132" t="s">
        <v>362</v>
      </c>
      <c r="SE132" t="s">
        <v>362</v>
      </c>
      <c r="SF132" t="s">
        <v>362</v>
      </c>
      <c r="SG132" t="s">
        <v>362</v>
      </c>
      <c r="SH132" t="s">
        <v>362</v>
      </c>
      <c r="SI132" t="s">
        <v>362</v>
      </c>
      <c r="SK132" t="s">
        <v>5495</v>
      </c>
      <c r="SL132" t="s">
        <v>362</v>
      </c>
      <c r="SM132" t="s">
        <v>362</v>
      </c>
      <c r="SN132" t="s">
        <v>362</v>
      </c>
      <c r="SO132" t="s">
        <v>362</v>
      </c>
      <c r="SP132" t="s">
        <v>362</v>
      </c>
      <c r="SQ132" t="s">
        <v>362</v>
      </c>
      <c r="SR132" t="s">
        <v>360</v>
      </c>
      <c r="SS132" t="s">
        <v>362</v>
      </c>
      <c r="ST132" t="s">
        <v>362</v>
      </c>
      <c r="SU132" t="s">
        <v>362</v>
      </c>
      <c r="SV132" t="s">
        <v>362</v>
      </c>
      <c r="SW132" t="s">
        <v>362</v>
      </c>
      <c r="SX132" t="s">
        <v>362</v>
      </c>
      <c r="SZ132" t="s">
        <v>6571</v>
      </c>
      <c r="TA132" t="s">
        <v>360</v>
      </c>
      <c r="TB132" t="s">
        <v>362</v>
      </c>
      <c r="TC132" t="s">
        <v>362</v>
      </c>
      <c r="TD132" t="s">
        <v>360</v>
      </c>
      <c r="TE132" t="s">
        <v>362</v>
      </c>
      <c r="TF132" t="s">
        <v>362</v>
      </c>
      <c r="TG132" t="s">
        <v>362</v>
      </c>
      <c r="TH132" t="s">
        <v>362</v>
      </c>
      <c r="TJ132" t="s">
        <v>6037</v>
      </c>
      <c r="TK132" t="s">
        <v>362</v>
      </c>
      <c r="TL132" t="s">
        <v>362</v>
      </c>
      <c r="TM132" t="s">
        <v>362</v>
      </c>
      <c r="TN132" t="s">
        <v>362</v>
      </c>
      <c r="TO132" t="s">
        <v>362</v>
      </c>
      <c r="TP132" t="s">
        <v>360</v>
      </c>
      <c r="TQ132" t="s">
        <v>360</v>
      </c>
      <c r="TR132" t="s">
        <v>362</v>
      </c>
      <c r="TS132" t="s">
        <v>362</v>
      </c>
      <c r="TT132" t="s">
        <v>362</v>
      </c>
      <c r="TU132" t="s">
        <v>362</v>
      </c>
      <c r="TV132" t="s">
        <v>362</v>
      </c>
      <c r="TW132" t="s">
        <v>362</v>
      </c>
      <c r="TY132" t="s">
        <v>5002</v>
      </c>
      <c r="UN132" t="s">
        <v>3074</v>
      </c>
      <c r="UO132" t="s">
        <v>3074</v>
      </c>
      <c r="UP132" t="s">
        <v>3074</v>
      </c>
      <c r="UQ132" t="s">
        <v>6572</v>
      </c>
      <c r="UR132" t="s">
        <v>304</v>
      </c>
      <c r="US132" t="s">
        <v>314</v>
      </c>
      <c r="UT132" t="s">
        <v>298</v>
      </c>
      <c r="UU132" t="s">
        <v>686</v>
      </c>
      <c r="UV132" t="s">
        <v>532</v>
      </c>
      <c r="UW132" t="s">
        <v>330</v>
      </c>
      <c r="UX132" t="s">
        <v>742</v>
      </c>
      <c r="UY132" t="s">
        <v>406</v>
      </c>
      <c r="UZ132" t="s">
        <v>1099</v>
      </c>
      <c r="VA132" t="s">
        <v>1185</v>
      </c>
      <c r="VB132" t="s">
        <v>386</v>
      </c>
    </row>
    <row r="133" spans="1:574" x14ac:dyDescent="0.25">
      <c r="A133" t="s">
        <v>6573</v>
      </c>
      <c r="B133" s="38">
        <v>45910</v>
      </c>
      <c r="C133" t="s">
        <v>3055</v>
      </c>
      <c r="D133" t="s">
        <v>3062</v>
      </c>
      <c r="E133" t="s">
        <v>3068</v>
      </c>
      <c r="G133" t="s">
        <v>3072</v>
      </c>
      <c r="H133" s="38">
        <v>44658</v>
      </c>
      <c r="I133">
        <v>34</v>
      </c>
      <c r="J133" t="s">
        <v>1471</v>
      </c>
      <c r="K133" t="s">
        <v>4866</v>
      </c>
      <c r="L133" t="s">
        <v>4875</v>
      </c>
      <c r="N133" t="s">
        <v>4911</v>
      </c>
      <c r="P133" t="s">
        <v>4921</v>
      </c>
      <c r="R133" t="s">
        <v>5527</v>
      </c>
      <c r="S133" t="s">
        <v>360</v>
      </c>
      <c r="T133" t="s">
        <v>362</v>
      </c>
      <c r="U133" t="s">
        <v>362</v>
      </c>
      <c r="V133" t="s">
        <v>362</v>
      </c>
      <c r="W133" t="s">
        <v>362</v>
      </c>
      <c r="X133" t="s">
        <v>362</v>
      </c>
      <c r="Y133" t="s">
        <v>362</v>
      </c>
      <c r="Z133" t="s">
        <v>362</v>
      </c>
      <c r="AB133" t="s">
        <v>4940</v>
      </c>
      <c r="AC133" t="s">
        <v>4940</v>
      </c>
      <c r="AD133" t="s">
        <v>4940</v>
      </c>
      <c r="AE133" t="s">
        <v>4940</v>
      </c>
      <c r="AF133" t="s">
        <v>4940</v>
      </c>
      <c r="AG133" t="s">
        <v>4940</v>
      </c>
      <c r="AH133" t="s">
        <v>6574</v>
      </c>
      <c r="AI133" t="s">
        <v>360</v>
      </c>
      <c r="AJ133" t="s">
        <v>362</v>
      </c>
      <c r="AK133" t="s">
        <v>362</v>
      </c>
      <c r="AL133" t="s">
        <v>360</v>
      </c>
      <c r="AM133" t="s">
        <v>362</v>
      </c>
      <c r="AN133" t="s">
        <v>362</v>
      </c>
      <c r="AO133" t="s">
        <v>362</v>
      </c>
      <c r="AP133" t="s">
        <v>362</v>
      </c>
      <c r="AQ133" t="s">
        <v>362</v>
      </c>
      <c r="AR133" t="s">
        <v>362</v>
      </c>
      <c r="AS133" t="s">
        <v>360</v>
      </c>
      <c r="AT133" t="s">
        <v>362</v>
      </c>
      <c r="AU133" t="s">
        <v>362</v>
      </c>
      <c r="AV133" t="s">
        <v>362</v>
      </c>
      <c r="AX133" t="s">
        <v>6564</v>
      </c>
      <c r="AY133" t="s">
        <v>360</v>
      </c>
      <c r="AZ133" t="s">
        <v>362</v>
      </c>
      <c r="BA133" t="s">
        <v>362</v>
      </c>
      <c r="BB133" t="s">
        <v>360</v>
      </c>
      <c r="BC133" t="s">
        <v>362</v>
      </c>
      <c r="BD133" t="s">
        <v>362</v>
      </c>
      <c r="BE133" t="s">
        <v>362</v>
      </c>
      <c r="BF133" t="s">
        <v>362</v>
      </c>
      <c r="BG133" t="s">
        <v>362</v>
      </c>
      <c r="BH133" t="s">
        <v>362</v>
      </c>
      <c r="BI133" t="s">
        <v>362</v>
      </c>
      <c r="BJ133" t="s">
        <v>362</v>
      </c>
      <c r="BK133" t="s">
        <v>362</v>
      </c>
      <c r="BM133" t="s">
        <v>6222</v>
      </c>
      <c r="BN133" t="s">
        <v>362</v>
      </c>
      <c r="BO133" t="s">
        <v>360</v>
      </c>
      <c r="BP133" t="s">
        <v>362</v>
      </c>
      <c r="BQ133" t="s">
        <v>360</v>
      </c>
      <c r="BR133" t="s">
        <v>362</v>
      </c>
      <c r="BS133" t="s">
        <v>362</v>
      </c>
      <c r="BT133" t="s">
        <v>362</v>
      </c>
      <c r="BU133" t="s">
        <v>362</v>
      </c>
      <c r="BV133" t="s">
        <v>362</v>
      </c>
      <c r="BX133" t="s">
        <v>4975</v>
      </c>
      <c r="CN133" t="s">
        <v>5002</v>
      </c>
      <c r="DD133" t="s">
        <v>5021</v>
      </c>
      <c r="EK133" t="s">
        <v>5070</v>
      </c>
      <c r="EW133" t="s">
        <v>5098</v>
      </c>
      <c r="EX133" t="s">
        <v>362</v>
      </c>
      <c r="EY133" t="s">
        <v>362</v>
      </c>
      <c r="EZ133" t="s">
        <v>360</v>
      </c>
      <c r="FA133" t="s">
        <v>362</v>
      </c>
      <c r="FB133" t="s">
        <v>362</v>
      </c>
      <c r="FC133" t="s">
        <v>362</v>
      </c>
      <c r="FD133" t="s">
        <v>362</v>
      </c>
      <c r="FE133" t="s">
        <v>362</v>
      </c>
      <c r="FF133" t="s">
        <v>362</v>
      </c>
      <c r="FG133" t="s">
        <v>362</v>
      </c>
      <c r="FH133" t="s">
        <v>362</v>
      </c>
      <c r="FJ133" t="s">
        <v>5070</v>
      </c>
      <c r="FK133" t="s">
        <v>3072</v>
      </c>
      <c r="FV133" t="s">
        <v>3072</v>
      </c>
      <c r="GG133" t="s">
        <v>4949</v>
      </c>
      <c r="GI133" t="s">
        <v>3074</v>
      </c>
      <c r="HN133" t="s">
        <v>5172</v>
      </c>
      <c r="HO133" t="s">
        <v>362</v>
      </c>
      <c r="HP133" t="s">
        <v>362</v>
      </c>
      <c r="HQ133" t="s">
        <v>360</v>
      </c>
      <c r="HR133" t="s">
        <v>362</v>
      </c>
      <c r="HS133" t="s">
        <v>362</v>
      </c>
      <c r="HT133" t="s">
        <v>362</v>
      </c>
      <c r="HU133" t="s">
        <v>362</v>
      </c>
      <c r="HV133" t="s">
        <v>362</v>
      </c>
      <c r="HW133" t="s">
        <v>362</v>
      </c>
      <c r="HY133" t="s">
        <v>5186</v>
      </c>
      <c r="HZ133" t="s">
        <v>362</v>
      </c>
      <c r="IA133" t="s">
        <v>362</v>
      </c>
      <c r="IB133" t="s">
        <v>362</v>
      </c>
      <c r="IC133" t="s">
        <v>362</v>
      </c>
      <c r="ID133" t="s">
        <v>360</v>
      </c>
      <c r="IE133" t="s">
        <v>362</v>
      </c>
      <c r="IG133" t="s">
        <v>5187</v>
      </c>
      <c r="IP133" t="s">
        <v>5203</v>
      </c>
      <c r="IQ133" t="s">
        <v>5220</v>
      </c>
      <c r="IR133" t="s">
        <v>362</v>
      </c>
      <c r="IS133" t="s">
        <v>362</v>
      </c>
      <c r="IT133" t="s">
        <v>362</v>
      </c>
      <c r="IU133" t="s">
        <v>362</v>
      </c>
      <c r="IV133" t="s">
        <v>360</v>
      </c>
      <c r="IW133" t="s">
        <v>362</v>
      </c>
      <c r="IX133" t="s">
        <v>362</v>
      </c>
      <c r="IY133" t="s">
        <v>362</v>
      </c>
      <c r="IZ133" t="s">
        <v>362</v>
      </c>
      <c r="JA133" t="s">
        <v>362</v>
      </c>
      <c r="JL133" t="s">
        <v>5235</v>
      </c>
      <c r="JX133" t="s">
        <v>5248</v>
      </c>
      <c r="JY133" t="s">
        <v>360</v>
      </c>
      <c r="JZ133" t="s">
        <v>362</v>
      </c>
      <c r="KA133" t="s">
        <v>362</v>
      </c>
      <c r="KB133" t="s">
        <v>362</v>
      </c>
      <c r="KC133" t="s">
        <v>362</v>
      </c>
      <c r="KD133" t="s">
        <v>362</v>
      </c>
      <c r="KE133" t="s">
        <v>362</v>
      </c>
      <c r="KF133" t="s">
        <v>362</v>
      </c>
      <c r="KG133" t="s">
        <v>362</v>
      </c>
      <c r="KI133" t="s">
        <v>5259</v>
      </c>
      <c r="KJ133" t="s">
        <v>6265</v>
      </c>
      <c r="KK133" t="s">
        <v>360</v>
      </c>
      <c r="KL133" t="s">
        <v>360</v>
      </c>
      <c r="KM133" t="s">
        <v>362</v>
      </c>
      <c r="KN133" t="s">
        <v>362</v>
      </c>
      <c r="KO133" t="s">
        <v>362</v>
      </c>
      <c r="KP133" t="s">
        <v>362</v>
      </c>
      <c r="KQ133" t="s">
        <v>362</v>
      </c>
      <c r="KR133" t="s">
        <v>362</v>
      </c>
      <c r="KS133" t="s">
        <v>362</v>
      </c>
      <c r="KT133" t="s">
        <v>362</v>
      </c>
      <c r="KU133" t="s">
        <v>362</v>
      </c>
      <c r="LJ133" t="s">
        <v>5997</v>
      </c>
      <c r="LK133" t="s">
        <v>360</v>
      </c>
      <c r="LL133" t="s">
        <v>360</v>
      </c>
      <c r="LM133" t="s">
        <v>362</v>
      </c>
      <c r="LN133" t="s">
        <v>362</v>
      </c>
      <c r="LO133" t="s">
        <v>362</v>
      </c>
      <c r="LP133" t="s">
        <v>362</v>
      </c>
      <c r="LQ133" t="s">
        <v>362</v>
      </c>
      <c r="LS133" t="s">
        <v>3072</v>
      </c>
      <c r="LT133" t="s">
        <v>5287</v>
      </c>
      <c r="MR133" t="s">
        <v>5050</v>
      </c>
      <c r="MS133" t="s">
        <v>362</v>
      </c>
      <c r="MT133" t="s">
        <v>362</v>
      </c>
      <c r="MU133" t="s">
        <v>362</v>
      </c>
      <c r="MV133" t="s">
        <v>362</v>
      </c>
      <c r="MW133" t="s">
        <v>362</v>
      </c>
      <c r="MX133" t="s">
        <v>362</v>
      </c>
      <c r="MY133" t="s">
        <v>362</v>
      </c>
      <c r="MZ133" t="s">
        <v>360</v>
      </c>
      <c r="NA133" t="s">
        <v>362</v>
      </c>
      <c r="NB133" t="s">
        <v>362</v>
      </c>
      <c r="NC133" t="s">
        <v>362</v>
      </c>
      <c r="NE133" t="s">
        <v>4971</v>
      </c>
      <c r="NF133" t="s">
        <v>362</v>
      </c>
      <c r="NG133" t="s">
        <v>362</v>
      </c>
      <c r="NH133" t="s">
        <v>362</v>
      </c>
      <c r="NI133" t="s">
        <v>362</v>
      </c>
      <c r="NJ133" t="s">
        <v>362</v>
      </c>
      <c r="NK133" t="s">
        <v>362</v>
      </c>
      <c r="NL133" t="s">
        <v>362</v>
      </c>
      <c r="NM133" t="s">
        <v>362</v>
      </c>
      <c r="NN133" t="s">
        <v>362</v>
      </c>
      <c r="NO133" t="s">
        <v>362</v>
      </c>
      <c r="NP133" t="s">
        <v>362</v>
      </c>
      <c r="NQ133" t="s">
        <v>360</v>
      </c>
      <c r="NR133" t="s">
        <v>362</v>
      </c>
      <c r="NS133" t="s">
        <v>362</v>
      </c>
      <c r="NU133" t="s">
        <v>5263</v>
      </c>
      <c r="NV133" t="s">
        <v>360</v>
      </c>
      <c r="NW133" t="s">
        <v>362</v>
      </c>
      <c r="NX133" t="s">
        <v>362</v>
      </c>
      <c r="NY133" t="s">
        <v>362</v>
      </c>
      <c r="NZ133" t="s">
        <v>362</v>
      </c>
      <c r="OA133" t="s">
        <v>362</v>
      </c>
      <c r="OB133" t="s">
        <v>362</v>
      </c>
      <c r="OC133" t="s">
        <v>362</v>
      </c>
      <c r="OD133" t="s">
        <v>362</v>
      </c>
      <c r="OE133" t="s">
        <v>362</v>
      </c>
      <c r="OF133" t="s">
        <v>362</v>
      </c>
      <c r="OG133" t="s">
        <v>362</v>
      </c>
      <c r="OI133" t="s">
        <v>6024</v>
      </c>
      <c r="OJ133" t="s">
        <v>360</v>
      </c>
      <c r="OK133" t="s">
        <v>362</v>
      </c>
      <c r="OL133" t="s">
        <v>362</v>
      </c>
      <c r="OM133" t="s">
        <v>362</v>
      </c>
      <c r="ON133" t="s">
        <v>360</v>
      </c>
      <c r="OO133" t="s">
        <v>362</v>
      </c>
      <c r="OP133" t="s">
        <v>362</v>
      </c>
      <c r="OQ133" t="s">
        <v>362</v>
      </c>
      <c r="OR133" t="s">
        <v>362</v>
      </c>
      <c r="OS133" t="s">
        <v>362</v>
      </c>
      <c r="OU133" t="s">
        <v>5002</v>
      </c>
      <c r="PF133" t="s">
        <v>5398</v>
      </c>
      <c r="PG133" t="s">
        <v>362</v>
      </c>
      <c r="PH133" t="s">
        <v>362</v>
      </c>
      <c r="PI133" t="s">
        <v>362</v>
      </c>
      <c r="PJ133" t="s">
        <v>362</v>
      </c>
      <c r="PK133" t="s">
        <v>362</v>
      </c>
      <c r="PL133" t="s">
        <v>362</v>
      </c>
      <c r="PM133" t="s">
        <v>362</v>
      </c>
      <c r="PN133" t="s">
        <v>362</v>
      </c>
      <c r="PO133" t="s">
        <v>362</v>
      </c>
      <c r="PP133" t="s">
        <v>362</v>
      </c>
      <c r="PQ133" t="s">
        <v>362</v>
      </c>
      <c r="PR133" t="s">
        <v>362</v>
      </c>
      <c r="PS133" t="s">
        <v>362</v>
      </c>
      <c r="PT133" t="s">
        <v>362</v>
      </c>
      <c r="PU133" t="s">
        <v>362</v>
      </c>
      <c r="PV133" t="s">
        <v>362</v>
      </c>
      <c r="PW133" t="s">
        <v>362</v>
      </c>
      <c r="PX133" t="s">
        <v>360</v>
      </c>
      <c r="PZ133" t="s">
        <v>5398</v>
      </c>
      <c r="QA133" t="s">
        <v>362</v>
      </c>
      <c r="QB133" t="s">
        <v>362</v>
      </c>
      <c r="QC133" t="s">
        <v>362</v>
      </c>
      <c r="QD133" t="s">
        <v>362</v>
      </c>
      <c r="QE133" t="s">
        <v>362</v>
      </c>
      <c r="QF133" t="s">
        <v>362</v>
      </c>
      <c r="QG133" t="s">
        <v>362</v>
      </c>
      <c r="QH133" t="s">
        <v>362</v>
      </c>
      <c r="QI133" t="s">
        <v>362</v>
      </c>
      <c r="QJ133" t="s">
        <v>362</v>
      </c>
      <c r="QK133" t="s">
        <v>362</v>
      </c>
      <c r="QL133" t="s">
        <v>362</v>
      </c>
      <c r="QM133" t="s">
        <v>360</v>
      </c>
      <c r="QN133" t="s">
        <v>362</v>
      </c>
      <c r="QO133" t="s">
        <v>362</v>
      </c>
      <c r="QP133" t="s">
        <v>362</v>
      </c>
      <c r="SZ133" t="s">
        <v>3074</v>
      </c>
      <c r="TA133" t="s">
        <v>362</v>
      </c>
      <c r="TB133" t="s">
        <v>362</v>
      </c>
      <c r="TC133" t="s">
        <v>362</v>
      </c>
      <c r="TD133" t="s">
        <v>362</v>
      </c>
      <c r="TE133" t="s">
        <v>362</v>
      </c>
      <c r="TF133" t="s">
        <v>362</v>
      </c>
      <c r="TG133" t="s">
        <v>360</v>
      </c>
      <c r="TH133" t="s">
        <v>362</v>
      </c>
      <c r="TY133" t="s">
        <v>5002</v>
      </c>
      <c r="UM133" t="s">
        <v>6112</v>
      </c>
      <c r="UN133" t="s">
        <v>3074</v>
      </c>
      <c r="UO133" t="s">
        <v>3074</v>
      </c>
      <c r="UP133" t="s">
        <v>3074</v>
      </c>
      <c r="UQ133" t="s">
        <v>6575</v>
      </c>
      <c r="UR133" t="s">
        <v>304</v>
      </c>
      <c r="US133" t="s">
        <v>314</v>
      </c>
      <c r="UT133" t="s">
        <v>282</v>
      </c>
      <c r="UU133" t="s">
        <v>690</v>
      </c>
      <c r="UV133" t="s">
        <v>532</v>
      </c>
      <c r="UW133" t="s">
        <v>328</v>
      </c>
      <c r="UX133" t="s">
        <v>737</v>
      </c>
      <c r="UY133" t="s">
        <v>406</v>
      </c>
      <c r="UZ133" t="s">
        <v>1099</v>
      </c>
      <c r="VA133" t="s">
        <v>1184</v>
      </c>
      <c r="VB133" t="s">
        <v>380</v>
      </c>
    </row>
    <row r="134" spans="1:574" x14ac:dyDescent="0.25">
      <c r="A134" t="s">
        <v>6576</v>
      </c>
      <c r="B134" s="38">
        <v>45910</v>
      </c>
      <c r="C134" t="s">
        <v>3055</v>
      </c>
      <c r="D134" t="s">
        <v>3062</v>
      </c>
      <c r="E134" t="s">
        <v>3068</v>
      </c>
      <c r="G134" t="s">
        <v>3072</v>
      </c>
      <c r="H134" s="38">
        <v>44701</v>
      </c>
      <c r="I134">
        <v>46</v>
      </c>
      <c r="J134" t="s">
        <v>1471</v>
      </c>
      <c r="K134" t="s">
        <v>4866</v>
      </c>
      <c r="L134" t="s">
        <v>4875</v>
      </c>
      <c r="N134" t="s">
        <v>4911</v>
      </c>
      <c r="P134" t="s">
        <v>4923</v>
      </c>
      <c r="R134" t="s">
        <v>5527</v>
      </c>
      <c r="S134" t="s">
        <v>360</v>
      </c>
      <c r="T134" t="s">
        <v>362</v>
      </c>
      <c r="U134" t="s">
        <v>362</v>
      </c>
      <c r="V134" t="s">
        <v>362</v>
      </c>
      <c r="W134" t="s">
        <v>362</v>
      </c>
      <c r="X134" t="s">
        <v>362</v>
      </c>
      <c r="Y134" t="s">
        <v>362</v>
      </c>
      <c r="Z134" t="s">
        <v>362</v>
      </c>
      <c r="AB134" t="s">
        <v>4940</v>
      </c>
      <c r="AC134" t="s">
        <v>4940</v>
      </c>
      <c r="AD134" t="s">
        <v>4940</v>
      </c>
      <c r="AE134" t="s">
        <v>4940</v>
      </c>
      <c r="AF134" t="s">
        <v>4940</v>
      </c>
      <c r="AG134" t="s">
        <v>4940</v>
      </c>
      <c r="AH134" t="s">
        <v>6577</v>
      </c>
      <c r="AI134" t="s">
        <v>360</v>
      </c>
      <c r="AJ134" t="s">
        <v>360</v>
      </c>
      <c r="AK134" t="s">
        <v>360</v>
      </c>
      <c r="AL134" t="s">
        <v>360</v>
      </c>
      <c r="AM134" t="s">
        <v>362</v>
      </c>
      <c r="AN134" t="s">
        <v>362</v>
      </c>
      <c r="AO134" t="s">
        <v>362</v>
      </c>
      <c r="AP134" t="s">
        <v>362</v>
      </c>
      <c r="AQ134" t="s">
        <v>362</v>
      </c>
      <c r="AR134" t="s">
        <v>362</v>
      </c>
      <c r="AS134" t="s">
        <v>360</v>
      </c>
      <c r="AT134" t="s">
        <v>362</v>
      </c>
      <c r="AU134" t="s">
        <v>362</v>
      </c>
      <c r="AV134" t="s">
        <v>362</v>
      </c>
      <c r="AX134" t="s">
        <v>4949</v>
      </c>
      <c r="AY134" t="s">
        <v>360</v>
      </c>
      <c r="AZ134" t="s">
        <v>362</v>
      </c>
      <c r="BA134" t="s">
        <v>362</v>
      </c>
      <c r="BB134" t="s">
        <v>362</v>
      </c>
      <c r="BC134" t="s">
        <v>362</v>
      </c>
      <c r="BD134" t="s">
        <v>362</v>
      </c>
      <c r="BE134" t="s">
        <v>362</v>
      </c>
      <c r="BF134" t="s">
        <v>362</v>
      </c>
      <c r="BG134" t="s">
        <v>362</v>
      </c>
      <c r="BH134" t="s">
        <v>362</v>
      </c>
      <c r="BI134" t="s">
        <v>362</v>
      </c>
      <c r="BJ134" t="s">
        <v>362</v>
      </c>
      <c r="BK134" t="s">
        <v>362</v>
      </c>
      <c r="BM134" t="s">
        <v>5473</v>
      </c>
      <c r="BN134" t="s">
        <v>362</v>
      </c>
      <c r="BO134" t="s">
        <v>362</v>
      </c>
      <c r="BP134" t="s">
        <v>362</v>
      </c>
      <c r="BQ134" t="s">
        <v>360</v>
      </c>
      <c r="BR134" t="s">
        <v>362</v>
      </c>
      <c r="BS134" t="s">
        <v>362</v>
      </c>
      <c r="BT134" t="s">
        <v>362</v>
      </c>
      <c r="BU134" t="s">
        <v>362</v>
      </c>
      <c r="BV134" t="s">
        <v>362</v>
      </c>
      <c r="BX134" t="s">
        <v>4975</v>
      </c>
      <c r="CN134" t="s">
        <v>5002</v>
      </c>
      <c r="DD134" t="s">
        <v>4984</v>
      </c>
      <c r="EK134" t="s">
        <v>5070</v>
      </c>
      <c r="EW134" t="s">
        <v>5094</v>
      </c>
      <c r="EX134" t="s">
        <v>360</v>
      </c>
      <c r="EY134" t="s">
        <v>362</v>
      </c>
      <c r="EZ134" t="s">
        <v>362</v>
      </c>
      <c r="FA134" t="s">
        <v>362</v>
      </c>
      <c r="FB134" t="s">
        <v>362</v>
      </c>
      <c r="FC134" t="s">
        <v>362</v>
      </c>
      <c r="FD134" t="s">
        <v>362</v>
      </c>
      <c r="FE134" t="s">
        <v>362</v>
      </c>
      <c r="FF134" t="s">
        <v>362</v>
      </c>
      <c r="FG134" t="s">
        <v>362</v>
      </c>
      <c r="FH134" t="s">
        <v>362</v>
      </c>
      <c r="FJ134" t="s">
        <v>5070</v>
      </c>
      <c r="FK134" t="s">
        <v>5111</v>
      </c>
      <c r="FL134" t="s">
        <v>5113</v>
      </c>
      <c r="FM134" t="s">
        <v>360</v>
      </c>
      <c r="FN134" t="s">
        <v>362</v>
      </c>
      <c r="FO134" t="s">
        <v>362</v>
      </c>
      <c r="FP134" t="s">
        <v>362</v>
      </c>
      <c r="FQ134" t="s">
        <v>362</v>
      </c>
      <c r="FR134" t="s">
        <v>362</v>
      </c>
      <c r="FS134" t="s">
        <v>362</v>
      </c>
      <c r="FT134" t="s">
        <v>362</v>
      </c>
      <c r="FV134" t="s">
        <v>3072</v>
      </c>
      <c r="GG134" t="s">
        <v>4949</v>
      </c>
      <c r="GI134" t="s">
        <v>3074</v>
      </c>
      <c r="HN134" t="s">
        <v>5172</v>
      </c>
      <c r="HO134" t="s">
        <v>362</v>
      </c>
      <c r="HP134" t="s">
        <v>362</v>
      </c>
      <c r="HQ134" t="s">
        <v>360</v>
      </c>
      <c r="HR134" t="s">
        <v>362</v>
      </c>
      <c r="HS134" t="s">
        <v>362</v>
      </c>
      <c r="HT134" t="s">
        <v>362</v>
      </c>
      <c r="HU134" t="s">
        <v>362</v>
      </c>
      <c r="HV134" t="s">
        <v>362</v>
      </c>
      <c r="HW134" t="s">
        <v>362</v>
      </c>
      <c r="HY134" t="s">
        <v>5186</v>
      </c>
      <c r="HZ134" t="s">
        <v>362</v>
      </c>
      <c r="IA134" t="s">
        <v>362</v>
      </c>
      <c r="IB134" t="s">
        <v>362</v>
      </c>
      <c r="IC134" t="s">
        <v>362</v>
      </c>
      <c r="ID134" t="s">
        <v>360</v>
      </c>
      <c r="IE134" t="s">
        <v>362</v>
      </c>
      <c r="IG134" t="s">
        <v>5187</v>
      </c>
      <c r="IP134" t="s">
        <v>5203</v>
      </c>
      <c r="IQ134" t="s">
        <v>5220</v>
      </c>
      <c r="IR134" t="s">
        <v>362</v>
      </c>
      <c r="IS134" t="s">
        <v>362</v>
      </c>
      <c r="IT134" t="s">
        <v>362</v>
      </c>
      <c r="IU134" t="s">
        <v>362</v>
      </c>
      <c r="IV134" t="s">
        <v>360</v>
      </c>
      <c r="IW134" t="s">
        <v>362</v>
      </c>
      <c r="IX134" t="s">
        <v>362</v>
      </c>
      <c r="IY134" t="s">
        <v>362</v>
      </c>
      <c r="IZ134" t="s">
        <v>362</v>
      </c>
      <c r="JA134" t="s">
        <v>362</v>
      </c>
      <c r="JL134" t="s">
        <v>5235</v>
      </c>
      <c r="JX134" t="s">
        <v>5248</v>
      </c>
      <c r="JY134" t="s">
        <v>360</v>
      </c>
      <c r="JZ134" t="s">
        <v>362</v>
      </c>
      <c r="KA134" t="s">
        <v>362</v>
      </c>
      <c r="KB134" t="s">
        <v>362</v>
      </c>
      <c r="KC134" t="s">
        <v>362</v>
      </c>
      <c r="KD134" t="s">
        <v>362</v>
      </c>
      <c r="KE134" t="s">
        <v>362</v>
      </c>
      <c r="KF134" t="s">
        <v>362</v>
      </c>
      <c r="KG134" t="s">
        <v>362</v>
      </c>
      <c r="KI134" t="s">
        <v>5259</v>
      </c>
      <c r="KJ134" t="s">
        <v>5263</v>
      </c>
      <c r="KK134" t="s">
        <v>360</v>
      </c>
      <c r="KL134" t="s">
        <v>362</v>
      </c>
      <c r="KM134" t="s">
        <v>362</v>
      </c>
      <c r="KN134" t="s">
        <v>362</v>
      </c>
      <c r="KO134" t="s">
        <v>362</v>
      </c>
      <c r="KP134" t="s">
        <v>362</v>
      </c>
      <c r="KQ134" t="s">
        <v>362</v>
      </c>
      <c r="KR134" t="s">
        <v>362</v>
      </c>
      <c r="KS134" t="s">
        <v>362</v>
      </c>
      <c r="KT134" t="s">
        <v>362</v>
      </c>
      <c r="KU134" t="s">
        <v>362</v>
      </c>
      <c r="LJ134" t="s">
        <v>6172</v>
      </c>
      <c r="LK134" t="s">
        <v>360</v>
      </c>
      <c r="LL134" t="s">
        <v>360</v>
      </c>
      <c r="LM134" t="s">
        <v>362</v>
      </c>
      <c r="LN134" t="s">
        <v>360</v>
      </c>
      <c r="LO134" t="s">
        <v>362</v>
      </c>
      <c r="LP134" t="s">
        <v>362</v>
      </c>
      <c r="LQ134" t="s">
        <v>362</v>
      </c>
      <c r="LS134" t="s">
        <v>3074</v>
      </c>
      <c r="LT134" t="s">
        <v>5287</v>
      </c>
      <c r="MR134" t="s">
        <v>5050</v>
      </c>
      <c r="MS134" t="s">
        <v>362</v>
      </c>
      <c r="MT134" t="s">
        <v>362</v>
      </c>
      <c r="MU134" t="s">
        <v>362</v>
      </c>
      <c r="MV134" t="s">
        <v>362</v>
      </c>
      <c r="MW134" t="s">
        <v>362</v>
      </c>
      <c r="MX134" t="s">
        <v>362</v>
      </c>
      <c r="MY134" t="s">
        <v>362</v>
      </c>
      <c r="MZ134" t="s">
        <v>360</v>
      </c>
      <c r="NA134" t="s">
        <v>362</v>
      </c>
      <c r="NB134" t="s">
        <v>362</v>
      </c>
      <c r="NC134" t="s">
        <v>362</v>
      </c>
      <c r="NE134" t="s">
        <v>4971</v>
      </c>
      <c r="NF134" t="s">
        <v>362</v>
      </c>
      <c r="NG134" t="s">
        <v>362</v>
      </c>
      <c r="NH134" t="s">
        <v>362</v>
      </c>
      <c r="NI134" t="s">
        <v>362</v>
      </c>
      <c r="NJ134" t="s">
        <v>362</v>
      </c>
      <c r="NK134" t="s">
        <v>362</v>
      </c>
      <c r="NL134" t="s">
        <v>362</v>
      </c>
      <c r="NM134" t="s">
        <v>362</v>
      </c>
      <c r="NN134" t="s">
        <v>362</v>
      </c>
      <c r="NO134" t="s">
        <v>362</v>
      </c>
      <c r="NP134" t="s">
        <v>362</v>
      </c>
      <c r="NQ134" t="s">
        <v>360</v>
      </c>
      <c r="NR134" t="s">
        <v>362</v>
      </c>
      <c r="NS134" t="s">
        <v>362</v>
      </c>
      <c r="NU134" t="s">
        <v>5263</v>
      </c>
      <c r="NV134" t="s">
        <v>360</v>
      </c>
      <c r="NW134" t="s">
        <v>362</v>
      </c>
      <c r="NX134" t="s">
        <v>362</v>
      </c>
      <c r="NY134" t="s">
        <v>362</v>
      </c>
      <c r="NZ134" t="s">
        <v>362</v>
      </c>
      <c r="OA134" t="s">
        <v>362</v>
      </c>
      <c r="OB134" t="s">
        <v>362</v>
      </c>
      <c r="OC134" t="s">
        <v>362</v>
      </c>
      <c r="OD134" t="s">
        <v>362</v>
      </c>
      <c r="OE134" t="s">
        <v>362</v>
      </c>
      <c r="OF134" t="s">
        <v>362</v>
      </c>
      <c r="OG134" t="s">
        <v>362</v>
      </c>
      <c r="OI134" t="s">
        <v>5345</v>
      </c>
      <c r="OJ134" t="s">
        <v>360</v>
      </c>
      <c r="OK134" t="s">
        <v>362</v>
      </c>
      <c r="OL134" t="s">
        <v>362</v>
      </c>
      <c r="OM134" t="s">
        <v>362</v>
      </c>
      <c r="ON134" t="s">
        <v>362</v>
      </c>
      <c r="OO134" t="s">
        <v>362</v>
      </c>
      <c r="OP134" t="s">
        <v>362</v>
      </c>
      <c r="OQ134" t="s">
        <v>362</v>
      </c>
      <c r="OR134" t="s">
        <v>362</v>
      </c>
      <c r="OS134" t="s">
        <v>362</v>
      </c>
      <c r="OU134" t="s">
        <v>5002</v>
      </c>
      <c r="PF134" t="s">
        <v>5398</v>
      </c>
      <c r="PG134" t="s">
        <v>362</v>
      </c>
      <c r="PH134" t="s">
        <v>362</v>
      </c>
      <c r="PI134" t="s">
        <v>362</v>
      </c>
      <c r="PJ134" t="s">
        <v>362</v>
      </c>
      <c r="PK134" t="s">
        <v>362</v>
      </c>
      <c r="PL134" t="s">
        <v>362</v>
      </c>
      <c r="PM134" t="s">
        <v>362</v>
      </c>
      <c r="PN134" t="s">
        <v>362</v>
      </c>
      <c r="PO134" t="s">
        <v>362</v>
      </c>
      <c r="PP134" t="s">
        <v>362</v>
      </c>
      <c r="PQ134" t="s">
        <v>362</v>
      </c>
      <c r="PR134" t="s">
        <v>362</v>
      </c>
      <c r="PS134" t="s">
        <v>362</v>
      </c>
      <c r="PT134" t="s">
        <v>362</v>
      </c>
      <c r="PU134" t="s">
        <v>362</v>
      </c>
      <c r="PV134" t="s">
        <v>362</v>
      </c>
      <c r="PW134" t="s">
        <v>362</v>
      </c>
      <c r="PX134" t="s">
        <v>360</v>
      </c>
      <c r="PZ134" t="s">
        <v>5398</v>
      </c>
      <c r="QA134" t="s">
        <v>362</v>
      </c>
      <c r="QB134" t="s">
        <v>362</v>
      </c>
      <c r="QC134" t="s">
        <v>362</v>
      </c>
      <c r="QD134" t="s">
        <v>362</v>
      </c>
      <c r="QE134" t="s">
        <v>362</v>
      </c>
      <c r="QF134" t="s">
        <v>362</v>
      </c>
      <c r="QG134" t="s">
        <v>362</v>
      </c>
      <c r="QH134" t="s">
        <v>362</v>
      </c>
      <c r="QI134" t="s">
        <v>362</v>
      </c>
      <c r="QJ134" t="s">
        <v>362</v>
      </c>
      <c r="QK134" t="s">
        <v>362</v>
      </c>
      <c r="QL134" t="s">
        <v>362</v>
      </c>
      <c r="QM134" t="s">
        <v>360</v>
      </c>
      <c r="QN134" t="s">
        <v>362</v>
      </c>
      <c r="QO134" t="s">
        <v>362</v>
      </c>
      <c r="QP134" t="s">
        <v>362</v>
      </c>
      <c r="SZ134" t="s">
        <v>5511</v>
      </c>
      <c r="TA134" t="s">
        <v>362</v>
      </c>
      <c r="TB134" t="s">
        <v>362</v>
      </c>
      <c r="TC134" t="s">
        <v>362</v>
      </c>
      <c r="TD134" t="s">
        <v>360</v>
      </c>
      <c r="TE134" t="s">
        <v>362</v>
      </c>
      <c r="TF134" t="s">
        <v>362</v>
      </c>
      <c r="TG134" t="s">
        <v>362</v>
      </c>
      <c r="TH134" t="s">
        <v>362</v>
      </c>
      <c r="TJ134" t="s">
        <v>5493</v>
      </c>
      <c r="TK134" t="s">
        <v>362</v>
      </c>
      <c r="TL134" t="s">
        <v>362</v>
      </c>
      <c r="TM134" t="s">
        <v>362</v>
      </c>
      <c r="TN134" t="s">
        <v>362</v>
      </c>
      <c r="TO134" t="s">
        <v>362</v>
      </c>
      <c r="TP134" t="s">
        <v>360</v>
      </c>
      <c r="TQ134" t="s">
        <v>362</v>
      </c>
      <c r="TR134" t="s">
        <v>362</v>
      </c>
      <c r="TS134" t="s">
        <v>362</v>
      </c>
      <c r="TT134" t="s">
        <v>362</v>
      </c>
      <c r="TU134" t="s">
        <v>362</v>
      </c>
      <c r="TV134" t="s">
        <v>362</v>
      </c>
      <c r="TW134" t="s">
        <v>362</v>
      </c>
      <c r="TY134" t="s">
        <v>5002</v>
      </c>
      <c r="UN134" t="s">
        <v>3074</v>
      </c>
      <c r="UO134" t="s">
        <v>3074</v>
      </c>
      <c r="UP134" t="s">
        <v>3074</v>
      </c>
      <c r="UQ134" t="s">
        <v>881</v>
      </c>
      <c r="UR134" t="s">
        <v>304</v>
      </c>
      <c r="US134" t="s">
        <v>314</v>
      </c>
      <c r="UT134" t="s">
        <v>290</v>
      </c>
      <c r="UU134" t="s">
        <v>690</v>
      </c>
      <c r="UV134" t="s">
        <v>532</v>
      </c>
      <c r="UW134" t="s">
        <v>329</v>
      </c>
      <c r="UX134" t="s">
        <v>737</v>
      </c>
      <c r="UY134" t="s">
        <v>406</v>
      </c>
      <c r="UZ134" t="s">
        <v>1099</v>
      </c>
      <c r="VA134" t="s">
        <v>1184</v>
      </c>
      <c r="VB134" t="s">
        <v>380</v>
      </c>
    </row>
    <row r="135" spans="1:574" x14ac:dyDescent="0.25">
      <c r="A135" t="s">
        <v>6578</v>
      </c>
      <c r="B135" s="38">
        <v>45910</v>
      </c>
      <c r="C135" t="s">
        <v>3055</v>
      </c>
      <c r="D135" t="s">
        <v>3062</v>
      </c>
      <c r="E135" t="s">
        <v>3068</v>
      </c>
      <c r="G135" t="s">
        <v>3072</v>
      </c>
      <c r="H135" s="38">
        <v>44666</v>
      </c>
      <c r="I135">
        <v>45</v>
      </c>
      <c r="J135" t="s">
        <v>1471</v>
      </c>
      <c r="K135" t="s">
        <v>4866</v>
      </c>
      <c r="L135" t="s">
        <v>4875</v>
      </c>
      <c r="N135" t="s">
        <v>4911</v>
      </c>
      <c r="P135" t="s">
        <v>4937</v>
      </c>
      <c r="R135" t="s">
        <v>5527</v>
      </c>
      <c r="S135" t="s">
        <v>360</v>
      </c>
      <c r="T135" t="s">
        <v>362</v>
      </c>
      <c r="U135" t="s">
        <v>362</v>
      </c>
      <c r="V135" t="s">
        <v>362</v>
      </c>
      <c r="W135" t="s">
        <v>362</v>
      </c>
      <c r="X135" t="s">
        <v>362</v>
      </c>
      <c r="Y135" t="s">
        <v>362</v>
      </c>
      <c r="Z135" t="s">
        <v>362</v>
      </c>
      <c r="AB135" t="s">
        <v>4940</v>
      </c>
      <c r="AC135" t="s">
        <v>4940</v>
      </c>
      <c r="AD135" t="s">
        <v>4940</v>
      </c>
      <c r="AE135" t="s">
        <v>4940</v>
      </c>
      <c r="AF135" t="s">
        <v>4940</v>
      </c>
      <c r="AG135" t="s">
        <v>4940</v>
      </c>
      <c r="AH135" t="s">
        <v>6368</v>
      </c>
      <c r="AI135" t="s">
        <v>360</v>
      </c>
      <c r="AJ135" t="s">
        <v>360</v>
      </c>
      <c r="AK135" t="s">
        <v>360</v>
      </c>
      <c r="AL135" t="s">
        <v>360</v>
      </c>
      <c r="AM135" t="s">
        <v>362</v>
      </c>
      <c r="AN135" t="s">
        <v>362</v>
      </c>
      <c r="AO135" t="s">
        <v>362</v>
      </c>
      <c r="AP135" t="s">
        <v>362</v>
      </c>
      <c r="AQ135" t="s">
        <v>362</v>
      </c>
      <c r="AR135" t="s">
        <v>362</v>
      </c>
      <c r="AS135" t="s">
        <v>362</v>
      </c>
      <c r="AT135" t="s">
        <v>362</v>
      </c>
      <c r="AU135" t="s">
        <v>362</v>
      </c>
      <c r="AV135" t="s">
        <v>362</v>
      </c>
      <c r="AX135" t="s">
        <v>4949</v>
      </c>
      <c r="AY135" t="s">
        <v>360</v>
      </c>
      <c r="AZ135" t="s">
        <v>362</v>
      </c>
      <c r="BA135" t="s">
        <v>362</v>
      </c>
      <c r="BB135" t="s">
        <v>362</v>
      </c>
      <c r="BC135" t="s">
        <v>362</v>
      </c>
      <c r="BD135" t="s">
        <v>362</v>
      </c>
      <c r="BE135" t="s">
        <v>362</v>
      </c>
      <c r="BF135" t="s">
        <v>362</v>
      </c>
      <c r="BG135" t="s">
        <v>362</v>
      </c>
      <c r="BH135" t="s">
        <v>362</v>
      </c>
      <c r="BI135" t="s">
        <v>362</v>
      </c>
      <c r="BJ135" t="s">
        <v>362</v>
      </c>
      <c r="BK135" t="s">
        <v>362</v>
      </c>
      <c r="BM135" t="s">
        <v>5473</v>
      </c>
      <c r="BN135" t="s">
        <v>362</v>
      </c>
      <c r="BO135" t="s">
        <v>362</v>
      </c>
      <c r="BP135" t="s">
        <v>362</v>
      </c>
      <c r="BQ135" t="s">
        <v>360</v>
      </c>
      <c r="BR135" t="s">
        <v>362</v>
      </c>
      <c r="BS135" t="s">
        <v>362</v>
      </c>
      <c r="BT135" t="s">
        <v>362</v>
      </c>
      <c r="BU135" t="s">
        <v>362</v>
      </c>
      <c r="BV135" t="s">
        <v>362</v>
      </c>
      <c r="BX135" t="s">
        <v>4975</v>
      </c>
      <c r="CN135" t="s">
        <v>5002</v>
      </c>
      <c r="DD135" t="s">
        <v>5023</v>
      </c>
      <c r="EK135" t="s">
        <v>5070</v>
      </c>
      <c r="EW135" t="s">
        <v>4907</v>
      </c>
      <c r="EX135" t="s">
        <v>362</v>
      </c>
      <c r="EY135" t="s">
        <v>362</v>
      </c>
      <c r="EZ135" t="s">
        <v>362</v>
      </c>
      <c r="FA135" t="s">
        <v>362</v>
      </c>
      <c r="FB135" t="s">
        <v>362</v>
      </c>
      <c r="FC135" t="s">
        <v>362</v>
      </c>
      <c r="FD135" t="s">
        <v>362</v>
      </c>
      <c r="FE135" t="s">
        <v>362</v>
      </c>
      <c r="FF135" t="s">
        <v>362</v>
      </c>
      <c r="FG135" t="s">
        <v>360</v>
      </c>
      <c r="FH135" t="s">
        <v>362</v>
      </c>
      <c r="FJ135" t="s">
        <v>5070</v>
      </c>
      <c r="FK135" t="s">
        <v>5111</v>
      </c>
      <c r="FL135" t="s">
        <v>5113</v>
      </c>
      <c r="FM135" t="s">
        <v>360</v>
      </c>
      <c r="FN135" t="s">
        <v>362</v>
      </c>
      <c r="FO135" t="s">
        <v>362</v>
      </c>
      <c r="FP135" t="s">
        <v>362</v>
      </c>
      <c r="FQ135" t="s">
        <v>362</v>
      </c>
      <c r="FR135" t="s">
        <v>362</v>
      </c>
      <c r="FS135" t="s">
        <v>362</v>
      </c>
      <c r="FT135" t="s">
        <v>362</v>
      </c>
      <c r="FV135" t="s">
        <v>3072</v>
      </c>
      <c r="GG135" t="s">
        <v>4949</v>
      </c>
      <c r="GI135" t="s">
        <v>3074</v>
      </c>
      <c r="HN135" t="s">
        <v>5172</v>
      </c>
      <c r="HO135" t="s">
        <v>362</v>
      </c>
      <c r="HP135" t="s">
        <v>362</v>
      </c>
      <c r="HQ135" t="s">
        <v>360</v>
      </c>
      <c r="HR135" t="s">
        <v>362</v>
      </c>
      <c r="HS135" t="s">
        <v>362</v>
      </c>
      <c r="HT135" t="s">
        <v>362</v>
      </c>
      <c r="HU135" t="s">
        <v>362</v>
      </c>
      <c r="HV135" t="s">
        <v>362</v>
      </c>
      <c r="HW135" t="s">
        <v>362</v>
      </c>
      <c r="HY135" t="s">
        <v>5186</v>
      </c>
      <c r="HZ135" t="s">
        <v>362</v>
      </c>
      <c r="IA135" t="s">
        <v>362</v>
      </c>
      <c r="IB135" t="s">
        <v>362</v>
      </c>
      <c r="IC135" t="s">
        <v>362</v>
      </c>
      <c r="ID135" t="s">
        <v>360</v>
      </c>
      <c r="IE135" t="s">
        <v>362</v>
      </c>
      <c r="IG135" t="s">
        <v>5191</v>
      </c>
      <c r="IH135" t="s">
        <v>6178</v>
      </c>
      <c r="II135" t="s">
        <v>360</v>
      </c>
      <c r="IJ135" t="s">
        <v>362</v>
      </c>
      <c r="IK135" t="s">
        <v>360</v>
      </c>
      <c r="IL135" t="s">
        <v>362</v>
      </c>
      <c r="IM135" t="s">
        <v>362</v>
      </c>
      <c r="IN135" t="s">
        <v>362</v>
      </c>
      <c r="IP135" t="s">
        <v>5203</v>
      </c>
      <c r="IQ135" t="s">
        <v>5220</v>
      </c>
      <c r="IR135" t="s">
        <v>362</v>
      </c>
      <c r="IS135" t="s">
        <v>362</v>
      </c>
      <c r="IT135" t="s">
        <v>362</v>
      </c>
      <c r="IU135" t="s">
        <v>362</v>
      </c>
      <c r="IV135" t="s">
        <v>360</v>
      </c>
      <c r="IW135" t="s">
        <v>362</v>
      </c>
      <c r="IX135" t="s">
        <v>362</v>
      </c>
      <c r="IY135" t="s">
        <v>362</v>
      </c>
      <c r="IZ135" t="s">
        <v>362</v>
      </c>
      <c r="JA135" t="s">
        <v>362</v>
      </c>
      <c r="JL135" t="s">
        <v>3074</v>
      </c>
      <c r="JX135" t="s">
        <v>5248</v>
      </c>
      <c r="JY135" t="s">
        <v>360</v>
      </c>
      <c r="JZ135" t="s">
        <v>362</v>
      </c>
      <c r="KA135" t="s">
        <v>362</v>
      </c>
      <c r="KB135" t="s">
        <v>362</v>
      </c>
      <c r="KC135" t="s">
        <v>362</v>
      </c>
      <c r="KD135" t="s">
        <v>362</v>
      </c>
      <c r="KE135" t="s">
        <v>362</v>
      </c>
      <c r="KF135" t="s">
        <v>362</v>
      </c>
      <c r="KG135" t="s">
        <v>362</v>
      </c>
      <c r="KI135" t="s">
        <v>5259</v>
      </c>
      <c r="KJ135" t="s">
        <v>5263</v>
      </c>
      <c r="KK135" t="s">
        <v>360</v>
      </c>
      <c r="KL135" t="s">
        <v>362</v>
      </c>
      <c r="KM135" t="s">
        <v>362</v>
      </c>
      <c r="KN135" t="s">
        <v>362</v>
      </c>
      <c r="KO135" t="s">
        <v>362</v>
      </c>
      <c r="KP135" t="s">
        <v>362</v>
      </c>
      <c r="KQ135" t="s">
        <v>362</v>
      </c>
      <c r="KR135" t="s">
        <v>362</v>
      </c>
      <c r="KS135" t="s">
        <v>362</v>
      </c>
      <c r="KT135" t="s">
        <v>362</v>
      </c>
      <c r="KU135" t="s">
        <v>362</v>
      </c>
      <c r="LJ135" t="s">
        <v>5997</v>
      </c>
      <c r="LK135" t="s">
        <v>360</v>
      </c>
      <c r="LL135" t="s">
        <v>360</v>
      </c>
      <c r="LM135" t="s">
        <v>362</v>
      </c>
      <c r="LN135" t="s">
        <v>362</v>
      </c>
      <c r="LO135" t="s">
        <v>362</v>
      </c>
      <c r="LP135" t="s">
        <v>362</v>
      </c>
      <c r="LQ135" t="s">
        <v>362</v>
      </c>
      <c r="LS135" t="s">
        <v>3072</v>
      </c>
      <c r="LT135" t="s">
        <v>5287</v>
      </c>
      <c r="MR135" t="s">
        <v>5310</v>
      </c>
      <c r="MS135" t="s">
        <v>360</v>
      </c>
      <c r="MT135" t="s">
        <v>362</v>
      </c>
      <c r="MU135" t="s">
        <v>362</v>
      </c>
      <c r="MV135" t="s">
        <v>362</v>
      </c>
      <c r="MW135" t="s">
        <v>362</v>
      </c>
      <c r="MX135" t="s">
        <v>362</v>
      </c>
      <c r="MY135" t="s">
        <v>362</v>
      </c>
      <c r="MZ135" t="s">
        <v>362</v>
      </c>
      <c r="NA135" t="s">
        <v>362</v>
      </c>
      <c r="NB135" t="s">
        <v>362</v>
      </c>
      <c r="NC135" t="s">
        <v>362</v>
      </c>
      <c r="NE135" t="s">
        <v>4971</v>
      </c>
      <c r="NF135" t="s">
        <v>362</v>
      </c>
      <c r="NG135" t="s">
        <v>362</v>
      </c>
      <c r="NH135" t="s">
        <v>362</v>
      </c>
      <c r="NI135" t="s">
        <v>362</v>
      </c>
      <c r="NJ135" t="s">
        <v>362</v>
      </c>
      <c r="NK135" t="s">
        <v>362</v>
      </c>
      <c r="NL135" t="s">
        <v>362</v>
      </c>
      <c r="NM135" t="s">
        <v>362</v>
      </c>
      <c r="NN135" t="s">
        <v>362</v>
      </c>
      <c r="NO135" t="s">
        <v>362</v>
      </c>
      <c r="NP135" t="s">
        <v>362</v>
      </c>
      <c r="NQ135" t="s">
        <v>360</v>
      </c>
      <c r="NR135" t="s">
        <v>362</v>
      </c>
      <c r="NS135" t="s">
        <v>362</v>
      </c>
      <c r="NU135" t="s">
        <v>5263</v>
      </c>
      <c r="NV135" t="s">
        <v>360</v>
      </c>
      <c r="NW135" t="s">
        <v>362</v>
      </c>
      <c r="NX135" t="s">
        <v>362</v>
      </c>
      <c r="NY135" t="s">
        <v>362</v>
      </c>
      <c r="NZ135" t="s">
        <v>362</v>
      </c>
      <c r="OA135" t="s">
        <v>362</v>
      </c>
      <c r="OB135" t="s">
        <v>362</v>
      </c>
      <c r="OC135" t="s">
        <v>362</v>
      </c>
      <c r="OD135" t="s">
        <v>362</v>
      </c>
      <c r="OE135" t="s">
        <v>362</v>
      </c>
      <c r="OF135" t="s">
        <v>362</v>
      </c>
      <c r="OG135" t="s">
        <v>362</v>
      </c>
      <c r="OI135" t="s">
        <v>5345</v>
      </c>
      <c r="OJ135" t="s">
        <v>360</v>
      </c>
      <c r="OK135" t="s">
        <v>362</v>
      </c>
      <c r="OL135" t="s">
        <v>362</v>
      </c>
      <c r="OM135" t="s">
        <v>362</v>
      </c>
      <c r="ON135" t="s">
        <v>362</v>
      </c>
      <c r="OO135" t="s">
        <v>362</v>
      </c>
      <c r="OP135" t="s">
        <v>362</v>
      </c>
      <c r="OQ135" t="s">
        <v>362</v>
      </c>
      <c r="OR135" t="s">
        <v>362</v>
      </c>
      <c r="OS135" t="s">
        <v>362</v>
      </c>
      <c r="OU135" t="s">
        <v>5002</v>
      </c>
      <c r="PF135" t="s">
        <v>5381</v>
      </c>
      <c r="PG135" t="s">
        <v>362</v>
      </c>
      <c r="PH135" t="s">
        <v>362</v>
      </c>
      <c r="PI135" t="s">
        <v>362</v>
      </c>
      <c r="PJ135" t="s">
        <v>362</v>
      </c>
      <c r="PK135" t="s">
        <v>362</v>
      </c>
      <c r="PL135" t="s">
        <v>362</v>
      </c>
      <c r="PM135" t="s">
        <v>360</v>
      </c>
      <c r="PN135" t="s">
        <v>362</v>
      </c>
      <c r="PO135" t="s">
        <v>362</v>
      </c>
      <c r="PP135" t="s">
        <v>362</v>
      </c>
      <c r="PQ135" t="s">
        <v>362</v>
      </c>
      <c r="PR135" t="s">
        <v>362</v>
      </c>
      <c r="PS135" t="s">
        <v>362</v>
      </c>
      <c r="PT135" t="s">
        <v>362</v>
      </c>
      <c r="PU135" t="s">
        <v>362</v>
      </c>
      <c r="PV135" t="s">
        <v>362</v>
      </c>
      <c r="PW135" t="s">
        <v>362</v>
      </c>
      <c r="PX135" t="s">
        <v>362</v>
      </c>
      <c r="PZ135" t="s">
        <v>6579</v>
      </c>
      <c r="QA135" t="s">
        <v>360</v>
      </c>
      <c r="QB135" t="s">
        <v>362</v>
      </c>
      <c r="QC135" t="s">
        <v>360</v>
      </c>
      <c r="QD135" t="s">
        <v>362</v>
      </c>
      <c r="QE135" t="s">
        <v>362</v>
      </c>
      <c r="QF135" t="s">
        <v>362</v>
      </c>
      <c r="QG135" t="s">
        <v>362</v>
      </c>
      <c r="QH135" t="s">
        <v>362</v>
      </c>
      <c r="QI135" t="s">
        <v>362</v>
      </c>
      <c r="QJ135" t="s">
        <v>362</v>
      </c>
      <c r="QK135" t="s">
        <v>362</v>
      </c>
      <c r="QL135" t="s">
        <v>362</v>
      </c>
      <c r="QM135" t="s">
        <v>362</v>
      </c>
      <c r="QN135" t="s">
        <v>362</v>
      </c>
      <c r="QO135" t="s">
        <v>362</v>
      </c>
      <c r="QP135" t="s">
        <v>362</v>
      </c>
      <c r="QR135" t="s">
        <v>6580</v>
      </c>
      <c r="QS135" t="s">
        <v>362</v>
      </c>
      <c r="QT135" t="s">
        <v>362</v>
      </c>
      <c r="QU135" t="s">
        <v>362</v>
      </c>
      <c r="QV135" t="s">
        <v>362</v>
      </c>
      <c r="QW135" t="s">
        <v>362</v>
      </c>
      <c r="QX135" t="s">
        <v>362</v>
      </c>
      <c r="QY135" t="s">
        <v>360</v>
      </c>
      <c r="QZ135" t="s">
        <v>360</v>
      </c>
      <c r="RA135" t="s">
        <v>362</v>
      </c>
      <c r="RB135" t="s">
        <v>362</v>
      </c>
      <c r="RC135" t="s">
        <v>362</v>
      </c>
      <c r="RD135" t="s">
        <v>362</v>
      </c>
      <c r="RF135" t="s">
        <v>6128</v>
      </c>
      <c r="RG135" t="s">
        <v>360</v>
      </c>
      <c r="RH135" t="s">
        <v>360</v>
      </c>
      <c r="RI135" t="s">
        <v>362</v>
      </c>
      <c r="RJ135" t="s">
        <v>362</v>
      </c>
      <c r="RK135" t="s">
        <v>362</v>
      </c>
      <c r="RL135" t="s">
        <v>362</v>
      </c>
      <c r="RM135" t="s">
        <v>362</v>
      </c>
      <c r="RN135" t="s">
        <v>362</v>
      </c>
      <c r="RO135" t="s">
        <v>362</v>
      </c>
      <c r="RP135" t="s">
        <v>362</v>
      </c>
      <c r="RQ135" t="s">
        <v>362</v>
      </c>
      <c r="RR135" t="s">
        <v>362</v>
      </c>
      <c r="RS135" t="s">
        <v>362</v>
      </c>
      <c r="RT135" t="s">
        <v>362</v>
      </c>
      <c r="RU135" t="s">
        <v>362</v>
      </c>
      <c r="RV135" t="s">
        <v>362</v>
      </c>
      <c r="RX135" t="s">
        <v>6581</v>
      </c>
      <c r="RY135" t="s">
        <v>362</v>
      </c>
      <c r="RZ135" t="s">
        <v>360</v>
      </c>
      <c r="SA135" t="s">
        <v>360</v>
      </c>
      <c r="SB135" t="s">
        <v>362</v>
      </c>
      <c r="SC135" t="s">
        <v>362</v>
      </c>
      <c r="SD135" t="s">
        <v>362</v>
      </c>
      <c r="SE135" t="s">
        <v>362</v>
      </c>
      <c r="SF135" t="s">
        <v>362</v>
      </c>
      <c r="SG135" t="s">
        <v>362</v>
      </c>
      <c r="SH135" t="s">
        <v>362</v>
      </c>
      <c r="SI135" t="s">
        <v>362</v>
      </c>
      <c r="SK135" t="s">
        <v>6450</v>
      </c>
      <c r="SL135" t="s">
        <v>362</v>
      </c>
      <c r="SM135" t="s">
        <v>362</v>
      </c>
      <c r="SN135" t="s">
        <v>362</v>
      </c>
      <c r="SO135" t="s">
        <v>360</v>
      </c>
      <c r="SP135" t="s">
        <v>362</v>
      </c>
      <c r="SQ135" t="s">
        <v>360</v>
      </c>
      <c r="SR135" t="s">
        <v>360</v>
      </c>
      <c r="SS135" t="s">
        <v>362</v>
      </c>
      <c r="ST135" t="s">
        <v>362</v>
      </c>
      <c r="SU135" t="s">
        <v>362</v>
      </c>
      <c r="SV135" t="s">
        <v>362</v>
      </c>
      <c r="SW135" t="s">
        <v>362</v>
      </c>
      <c r="SX135" t="s">
        <v>362</v>
      </c>
      <c r="SZ135" t="s">
        <v>3074</v>
      </c>
      <c r="TA135" t="s">
        <v>362</v>
      </c>
      <c r="TB135" t="s">
        <v>362</v>
      </c>
      <c r="TC135" t="s">
        <v>362</v>
      </c>
      <c r="TD135" t="s">
        <v>362</v>
      </c>
      <c r="TE135" t="s">
        <v>362</v>
      </c>
      <c r="TF135" t="s">
        <v>362</v>
      </c>
      <c r="TG135" t="s">
        <v>360</v>
      </c>
      <c r="TH135" t="s">
        <v>362</v>
      </c>
      <c r="TY135" t="s">
        <v>5019</v>
      </c>
      <c r="TZ135" t="s">
        <v>5518</v>
      </c>
      <c r="UA135" t="s">
        <v>362</v>
      </c>
      <c r="UB135" t="s">
        <v>362</v>
      </c>
      <c r="UC135" t="s">
        <v>360</v>
      </c>
      <c r="UD135" t="s">
        <v>362</v>
      </c>
      <c r="UE135" t="s">
        <v>362</v>
      </c>
      <c r="UF135" t="s">
        <v>362</v>
      </c>
      <c r="UG135" t="s">
        <v>362</v>
      </c>
      <c r="UH135" t="s">
        <v>362</v>
      </c>
      <c r="UI135" t="s">
        <v>362</v>
      </c>
      <c r="UJ135" t="s">
        <v>362</v>
      </c>
      <c r="UK135" t="s">
        <v>362</v>
      </c>
      <c r="UN135" t="s">
        <v>3074</v>
      </c>
      <c r="UO135" t="s">
        <v>3074</v>
      </c>
      <c r="UP135" t="s">
        <v>3074</v>
      </c>
      <c r="UQ135" t="s">
        <v>6582</v>
      </c>
      <c r="UR135" t="s">
        <v>304</v>
      </c>
      <c r="US135" t="s">
        <v>314</v>
      </c>
      <c r="UT135" t="s">
        <v>290</v>
      </c>
      <c r="UU135" t="s">
        <v>690</v>
      </c>
      <c r="UV135" t="s">
        <v>532</v>
      </c>
      <c r="UW135" t="s">
        <v>329</v>
      </c>
      <c r="UX135" t="s">
        <v>737</v>
      </c>
      <c r="UY135" t="s">
        <v>406</v>
      </c>
      <c r="UZ135" t="s">
        <v>1099</v>
      </c>
      <c r="VA135" t="s">
        <v>1185</v>
      </c>
      <c r="VB135" t="s">
        <v>392</v>
      </c>
    </row>
    <row r="136" spans="1:574" x14ac:dyDescent="0.25">
      <c r="A136" t="s">
        <v>6583</v>
      </c>
      <c r="B136" s="38">
        <v>45910</v>
      </c>
      <c r="C136" t="s">
        <v>3057</v>
      </c>
      <c r="D136" t="s">
        <v>3062</v>
      </c>
      <c r="E136" t="s">
        <v>3068</v>
      </c>
      <c r="G136" t="s">
        <v>3072</v>
      </c>
      <c r="H136" s="38">
        <v>44835</v>
      </c>
      <c r="I136">
        <v>42</v>
      </c>
      <c r="J136" t="s">
        <v>1471</v>
      </c>
      <c r="K136" t="s">
        <v>4866</v>
      </c>
      <c r="L136" t="s">
        <v>4875</v>
      </c>
      <c r="N136" t="s">
        <v>4911</v>
      </c>
      <c r="P136" t="s">
        <v>4921</v>
      </c>
      <c r="R136" t="s">
        <v>5994</v>
      </c>
      <c r="S136" t="s">
        <v>360</v>
      </c>
      <c r="T136" t="s">
        <v>360</v>
      </c>
      <c r="U136" t="s">
        <v>362</v>
      </c>
      <c r="V136" t="s">
        <v>362</v>
      </c>
      <c r="W136" t="s">
        <v>362</v>
      </c>
      <c r="X136" t="s">
        <v>362</v>
      </c>
      <c r="Y136" t="s">
        <v>362</v>
      </c>
      <c r="Z136" t="s">
        <v>362</v>
      </c>
      <c r="AB136" t="s">
        <v>4940</v>
      </c>
      <c r="AC136" t="s">
        <v>4940</v>
      </c>
      <c r="AD136" t="s">
        <v>4940</v>
      </c>
      <c r="AE136" t="s">
        <v>4940</v>
      </c>
      <c r="AF136" t="s">
        <v>4940</v>
      </c>
      <c r="AG136" t="s">
        <v>4940</v>
      </c>
      <c r="AH136" t="s">
        <v>6584</v>
      </c>
      <c r="AI136" t="s">
        <v>360</v>
      </c>
      <c r="AJ136" t="s">
        <v>362</v>
      </c>
      <c r="AK136" t="s">
        <v>360</v>
      </c>
      <c r="AL136" t="s">
        <v>360</v>
      </c>
      <c r="AM136" t="s">
        <v>362</v>
      </c>
      <c r="AN136" t="s">
        <v>360</v>
      </c>
      <c r="AO136" t="s">
        <v>360</v>
      </c>
      <c r="AP136" t="s">
        <v>360</v>
      </c>
      <c r="AQ136" t="s">
        <v>360</v>
      </c>
      <c r="AR136" t="s">
        <v>360</v>
      </c>
      <c r="AS136" t="s">
        <v>362</v>
      </c>
      <c r="AT136" t="s">
        <v>362</v>
      </c>
      <c r="AU136" t="s">
        <v>362</v>
      </c>
      <c r="AV136" t="s">
        <v>362</v>
      </c>
      <c r="AX136" t="s">
        <v>4973</v>
      </c>
      <c r="AY136" t="s">
        <v>362</v>
      </c>
      <c r="AZ136" t="s">
        <v>362</v>
      </c>
      <c r="BA136" t="s">
        <v>362</v>
      </c>
      <c r="BB136" t="s">
        <v>362</v>
      </c>
      <c r="BC136" t="s">
        <v>362</v>
      </c>
      <c r="BD136" t="s">
        <v>362</v>
      </c>
      <c r="BE136" t="s">
        <v>362</v>
      </c>
      <c r="BF136" t="s">
        <v>362</v>
      </c>
      <c r="BG136" t="s">
        <v>362</v>
      </c>
      <c r="BH136" t="s">
        <v>362</v>
      </c>
      <c r="BI136" t="s">
        <v>362</v>
      </c>
      <c r="BJ136" t="s">
        <v>360</v>
      </c>
      <c r="BK136" t="s">
        <v>362</v>
      </c>
      <c r="DE136" t="s">
        <v>5026</v>
      </c>
      <c r="DF136" t="s">
        <v>6585</v>
      </c>
      <c r="DG136" t="s">
        <v>362</v>
      </c>
      <c r="DH136" t="s">
        <v>360</v>
      </c>
      <c r="DI136" t="s">
        <v>360</v>
      </c>
      <c r="DJ136" t="s">
        <v>362</v>
      </c>
      <c r="DK136" t="s">
        <v>362</v>
      </c>
      <c r="DL136" t="s">
        <v>362</v>
      </c>
      <c r="EK136" t="s">
        <v>5072</v>
      </c>
      <c r="EL136" t="s">
        <v>5090</v>
      </c>
      <c r="EM136" t="s">
        <v>362</v>
      </c>
      <c r="EN136" t="s">
        <v>362</v>
      </c>
      <c r="EO136" t="s">
        <v>362</v>
      </c>
      <c r="EP136" t="s">
        <v>362</v>
      </c>
      <c r="EQ136" t="s">
        <v>362</v>
      </c>
      <c r="ER136" t="s">
        <v>360</v>
      </c>
      <c r="ES136" t="s">
        <v>362</v>
      </c>
      <c r="ET136" t="s">
        <v>362</v>
      </c>
      <c r="EU136" t="s">
        <v>362</v>
      </c>
      <c r="EW136" t="s">
        <v>5100</v>
      </c>
      <c r="EX136" t="s">
        <v>362</v>
      </c>
      <c r="EY136" t="s">
        <v>362</v>
      </c>
      <c r="EZ136" t="s">
        <v>362</v>
      </c>
      <c r="FA136" t="s">
        <v>360</v>
      </c>
      <c r="FB136" t="s">
        <v>362</v>
      </c>
      <c r="FC136" t="s">
        <v>362</v>
      </c>
      <c r="FD136" t="s">
        <v>362</v>
      </c>
      <c r="FE136" t="s">
        <v>362</v>
      </c>
      <c r="FF136" t="s">
        <v>362</v>
      </c>
      <c r="FG136" t="s">
        <v>362</v>
      </c>
      <c r="FH136" t="s">
        <v>362</v>
      </c>
      <c r="FJ136" t="s">
        <v>5070</v>
      </c>
      <c r="FK136" t="s">
        <v>5111</v>
      </c>
      <c r="FL136" t="s">
        <v>5117</v>
      </c>
      <c r="FM136" t="s">
        <v>362</v>
      </c>
      <c r="FN136" t="s">
        <v>362</v>
      </c>
      <c r="FO136" t="s">
        <v>360</v>
      </c>
      <c r="FP136" t="s">
        <v>362</v>
      </c>
      <c r="FQ136" t="s">
        <v>362</v>
      </c>
      <c r="FR136" t="s">
        <v>362</v>
      </c>
      <c r="FS136" t="s">
        <v>362</v>
      </c>
      <c r="FT136" t="s">
        <v>362</v>
      </c>
      <c r="FV136" t="s">
        <v>3072</v>
      </c>
      <c r="GG136" t="s">
        <v>4957</v>
      </c>
      <c r="GI136" t="s">
        <v>3072</v>
      </c>
      <c r="GJ136" t="s">
        <v>5137</v>
      </c>
      <c r="GK136" t="s">
        <v>362</v>
      </c>
      <c r="GL136" t="s">
        <v>360</v>
      </c>
      <c r="GM136" t="s">
        <v>362</v>
      </c>
      <c r="GN136" t="s">
        <v>362</v>
      </c>
      <c r="GO136" t="s">
        <v>362</v>
      </c>
      <c r="GP136" t="s">
        <v>362</v>
      </c>
      <c r="GR136" t="s">
        <v>5147</v>
      </c>
      <c r="GS136" t="s">
        <v>362</v>
      </c>
      <c r="GT136" t="s">
        <v>362</v>
      </c>
      <c r="GU136" t="s">
        <v>360</v>
      </c>
      <c r="GV136" t="s">
        <v>362</v>
      </c>
      <c r="GW136" t="s">
        <v>362</v>
      </c>
      <c r="GX136" t="s">
        <v>362</v>
      </c>
      <c r="GY136" t="s">
        <v>362</v>
      </c>
      <c r="GZ136" t="s">
        <v>362</v>
      </c>
      <c r="HB136" t="s">
        <v>3074</v>
      </c>
      <c r="HC136" t="s">
        <v>5166</v>
      </c>
      <c r="HD136" t="s">
        <v>362</v>
      </c>
      <c r="HE136" t="s">
        <v>362</v>
      </c>
      <c r="HF136" t="s">
        <v>362</v>
      </c>
      <c r="HG136" t="s">
        <v>362</v>
      </c>
      <c r="HH136" t="s">
        <v>362</v>
      </c>
      <c r="HI136" t="s">
        <v>360</v>
      </c>
      <c r="HJ136" t="s">
        <v>362</v>
      </c>
      <c r="HK136" t="s">
        <v>362</v>
      </c>
      <c r="HL136" t="s">
        <v>362</v>
      </c>
      <c r="IG136" t="s">
        <v>5189</v>
      </c>
      <c r="IH136" t="s">
        <v>5198</v>
      </c>
      <c r="II136" t="s">
        <v>362</v>
      </c>
      <c r="IJ136" t="s">
        <v>362</v>
      </c>
      <c r="IK136" t="s">
        <v>360</v>
      </c>
      <c r="IL136" t="s">
        <v>362</v>
      </c>
      <c r="IM136" t="s">
        <v>362</v>
      </c>
      <c r="IN136" t="s">
        <v>362</v>
      </c>
      <c r="IP136" t="s">
        <v>5205</v>
      </c>
      <c r="IQ136" t="s">
        <v>5220</v>
      </c>
      <c r="IR136" t="s">
        <v>362</v>
      </c>
      <c r="IS136" t="s">
        <v>362</v>
      </c>
      <c r="IT136" t="s">
        <v>362</v>
      </c>
      <c r="IU136" t="s">
        <v>362</v>
      </c>
      <c r="IV136" t="s">
        <v>360</v>
      </c>
      <c r="IW136" t="s">
        <v>362</v>
      </c>
      <c r="IX136" t="s">
        <v>362</v>
      </c>
      <c r="IY136" t="s">
        <v>362</v>
      </c>
      <c r="IZ136" t="s">
        <v>362</v>
      </c>
      <c r="JA136" t="s">
        <v>362</v>
      </c>
      <c r="JL136" t="s">
        <v>3074</v>
      </c>
      <c r="JX136" t="s">
        <v>5257</v>
      </c>
      <c r="JY136" t="s">
        <v>362</v>
      </c>
      <c r="JZ136" t="s">
        <v>362</v>
      </c>
      <c r="KA136" t="s">
        <v>362</v>
      </c>
      <c r="KB136" t="s">
        <v>362</v>
      </c>
      <c r="KC136" t="s">
        <v>362</v>
      </c>
      <c r="KD136" t="s">
        <v>360</v>
      </c>
      <c r="KE136" t="s">
        <v>362</v>
      </c>
      <c r="KF136" t="s">
        <v>362</v>
      </c>
      <c r="KG136" t="s">
        <v>362</v>
      </c>
      <c r="KI136" t="s">
        <v>5259</v>
      </c>
      <c r="KJ136" t="s">
        <v>6186</v>
      </c>
      <c r="KK136" t="s">
        <v>360</v>
      </c>
      <c r="KL136" t="s">
        <v>362</v>
      </c>
      <c r="KM136" t="s">
        <v>360</v>
      </c>
      <c r="KN136" t="s">
        <v>362</v>
      </c>
      <c r="KO136" t="s">
        <v>362</v>
      </c>
      <c r="KP136" t="s">
        <v>362</v>
      </c>
      <c r="KQ136" t="s">
        <v>362</v>
      </c>
      <c r="KR136" t="s">
        <v>362</v>
      </c>
      <c r="KS136" t="s">
        <v>362</v>
      </c>
      <c r="KT136" t="s">
        <v>362</v>
      </c>
      <c r="KU136" t="s">
        <v>362</v>
      </c>
      <c r="LJ136" t="s">
        <v>6023</v>
      </c>
      <c r="LK136" t="s">
        <v>360</v>
      </c>
      <c r="LL136" t="s">
        <v>360</v>
      </c>
      <c r="LM136" t="s">
        <v>360</v>
      </c>
      <c r="LN136" t="s">
        <v>360</v>
      </c>
      <c r="LO136" t="s">
        <v>362</v>
      </c>
      <c r="LP136" t="s">
        <v>362</v>
      </c>
      <c r="LQ136" t="s">
        <v>362</v>
      </c>
      <c r="LS136" t="s">
        <v>3074</v>
      </c>
      <c r="LT136" t="s">
        <v>5287</v>
      </c>
      <c r="MR136" t="s">
        <v>5310</v>
      </c>
      <c r="MS136" t="s">
        <v>360</v>
      </c>
      <c r="MT136" t="s">
        <v>362</v>
      </c>
      <c r="MU136" t="s">
        <v>362</v>
      </c>
      <c r="MV136" t="s">
        <v>362</v>
      </c>
      <c r="MW136" t="s">
        <v>362</v>
      </c>
      <c r="MX136" t="s">
        <v>362</v>
      </c>
      <c r="MY136" t="s">
        <v>362</v>
      </c>
      <c r="MZ136" t="s">
        <v>362</v>
      </c>
      <c r="NA136" t="s">
        <v>362</v>
      </c>
      <c r="NB136" t="s">
        <v>362</v>
      </c>
      <c r="NC136" t="s">
        <v>362</v>
      </c>
      <c r="NE136" t="s">
        <v>4971</v>
      </c>
      <c r="NF136" t="s">
        <v>362</v>
      </c>
      <c r="NG136" t="s">
        <v>362</v>
      </c>
      <c r="NH136" t="s">
        <v>362</v>
      </c>
      <c r="NI136" t="s">
        <v>362</v>
      </c>
      <c r="NJ136" t="s">
        <v>362</v>
      </c>
      <c r="NK136" t="s">
        <v>362</v>
      </c>
      <c r="NL136" t="s">
        <v>362</v>
      </c>
      <c r="NM136" t="s">
        <v>362</v>
      </c>
      <c r="NN136" t="s">
        <v>362</v>
      </c>
      <c r="NO136" t="s">
        <v>362</v>
      </c>
      <c r="NP136" t="s">
        <v>362</v>
      </c>
      <c r="NQ136" t="s">
        <v>360</v>
      </c>
      <c r="NR136" t="s">
        <v>362</v>
      </c>
      <c r="NS136" t="s">
        <v>362</v>
      </c>
      <c r="NU136" t="s">
        <v>6586</v>
      </c>
      <c r="NV136" t="s">
        <v>360</v>
      </c>
      <c r="NW136" t="s">
        <v>362</v>
      </c>
      <c r="NX136" t="s">
        <v>360</v>
      </c>
      <c r="NY136" t="s">
        <v>362</v>
      </c>
      <c r="NZ136" t="s">
        <v>362</v>
      </c>
      <c r="OA136" t="s">
        <v>362</v>
      </c>
      <c r="OB136" t="s">
        <v>362</v>
      </c>
      <c r="OC136" t="s">
        <v>362</v>
      </c>
      <c r="OD136" t="s">
        <v>362</v>
      </c>
      <c r="OE136" t="s">
        <v>362</v>
      </c>
      <c r="OF136" t="s">
        <v>362</v>
      </c>
      <c r="OG136" t="s">
        <v>362</v>
      </c>
      <c r="OI136" t="s">
        <v>5351</v>
      </c>
      <c r="OJ136" t="s">
        <v>362</v>
      </c>
      <c r="OK136" t="s">
        <v>362</v>
      </c>
      <c r="OL136" t="s">
        <v>362</v>
      </c>
      <c r="OM136" t="s">
        <v>360</v>
      </c>
      <c r="ON136" t="s">
        <v>362</v>
      </c>
      <c r="OO136" t="s">
        <v>362</v>
      </c>
      <c r="OP136" t="s">
        <v>362</v>
      </c>
      <c r="OQ136" t="s">
        <v>362</v>
      </c>
      <c r="OR136" t="s">
        <v>362</v>
      </c>
      <c r="OS136" t="s">
        <v>362</v>
      </c>
      <c r="OU136" t="s">
        <v>5019</v>
      </c>
      <c r="OV136" t="s">
        <v>5361</v>
      </c>
      <c r="OW136" t="s">
        <v>362</v>
      </c>
      <c r="OX136" t="s">
        <v>360</v>
      </c>
      <c r="OY136" t="s">
        <v>362</v>
      </c>
      <c r="OZ136" t="s">
        <v>362</v>
      </c>
      <c r="PA136" t="s">
        <v>362</v>
      </c>
      <c r="PB136" t="s">
        <v>362</v>
      </c>
      <c r="PC136" t="s">
        <v>362</v>
      </c>
      <c r="PD136" t="s">
        <v>362</v>
      </c>
      <c r="PF136" t="s">
        <v>5398</v>
      </c>
      <c r="PG136" t="s">
        <v>362</v>
      </c>
      <c r="PH136" t="s">
        <v>362</v>
      </c>
      <c r="PI136" t="s">
        <v>362</v>
      </c>
      <c r="PJ136" t="s">
        <v>362</v>
      </c>
      <c r="PK136" t="s">
        <v>362</v>
      </c>
      <c r="PL136" t="s">
        <v>362</v>
      </c>
      <c r="PM136" t="s">
        <v>362</v>
      </c>
      <c r="PN136" t="s">
        <v>362</v>
      </c>
      <c r="PO136" t="s">
        <v>362</v>
      </c>
      <c r="PP136" t="s">
        <v>362</v>
      </c>
      <c r="PQ136" t="s">
        <v>362</v>
      </c>
      <c r="PR136" t="s">
        <v>362</v>
      </c>
      <c r="PS136" t="s">
        <v>362</v>
      </c>
      <c r="PT136" t="s">
        <v>362</v>
      </c>
      <c r="PU136" t="s">
        <v>362</v>
      </c>
      <c r="PV136" t="s">
        <v>362</v>
      </c>
      <c r="PW136" t="s">
        <v>362</v>
      </c>
      <c r="PX136" t="s">
        <v>360</v>
      </c>
      <c r="PZ136" t="s">
        <v>5242</v>
      </c>
      <c r="QA136" t="s">
        <v>362</v>
      </c>
      <c r="QB136" t="s">
        <v>362</v>
      </c>
      <c r="QC136" t="s">
        <v>360</v>
      </c>
      <c r="QD136" t="s">
        <v>362</v>
      </c>
      <c r="QE136" t="s">
        <v>362</v>
      </c>
      <c r="QF136" t="s">
        <v>362</v>
      </c>
      <c r="QG136" t="s">
        <v>362</v>
      </c>
      <c r="QH136" t="s">
        <v>362</v>
      </c>
      <c r="QI136" t="s">
        <v>362</v>
      </c>
      <c r="QJ136" t="s">
        <v>362</v>
      </c>
      <c r="QK136" t="s">
        <v>362</v>
      </c>
      <c r="QL136" t="s">
        <v>362</v>
      </c>
      <c r="QM136" t="s">
        <v>362</v>
      </c>
      <c r="QN136" t="s">
        <v>362</v>
      </c>
      <c r="QO136" t="s">
        <v>362</v>
      </c>
      <c r="QP136" t="s">
        <v>362</v>
      </c>
      <c r="QR136" t="s">
        <v>5437</v>
      </c>
      <c r="QS136" t="s">
        <v>362</v>
      </c>
      <c r="QT136" t="s">
        <v>362</v>
      </c>
      <c r="QU136" t="s">
        <v>362</v>
      </c>
      <c r="QV136" t="s">
        <v>362</v>
      </c>
      <c r="QW136" t="s">
        <v>362</v>
      </c>
      <c r="QX136" t="s">
        <v>362</v>
      </c>
      <c r="QY136" t="s">
        <v>362</v>
      </c>
      <c r="QZ136" t="s">
        <v>360</v>
      </c>
      <c r="RA136" t="s">
        <v>362</v>
      </c>
      <c r="RB136" t="s">
        <v>362</v>
      </c>
      <c r="RC136" t="s">
        <v>362</v>
      </c>
      <c r="RD136" t="s">
        <v>362</v>
      </c>
      <c r="RF136" t="s">
        <v>5443</v>
      </c>
      <c r="RG136" t="s">
        <v>362</v>
      </c>
      <c r="RH136" t="s">
        <v>360</v>
      </c>
      <c r="RI136" t="s">
        <v>362</v>
      </c>
      <c r="RJ136" t="s">
        <v>362</v>
      </c>
      <c r="RK136" t="s">
        <v>362</v>
      </c>
      <c r="RL136" t="s">
        <v>362</v>
      </c>
      <c r="RM136" t="s">
        <v>362</v>
      </c>
      <c r="RN136" t="s">
        <v>362</v>
      </c>
      <c r="RO136" t="s">
        <v>362</v>
      </c>
      <c r="RP136" t="s">
        <v>362</v>
      </c>
      <c r="RQ136" t="s">
        <v>362</v>
      </c>
      <c r="RR136" t="s">
        <v>362</v>
      </c>
      <c r="RS136" t="s">
        <v>362</v>
      </c>
      <c r="RT136" t="s">
        <v>362</v>
      </c>
      <c r="RU136" t="s">
        <v>362</v>
      </c>
      <c r="RV136" t="s">
        <v>362</v>
      </c>
      <c r="RX136" t="s">
        <v>6587</v>
      </c>
      <c r="RY136" t="s">
        <v>362</v>
      </c>
      <c r="RZ136" t="s">
        <v>360</v>
      </c>
      <c r="SA136" t="s">
        <v>360</v>
      </c>
      <c r="SB136" t="s">
        <v>360</v>
      </c>
      <c r="SC136" t="s">
        <v>362</v>
      </c>
      <c r="SD136" t="s">
        <v>362</v>
      </c>
      <c r="SE136" t="s">
        <v>362</v>
      </c>
      <c r="SF136" t="s">
        <v>362</v>
      </c>
      <c r="SG136" t="s">
        <v>362</v>
      </c>
      <c r="SH136" t="s">
        <v>362</v>
      </c>
      <c r="SI136" t="s">
        <v>362</v>
      </c>
      <c r="SK136" t="s">
        <v>5495</v>
      </c>
      <c r="SL136" t="s">
        <v>362</v>
      </c>
      <c r="SM136" t="s">
        <v>362</v>
      </c>
      <c r="SN136" t="s">
        <v>362</v>
      </c>
      <c r="SO136" t="s">
        <v>362</v>
      </c>
      <c r="SP136" t="s">
        <v>362</v>
      </c>
      <c r="SQ136" t="s">
        <v>362</v>
      </c>
      <c r="SR136" t="s">
        <v>360</v>
      </c>
      <c r="SS136" t="s">
        <v>362</v>
      </c>
      <c r="ST136" t="s">
        <v>362</v>
      </c>
      <c r="SU136" t="s">
        <v>362</v>
      </c>
      <c r="SV136" t="s">
        <v>362</v>
      </c>
      <c r="SW136" t="s">
        <v>362</v>
      </c>
      <c r="SX136" t="s">
        <v>362</v>
      </c>
      <c r="SZ136" t="s">
        <v>5505</v>
      </c>
      <c r="TA136" t="s">
        <v>360</v>
      </c>
      <c r="TB136" t="s">
        <v>362</v>
      </c>
      <c r="TC136" t="s">
        <v>362</v>
      </c>
      <c r="TD136" t="s">
        <v>362</v>
      </c>
      <c r="TE136" t="s">
        <v>362</v>
      </c>
      <c r="TF136" t="s">
        <v>362</v>
      </c>
      <c r="TG136" t="s">
        <v>362</v>
      </c>
      <c r="TH136" t="s">
        <v>362</v>
      </c>
      <c r="TJ136" t="s">
        <v>5495</v>
      </c>
      <c r="TK136" t="s">
        <v>362</v>
      </c>
      <c r="TL136" t="s">
        <v>362</v>
      </c>
      <c r="TM136" t="s">
        <v>362</v>
      </c>
      <c r="TN136" t="s">
        <v>362</v>
      </c>
      <c r="TO136" t="s">
        <v>362</v>
      </c>
      <c r="TP136" t="s">
        <v>362</v>
      </c>
      <c r="TQ136" t="s">
        <v>360</v>
      </c>
      <c r="TR136" t="s">
        <v>362</v>
      </c>
      <c r="TS136" t="s">
        <v>362</v>
      </c>
      <c r="TT136" t="s">
        <v>362</v>
      </c>
      <c r="TU136" t="s">
        <v>362</v>
      </c>
      <c r="TV136" t="s">
        <v>362</v>
      </c>
      <c r="TW136" t="s">
        <v>362</v>
      </c>
      <c r="UN136" t="s">
        <v>3074</v>
      </c>
      <c r="UO136" t="s">
        <v>3074</v>
      </c>
      <c r="UP136" t="s">
        <v>3074</v>
      </c>
      <c r="UQ136" t="s">
        <v>6588</v>
      </c>
      <c r="UR136" t="s">
        <v>304</v>
      </c>
      <c r="US136" t="s">
        <v>314</v>
      </c>
      <c r="UT136" t="s">
        <v>290</v>
      </c>
      <c r="UU136" t="s">
        <v>697</v>
      </c>
      <c r="UV136" t="s">
        <v>527</v>
      </c>
      <c r="UW136" t="s">
        <v>329</v>
      </c>
      <c r="UX136" t="s">
        <v>737</v>
      </c>
      <c r="UY136" t="s">
        <v>406</v>
      </c>
      <c r="UZ136" t="s">
        <v>1098</v>
      </c>
      <c r="VA136" t="s">
        <v>1185</v>
      </c>
      <c r="VB136" t="s">
        <v>380</v>
      </c>
    </row>
    <row r="137" spans="1:574" x14ac:dyDescent="0.25">
      <c r="A137" t="s">
        <v>6589</v>
      </c>
      <c r="B137" s="38">
        <v>45910</v>
      </c>
      <c r="C137" t="s">
        <v>3057</v>
      </c>
      <c r="D137" t="s">
        <v>3062</v>
      </c>
      <c r="E137" t="s">
        <v>3068</v>
      </c>
      <c r="G137" t="s">
        <v>3072</v>
      </c>
      <c r="H137" s="38">
        <v>44762</v>
      </c>
      <c r="I137">
        <v>67</v>
      </c>
      <c r="J137" t="s">
        <v>1471</v>
      </c>
      <c r="K137" t="s">
        <v>4866</v>
      </c>
      <c r="L137" t="s">
        <v>4875</v>
      </c>
      <c r="N137" t="s">
        <v>4913</v>
      </c>
      <c r="P137" t="s">
        <v>4929</v>
      </c>
      <c r="R137" t="s">
        <v>3074</v>
      </c>
      <c r="S137" t="s">
        <v>362</v>
      </c>
      <c r="T137" t="s">
        <v>362</v>
      </c>
      <c r="U137" t="s">
        <v>362</v>
      </c>
      <c r="V137" t="s">
        <v>362</v>
      </c>
      <c r="W137" t="s">
        <v>362</v>
      </c>
      <c r="X137" t="s">
        <v>360</v>
      </c>
      <c r="Y137" t="s">
        <v>362</v>
      </c>
      <c r="Z137" t="s">
        <v>362</v>
      </c>
      <c r="AB137" t="s">
        <v>4942</v>
      </c>
      <c r="AC137" t="s">
        <v>4942</v>
      </c>
      <c r="AD137" t="s">
        <v>4942</v>
      </c>
      <c r="AE137" t="s">
        <v>4942</v>
      </c>
      <c r="AF137" t="s">
        <v>4940</v>
      </c>
      <c r="AG137" t="s">
        <v>4940</v>
      </c>
      <c r="AH137" t="s">
        <v>6590</v>
      </c>
      <c r="AI137" t="s">
        <v>360</v>
      </c>
      <c r="AJ137" t="s">
        <v>360</v>
      </c>
      <c r="AK137" t="s">
        <v>362</v>
      </c>
      <c r="AL137" t="s">
        <v>360</v>
      </c>
      <c r="AM137" t="s">
        <v>362</v>
      </c>
      <c r="AN137" t="s">
        <v>362</v>
      </c>
      <c r="AO137" t="s">
        <v>360</v>
      </c>
      <c r="AP137" t="s">
        <v>360</v>
      </c>
      <c r="AQ137" t="s">
        <v>362</v>
      </c>
      <c r="AR137" t="s">
        <v>362</v>
      </c>
      <c r="AS137" t="s">
        <v>362</v>
      </c>
      <c r="AT137" t="s">
        <v>362</v>
      </c>
      <c r="AU137" t="s">
        <v>362</v>
      </c>
      <c r="AV137" t="s">
        <v>362</v>
      </c>
      <c r="AX137" t="s">
        <v>5984</v>
      </c>
      <c r="AY137" t="s">
        <v>360</v>
      </c>
      <c r="AZ137" t="s">
        <v>360</v>
      </c>
      <c r="BA137" t="s">
        <v>362</v>
      </c>
      <c r="BB137" t="s">
        <v>362</v>
      </c>
      <c r="BC137" t="s">
        <v>362</v>
      </c>
      <c r="BD137" t="s">
        <v>362</v>
      </c>
      <c r="BE137" t="s">
        <v>362</v>
      </c>
      <c r="BF137" t="s">
        <v>362</v>
      </c>
      <c r="BG137" t="s">
        <v>362</v>
      </c>
      <c r="BH137" t="s">
        <v>362</v>
      </c>
      <c r="BI137" t="s">
        <v>362</v>
      </c>
      <c r="BJ137" t="s">
        <v>362</v>
      </c>
      <c r="BK137" t="s">
        <v>362</v>
      </c>
      <c r="BM137" t="s">
        <v>6044</v>
      </c>
      <c r="BN137" t="s">
        <v>362</v>
      </c>
      <c r="BO137" t="s">
        <v>362</v>
      </c>
      <c r="BP137" t="s">
        <v>360</v>
      </c>
      <c r="BQ137" t="s">
        <v>360</v>
      </c>
      <c r="BR137" t="s">
        <v>362</v>
      </c>
      <c r="BS137" t="s">
        <v>362</v>
      </c>
      <c r="BT137" t="s">
        <v>362</v>
      </c>
      <c r="BU137" t="s">
        <v>362</v>
      </c>
      <c r="BV137" t="s">
        <v>362</v>
      </c>
      <c r="BX137" t="s">
        <v>4975</v>
      </c>
      <c r="CN137" t="s">
        <v>5002</v>
      </c>
      <c r="DD137" t="s">
        <v>4984</v>
      </c>
      <c r="EK137" t="s">
        <v>5070</v>
      </c>
      <c r="EW137" t="s">
        <v>4907</v>
      </c>
      <c r="EX137" t="s">
        <v>362</v>
      </c>
      <c r="EY137" t="s">
        <v>362</v>
      </c>
      <c r="EZ137" t="s">
        <v>362</v>
      </c>
      <c r="FA137" t="s">
        <v>362</v>
      </c>
      <c r="FB137" t="s">
        <v>362</v>
      </c>
      <c r="FC137" t="s">
        <v>362</v>
      </c>
      <c r="FD137" t="s">
        <v>362</v>
      </c>
      <c r="FE137" t="s">
        <v>362</v>
      </c>
      <c r="FF137" t="s">
        <v>362</v>
      </c>
      <c r="FG137" t="s">
        <v>360</v>
      </c>
      <c r="FH137" t="s">
        <v>362</v>
      </c>
      <c r="FJ137" t="s">
        <v>5070</v>
      </c>
      <c r="FK137" t="s">
        <v>3072</v>
      </c>
      <c r="FV137" t="s">
        <v>3072</v>
      </c>
      <c r="GG137" t="s">
        <v>4957</v>
      </c>
      <c r="GI137" t="s">
        <v>3072</v>
      </c>
      <c r="GJ137" t="s">
        <v>5137</v>
      </c>
      <c r="GK137" t="s">
        <v>362</v>
      </c>
      <c r="GL137" t="s">
        <v>360</v>
      </c>
      <c r="GM137" t="s">
        <v>362</v>
      </c>
      <c r="GN137" t="s">
        <v>362</v>
      </c>
      <c r="GO137" t="s">
        <v>362</v>
      </c>
      <c r="GP137" t="s">
        <v>362</v>
      </c>
      <c r="GR137" t="s">
        <v>5147</v>
      </c>
      <c r="GS137" t="s">
        <v>362</v>
      </c>
      <c r="GT137" t="s">
        <v>362</v>
      </c>
      <c r="GU137" t="s">
        <v>360</v>
      </c>
      <c r="GV137" t="s">
        <v>362</v>
      </c>
      <c r="GW137" t="s">
        <v>362</v>
      </c>
      <c r="GX137" t="s">
        <v>362</v>
      </c>
      <c r="GY137" t="s">
        <v>362</v>
      </c>
      <c r="GZ137" t="s">
        <v>362</v>
      </c>
      <c r="HB137" t="s">
        <v>3072</v>
      </c>
      <c r="IG137" t="s">
        <v>5187</v>
      </c>
      <c r="IP137" t="s">
        <v>5203</v>
      </c>
      <c r="IQ137" t="s">
        <v>5218</v>
      </c>
      <c r="IR137" t="s">
        <v>362</v>
      </c>
      <c r="IS137" t="s">
        <v>362</v>
      </c>
      <c r="IT137" t="s">
        <v>362</v>
      </c>
      <c r="IU137" t="s">
        <v>360</v>
      </c>
      <c r="IV137" t="s">
        <v>362</v>
      </c>
      <c r="IW137" t="s">
        <v>362</v>
      </c>
      <c r="IX137" t="s">
        <v>362</v>
      </c>
      <c r="IY137" t="s">
        <v>362</v>
      </c>
      <c r="IZ137" t="s">
        <v>362</v>
      </c>
      <c r="JA137" t="s">
        <v>362</v>
      </c>
      <c r="JL137" t="s">
        <v>3074</v>
      </c>
      <c r="JX137" t="s">
        <v>6122</v>
      </c>
      <c r="JY137" t="s">
        <v>360</v>
      </c>
      <c r="JZ137" t="s">
        <v>362</v>
      </c>
      <c r="KA137" t="s">
        <v>360</v>
      </c>
      <c r="KB137" t="s">
        <v>362</v>
      </c>
      <c r="KC137" t="s">
        <v>360</v>
      </c>
      <c r="KD137" t="s">
        <v>362</v>
      </c>
      <c r="KE137" t="s">
        <v>362</v>
      </c>
      <c r="KF137" t="s">
        <v>362</v>
      </c>
      <c r="KG137" t="s">
        <v>362</v>
      </c>
      <c r="KI137" t="s">
        <v>5259</v>
      </c>
      <c r="KJ137" t="s">
        <v>6591</v>
      </c>
      <c r="KK137" t="s">
        <v>360</v>
      </c>
      <c r="KL137" t="s">
        <v>362</v>
      </c>
      <c r="KM137" t="s">
        <v>360</v>
      </c>
      <c r="KN137" t="s">
        <v>360</v>
      </c>
      <c r="KO137" t="s">
        <v>360</v>
      </c>
      <c r="KP137" t="s">
        <v>362</v>
      </c>
      <c r="KQ137" t="s">
        <v>360</v>
      </c>
      <c r="KR137" t="s">
        <v>362</v>
      </c>
      <c r="KS137" t="s">
        <v>362</v>
      </c>
      <c r="KT137" t="s">
        <v>362</v>
      </c>
      <c r="KU137" t="s">
        <v>362</v>
      </c>
      <c r="LJ137" t="s">
        <v>6023</v>
      </c>
      <c r="LK137" t="s">
        <v>360</v>
      </c>
      <c r="LL137" t="s">
        <v>360</v>
      </c>
      <c r="LM137" t="s">
        <v>360</v>
      </c>
      <c r="LN137" t="s">
        <v>360</v>
      </c>
      <c r="LO137" t="s">
        <v>362</v>
      </c>
      <c r="LP137" t="s">
        <v>362</v>
      </c>
      <c r="LQ137" t="s">
        <v>362</v>
      </c>
      <c r="LS137" t="s">
        <v>3072</v>
      </c>
      <c r="LT137" t="s">
        <v>3072</v>
      </c>
      <c r="LU137" t="s">
        <v>5279</v>
      </c>
      <c r="LW137" t="s">
        <v>5296</v>
      </c>
      <c r="NE137" t="s">
        <v>4971</v>
      </c>
      <c r="NF137" t="s">
        <v>362</v>
      </c>
      <c r="NG137" t="s">
        <v>362</v>
      </c>
      <c r="NH137" t="s">
        <v>362</v>
      </c>
      <c r="NI137" t="s">
        <v>362</v>
      </c>
      <c r="NJ137" t="s">
        <v>362</v>
      </c>
      <c r="NK137" t="s">
        <v>362</v>
      </c>
      <c r="NL137" t="s">
        <v>362</v>
      </c>
      <c r="NM137" t="s">
        <v>362</v>
      </c>
      <c r="NN137" t="s">
        <v>362</v>
      </c>
      <c r="NO137" t="s">
        <v>362</v>
      </c>
      <c r="NP137" t="s">
        <v>362</v>
      </c>
      <c r="NQ137" t="s">
        <v>360</v>
      </c>
      <c r="NR137" t="s">
        <v>362</v>
      </c>
      <c r="NS137" t="s">
        <v>362</v>
      </c>
      <c r="NU137" t="s">
        <v>6592</v>
      </c>
      <c r="NV137" t="s">
        <v>360</v>
      </c>
      <c r="NW137" t="s">
        <v>362</v>
      </c>
      <c r="NX137" t="s">
        <v>360</v>
      </c>
      <c r="NY137" t="s">
        <v>362</v>
      </c>
      <c r="NZ137" t="s">
        <v>360</v>
      </c>
      <c r="OA137" t="s">
        <v>362</v>
      </c>
      <c r="OB137" t="s">
        <v>360</v>
      </c>
      <c r="OC137" t="s">
        <v>362</v>
      </c>
      <c r="OD137" t="s">
        <v>362</v>
      </c>
      <c r="OE137" t="s">
        <v>362</v>
      </c>
      <c r="OF137" t="s">
        <v>362</v>
      </c>
      <c r="OG137" t="s">
        <v>362</v>
      </c>
      <c r="OI137" t="s">
        <v>5353</v>
      </c>
      <c r="OJ137" t="s">
        <v>362</v>
      </c>
      <c r="OK137" t="s">
        <v>362</v>
      </c>
      <c r="OL137" t="s">
        <v>362</v>
      </c>
      <c r="OM137" t="s">
        <v>362</v>
      </c>
      <c r="ON137" t="s">
        <v>360</v>
      </c>
      <c r="OO137" t="s">
        <v>362</v>
      </c>
      <c r="OP137" t="s">
        <v>362</v>
      </c>
      <c r="OQ137" t="s">
        <v>362</v>
      </c>
      <c r="OR137" t="s">
        <v>362</v>
      </c>
      <c r="OS137" t="s">
        <v>362</v>
      </c>
      <c r="OU137" t="s">
        <v>5002</v>
      </c>
      <c r="PF137" t="s">
        <v>5373</v>
      </c>
      <c r="PG137" t="s">
        <v>362</v>
      </c>
      <c r="PH137" t="s">
        <v>362</v>
      </c>
      <c r="PI137" t="s">
        <v>360</v>
      </c>
      <c r="PJ137" t="s">
        <v>362</v>
      </c>
      <c r="PK137" t="s">
        <v>362</v>
      </c>
      <c r="PL137" t="s">
        <v>362</v>
      </c>
      <c r="PM137" t="s">
        <v>362</v>
      </c>
      <c r="PN137" t="s">
        <v>362</v>
      </c>
      <c r="PO137" t="s">
        <v>362</v>
      </c>
      <c r="PP137" t="s">
        <v>362</v>
      </c>
      <c r="PQ137" t="s">
        <v>362</v>
      </c>
      <c r="PR137" t="s">
        <v>362</v>
      </c>
      <c r="PS137" t="s">
        <v>362</v>
      </c>
      <c r="PT137" t="s">
        <v>362</v>
      </c>
      <c r="PU137" t="s">
        <v>362</v>
      </c>
      <c r="PV137" t="s">
        <v>362</v>
      </c>
      <c r="PW137" t="s">
        <v>362</v>
      </c>
      <c r="PX137" t="s">
        <v>362</v>
      </c>
      <c r="PZ137" t="s">
        <v>5412</v>
      </c>
      <c r="QA137" t="s">
        <v>362</v>
      </c>
      <c r="QB137" t="s">
        <v>362</v>
      </c>
      <c r="QC137" t="s">
        <v>362</v>
      </c>
      <c r="QD137" t="s">
        <v>362</v>
      </c>
      <c r="QE137" t="s">
        <v>362</v>
      </c>
      <c r="QF137" t="s">
        <v>362</v>
      </c>
      <c r="QG137" t="s">
        <v>362</v>
      </c>
      <c r="QH137" t="s">
        <v>360</v>
      </c>
      <c r="QI137" t="s">
        <v>362</v>
      </c>
      <c r="QJ137" t="s">
        <v>362</v>
      </c>
      <c r="QK137" t="s">
        <v>362</v>
      </c>
      <c r="QL137" t="s">
        <v>362</v>
      </c>
      <c r="QM137" t="s">
        <v>362</v>
      </c>
      <c r="QN137" t="s">
        <v>362</v>
      </c>
      <c r="QO137" t="s">
        <v>362</v>
      </c>
      <c r="QP137" t="s">
        <v>362</v>
      </c>
      <c r="QR137" t="s">
        <v>6212</v>
      </c>
      <c r="QS137" t="s">
        <v>360</v>
      </c>
      <c r="QT137" t="s">
        <v>362</v>
      </c>
      <c r="QU137" t="s">
        <v>360</v>
      </c>
      <c r="QV137" t="s">
        <v>362</v>
      </c>
      <c r="QW137" t="s">
        <v>362</v>
      </c>
      <c r="QX137" t="s">
        <v>362</v>
      </c>
      <c r="QY137" t="s">
        <v>362</v>
      </c>
      <c r="QZ137" t="s">
        <v>360</v>
      </c>
      <c r="RA137" t="s">
        <v>362</v>
      </c>
      <c r="RB137" t="s">
        <v>362</v>
      </c>
      <c r="RC137" t="s">
        <v>362</v>
      </c>
      <c r="RD137" t="s">
        <v>362</v>
      </c>
      <c r="RF137" t="s">
        <v>5449</v>
      </c>
      <c r="RG137" t="s">
        <v>362</v>
      </c>
      <c r="RH137" t="s">
        <v>362</v>
      </c>
      <c r="RI137" t="s">
        <v>362</v>
      </c>
      <c r="RJ137" t="s">
        <v>362</v>
      </c>
      <c r="RK137" t="s">
        <v>360</v>
      </c>
      <c r="RL137" t="s">
        <v>362</v>
      </c>
      <c r="RM137" t="s">
        <v>362</v>
      </c>
      <c r="RN137" t="s">
        <v>362</v>
      </c>
      <c r="RO137" t="s">
        <v>362</v>
      </c>
      <c r="RP137" t="s">
        <v>362</v>
      </c>
      <c r="RQ137" t="s">
        <v>362</v>
      </c>
      <c r="RR137" t="s">
        <v>362</v>
      </c>
      <c r="RS137" t="s">
        <v>362</v>
      </c>
      <c r="RT137" t="s">
        <v>362</v>
      </c>
      <c r="RU137" t="s">
        <v>362</v>
      </c>
      <c r="RV137" t="s">
        <v>362</v>
      </c>
      <c r="RX137" t="s">
        <v>6218</v>
      </c>
      <c r="RY137" t="s">
        <v>362</v>
      </c>
      <c r="RZ137" t="s">
        <v>360</v>
      </c>
      <c r="SA137" t="s">
        <v>360</v>
      </c>
      <c r="SB137" t="s">
        <v>360</v>
      </c>
      <c r="SC137" t="s">
        <v>360</v>
      </c>
      <c r="SD137" t="s">
        <v>362</v>
      </c>
      <c r="SE137" t="s">
        <v>362</v>
      </c>
      <c r="SF137" t="s">
        <v>362</v>
      </c>
      <c r="SG137" t="s">
        <v>362</v>
      </c>
      <c r="SH137" t="s">
        <v>362</v>
      </c>
      <c r="SI137" t="s">
        <v>362</v>
      </c>
      <c r="SK137" t="s">
        <v>5489</v>
      </c>
      <c r="SL137" t="s">
        <v>362</v>
      </c>
      <c r="SM137" t="s">
        <v>362</v>
      </c>
      <c r="SN137" t="s">
        <v>362</v>
      </c>
      <c r="SO137" t="s">
        <v>360</v>
      </c>
      <c r="SP137" t="s">
        <v>362</v>
      </c>
      <c r="SQ137" t="s">
        <v>362</v>
      </c>
      <c r="SR137" t="s">
        <v>362</v>
      </c>
      <c r="SS137" t="s">
        <v>362</v>
      </c>
      <c r="ST137" t="s">
        <v>362</v>
      </c>
      <c r="SU137" t="s">
        <v>362</v>
      </c>
      <c r="SV137" t="s">
        <v>362</v>
      </c>
      <c r="SW137" t="s">
        <v>362</v>
      </c>
      <c r="SX137" t="s">
        <v>362</v>
      </c>
      <c r="SZ137" t="s">
        <v>3074</v>
      </c>
      <c r="TA137" t="s">
        <v>362</v>
      </c>
      <c r="TB137" t="s">
        <v>362</v>
      </c>
      <c r="TC137" t="s">
        <v>362</v>
      </c>
      <c r="TD137" t="s">
        <v>362</v>
      </c>
      <c r="TE137" t="s">
        <v>362</v>
      </c>
      <c r="TF137" t="s">
        <v>362</v>
      </c>
      <c r="TG137" t="s">
        <v>360</v>
      </c>
      <c r="TH137" t="s">
        <v>362</v>
      </c>
      <c r="TY137" t="s">
        <v>5019</v>
      </c>
      <c r="TZ137" t="s">
        <v>4907</v>
      </c>
      <c r="UA137" t="s">
        <v>362</v>
      </c>
      <c r="UB137" t="s">
        <v>362</v>
      </c>
      <c r="UC137" t="s">
        <v>362</v>
      </c>
      <c r="UD137" t="s">
        <v>362</v>
      </c>
      <c r="UE137" t="s">
        <v>362</v>
      </c>
      <c r="UF137" t="s">
        <v>362</v>
      </c>
      <c r="UG137" t="s">
        <v>362</v>
      </c>
      <c r="UH137" t="s">
        <v>362</v>
      </c>
      <c r="UI137" t="s">
        <v>362</v>
      </c>
      <c r="UJ137" t="s">
        <v>360</v>
      </c>
      <c r="UK137" t="s">
        <v>362</v>
      </c>
      <c r="UN137" t="s">
        <v>3074</v>
      </c>
      <c r="UO137" t="s">
        <v>3074</v>
      </c>
      <c r="UP137" t="s">
        <v>3074</v>
      </c>
      <c r="UQ137" t="s">
        <v>1624</v>
      </c>
      <c r="UR137" t="s">
        <v>304</v>
      </c>
      <c r="US137" t="s">
        <v>314</v>
      </c>
      <c r="UT137" t="s">
        <v>298</v>
      </c>
      <c r="UU137" t="s">
        <v>694</v>
      </c>
      <c r="UV137" t="s">
        <v>532</v>
      </c>
      <c r="UW137" t="s">
        <v>330</v>
      </c>
      <c r="UX137" t="s">
        <v>742</v>
      </c>
      <c r="UY137" t="s">
        <v>406</v>
      </c>
      <c r="UZ137" t="s">
        <v>1099</v>
      </c>
      <c r="VA137" t="s">
        <v>1185</v>
      </c>
      <c r="VB137" t="s">
        <v>380</v>
      </c>
    </row>
    <row r="138" spans="1:574" x14ac:dyDescent="0.25">
      <c r="A138" t="s">
        <v>6593</v>
      </c>
      <c r="B138" s="38">
        <v>45911</v>
      </c>
      <c r="C138" t="s">
        <v>3056</v>
      </c>
      <c r="D138" t="s">
        <v>3062</v>
      </c>
      <c r="E138" t="s">
        <v>3068</v>
      </c>
      <c r="G138" t="s">
        <v>3072</v>
      </c>
      <c r="H138" s="38">
        <v>44745</v>
      </c>
      <c r="I138">
        <v>40</v>
      </c>
      <c r="J138" t="s">
        <v>1471</v>
      </c>
      <c r="K138" t="s">
        <v>4866</v>
      </c>
      <c r="L138" t="s">
        <v>4875</v>
      </c>
      <c r="N138" t="s">
        <v>4911</v>
      </c>
      <c r="P138" t="s">
        <v>4921</v>
      </c>
      <c r="R138" t="s">
        <v>5527</v>
      </c>
      <c r="S138" t="s">
        <v>360</v>
      </c>
      <c r="T138" t="s">
        <v>362</v>
      </c>
      <c r="U138" t="s">
        <v>362</v>
      </c>
      <c r="V138" t="s">
        <v>362</v>
      </c>
      <c r="W138" t="s">
        <v>362</v>
      </c>
      <c r="X138" t="s">
        <v>362</v>
      </c>
      <c r="Y138" t="s">
        <v>362</v>
      </c>
      <c r="Z138" t="s">
        <v>362</v>
      </c>
      <c r="AB138" t="s">
        <v>4942</v>
      </c>
      <c r="AC138" t="s">
        <v>4940</v>
      </c>
      <c r="AD138" t="s">
        <v>4940</v>
      </c>
      <c r="AE138" t="s">
        <v>4940</v>
      </c>
      <c r="AF138" t="s">
        <v>4940</v>
      </c>
      <c r="AG138" t="s">
        <v>4940</v>
      </c>
      <c r="AH138" t="s">
        <v>4971</v>
      </c>
      <c r="AI138" t="s">
        <v>362</v>
      </c>
      <c r="AJ138" t="s">
        <v>362</v>
      </c>
      <c r="AK138" t="s">
        <v>362</v>
      </c>
      <c r="AL138" t="s">
        <v>362</v>
      </c>
      <c r="AM138" t="s">
        <v>362</v>
      </c>
      <c r="AN138" t="s">
        <v>362</v>
      </c>
      <c r="AO138" t="s">
        <v>362</v>
      </c>
      <c r="AP138" t="s">
        <v>362</v>
      </c>
      <c r="AQ138" t="s">
        <v>362</v>
      </c>
      <c r="AR138" t="s">
        <v>362</v>
      </c>
      <c r="AS138" t="s">
        <v>362</v>
      </c>
      <c r="AT138" t="s">
        <v>362</v>
      </c>
      <c r="AU138" t="s">
        <v>360</v>
      </c>
      <c r="AV138" t="s">
        <v>362</v>
      </c>
      <c r="AX138" t="s">
        <v>4973</v>
      </c>
      <c r="AY138" t="s">
        <v>362</v>
      </c>
      <c r="AZ138" t="s">
        <v>362</v>
      </c>
      <c r="BA138" t="s">
        <v>362</v>
      </c>
      <c r="BB138" t="s">
        <v>362</v>
      </c>
      <c r="BC138" t="s">
        <v>362</v>
      </c>
      <c r="BD138" t="s">
        <v>362</v>
      </c>
      <c r="BE138" t="s">
        <v>362</v>
      </c>
      <c r="BF138" t="s">
        <v>362</v>
      </c>
      <c r="BG138" t="s">
        <v>362</v>
      </c>
      <c r="BH138" t="s">
        <v>362</v>
      </c>
      <c r="BI138" t="s">
        <v>362</v>
      </c>
      <c r="BJ138" t="s">
        <v>360</v>
      </c>
      <c r="BK138" t="s">
        <v>362</v>
      </c>
      <c r="DE138" t="s">
        <v>5030</v>
      </c>
      <c r="DN138" t="s">
        <v>5041</v>
      </c>
      <c r="DO138" t="s">
        <v>362</v>
      </c>
      <c r="DP138" t="s">
        <v>360</v>
      </c>
      <c r="DQ138" t="s">
        <v>362</v>
      </c>
      <c r="DR138" t="s">
        <v>362</v>
      </c>
      <c r="DS138" t="s">
        <v>362</v>
      </c>
      <c r="DT138" t="s">
        <v>362</v>
      </c>
      <c r="DU138" t="s">
        <v>362</v>
      </c>
      <c r="DV138" t="s">
        <v>362</v>
      </c>
      <c r="DW138" t="s">
        <v>362</v>
      </c>
      <c r="FJ138" t="s">
        <v>5070</v>
      </c>
      <c r="FK138" t="s">
        <v>3074</v>
      </c>
      <c r="FL138" t="s">
        <v>5122</v>
      </c>
      <c r="FM138" t="s">
        <v>362</v>
      </c>
      <c r="FN138" t="s">
        <v>362</v>
      </c>
      <c r="FO138" t="s">
        <v>362</v>
      </c>
      <c r="FP138" t="s">
        <v>362</v>
      </c>
      <c r="FQ138" t="s">
        <v>360</v>
      </c>
      <c r="FR138" t="s">
        <v>362</v>
      </c>
      <c r="FS138" t="s">
        <v>362</v>
      </c>
      <c r="FT138" t="s">
        <v>362</v>
      </c>
      <c r="FV138" t="s">
        <v>5111</v>
      </c>
      <c r="FW138" t="s">
        <v>5132</v>
      </c>
      <c r="FX138" t="s">
        <v>362</v>
      </c>
      <c r="FY138" t="s">
        <v>362</v>
      </c>
      <c r="FZ138" t="s">
        <v>362</v>
      </c>
      <c r="GA138" t="s">
        <v>362</v>
      </c>
      <c r="GB138" t="s">
        <v>360</v>
      </c>
      <c r="GC138" t="s">
        <v>362</v>
      </c>
      <c r="GD138" t="s">
        <v>362</v>
      </c>
      <c r="GE138" t="s">
        <v>362</v>
      </c>
      <c r="GG138" t="s">
        <v>4949</v>
      </c>
      <c r="GI138" t="s">
        <v>3074</v>
      </c>
      <c r="HN138" t="s">
        <v>4907</v>
      </c>
      <c r="HO138" t="s">
        <v>362</v>
      </c>
      <c r="HP138" t="s">
        <v>362</v>
      </c>
      <c r="HQ138" t="s">
        <v>362</v>
      </c>
      <c r="HR138" t="s">
        <v>362</v>
      </c>
      <c r="HS138" t="s">
        <v>362</v>
      </c>
      <c r="HT138" t="s">
        <v>362</v>
      </c>
      <c r="HU138" t="s">
        <v>362</v>
      </c>
      <c r="HV138" t="s">
        <v>360</v>
      </c>
      <c r="HW138" t="s">
        <v>362</v>
      </c>
      <c r="HY138" t="s">
        <v>5186</v>
      </c>
      <c r="HZ138" t="s">
        <v>362</v>
      </c>
      <c r="IA138" t="s">
        <v>362</v>
      </c>
      <c r="IB138" t="s">
        <v>362</v>
      </c>
      <c r="IC138" t="s">
        <v>362</v>
      </c>
      <c r="ID138" t="s">
        <v>360</v>
      </c>
      <c r="IE138" t="s">
        <v>362</v>
      </c>
      <c r="IG138" t="s">
        <v>5021</v>
      </c>
      <c r="IH138" t="s">
        <v>6594</v>
      </c>
      <c r="II138" t="s">
        <v>362</v>
      </c>
      <c r="IJ138" t="s">
        <v>360</v>
      </c>
      <c r="IK138" t="s">
        <v>360</v>
      </c>
      <c r="IL138" t="s">
        <v>362</v>
      </c>
      <c r="IM138" t="s">
        <v>362</v>
      </c>
      <c r="IN138" t="s">
        <v>362</v>
      </c>
      <c r="IP138" t="s">
        <v>5203</v>
      </c>
      <c r="IQ138" t="s">
        <v>5220</v>
      </c>
      <c r="IR138" t="s">
        <v>362</v>
      </c>
      <c r="IS138" t="s">
        <v>362</v>
      </c>
      <c r="IT138" t="s">
        <v>362</v>
      </c>
      <c r="IU138" t="s">
        <v>362</v>
      </c>
      <c r="IV138" t="s">
        <v>360</v>
      </c>
      <c r="IW138" t="s">
        <v>362</v>
      </c>
      <c r="IX138" t="s">
        <v>362</v>
      </c>
      <c r="IY138" t="s">
        <v>362</v>
      </c>
      <c r="IZ138" t="s">
        <v>362</v>
      </c>
      <c r="JA138" t="s">
        <v>362</v>
      </c>
      <c r="JL138" t="s">
        <v>5237</v>
      </c>
      <c r="JX138" t="s">
        <v>6224</v>
      </c>
      <c r="JY138" t="s">
        <v>360</v>
      </c>
      <c r="JZ138" t="s">
        <v>362</v>
      </c>
      <c r="KA138" t="s">
        <v>360</v>
      </c>
      <c r="KB138" t="s">
        <v>362</v>
      </c>
      <c r="KC138" t="s">
        <v>362</v>
      </c>
      <c r="KD138" t="s">
        <v>360</v>
      </c>
      <c r="KE138" t="s">
        <v>362</v>
      </c>
      <c r="KF138" t="s">
        <v>362</v>
      </c>
      <c r="KG138" t="s">
        <v>362</v>
      </c>
      <c r="KI138" t="s">
        <v>5259</v>
      </c>
      <c r="KJ138" t="s">
        <v>6595</v>
      </c>
      <c r="KK138" t="s">
        <v>360</v>
      </c>
      <c r="KL138" t="s">
        <v>362</v>
      </c>
      <c r="KM138" t="s">
        <v>362</v>
      </c>
      <c r="KN138" t="s">
        <v>362</v>
      </c>
      <c r="KO138" t="s">
        <v>360</v>
      </c>
      <c r="KP138" t="s">
        <v>362</v>
      </c>
      <c r="KQ138" t="s">
        <v>360</v>
      </c>
      <c r="KR138" t="s">
        <v>362</v>
      </c>
      <c r="KS138" t="s">
        <v>362</v>
      </c>
      <c r="KT138" t="s">
        <v>362</v>
      </c>
      <c r="KU138" t="s">
        <v>362</v>
      </c>
      <c r="LJ138" t="s">
        <v>6514</v>
      </c>
      <c r="LK138" t="s">
        <v>360</v>
      </c>
      <c r="LL138" t="s">
        <v>360</v>
      </c>
      <c r="LM138" t="s">
        <v>360</v>
      </c>
      <c r="LN138" t="s">
        <v>362</v>
      </c>
      <c r="LO138" t="s">
        <v>362</v>
      </c>
      <c r="LP138" t="s">
        <v>362</v>
      </c>
      <c r="LQ138" t="s">
        <v>362</v>
      </c>
      <c r="LS138" t="s">
        <v>3072</v>
      </c>
      <c r="LT138" t="s">
        <v>5287</v>
      </c>
      <c r="MR138" t="s">
        <v>5050</v>
      </c>
      <c r="MS138" t="s">
        <v>362</v>
      </c>
      <c r="MT138" t="s">
        <v>362</v>
      </c>
      <c r="MU138" t="s">
        <v>362</v>
      </c>
      <c r="MV138" t="s">
        <v>362</v>
      </c>
      <c r="MW138" t="s">
        <v>362</v>
      </c>
      <c r="MX138" t="s">
        <v>362</v>
      </c>
      <c r="MY138" t="s">
        <v>362</v>
      </c>
      <c r="MZ138" t="s">
        <v>360</v>
      </c>
      <c r="NA138" t="s">
        <v>362</v>
      </c>
      <c r="NB138" t="s">
        <v>362</v>
      </c>
      <c r="NC138" t="s">
        <v>362</v>
      </c>
      <c r="NE138" t="s">
        <v>4971</v>
      </c>
      <c r="NF138" t="s">
        <v>362</v>
      </c>
      <c r="NG138" t="s">
        <v>362</v>
      </c>
      <c r="NH138" t="s">
        <v>362</v>
      </c>
      <c r="NI138" t="s">
        <v>362</v>
      </c>
      <c r="NJ138" t="s">
        <v>362</v>
      </c>
      <c r="NK138" t="s">
        <v>362</v>
      </c>
      <c r="NL138" t="s">
        <v>362</v>
      </c>
      <c r="NM138" t="s">
        <v>362</v>
      </c>
      <c r="NN138" t="s">
        <v>362</v>
      </c>
      <c r="NO138" t="s">
        <v>362</v>
      </c>
      <c r="NP138" t="s">
        <v>362</v>
      </c>
      <c r="NQ138" t="s">
        <v>360</v>
      </c>
      <c r="NR138" t="s">
        <v>362</v>
      </c>
      <c r="NS138" t="s">
        <v>362</v>
      </c>
      <c r="NU138" t="s">
        <v>6596</v>
      </c>
      <c r="NV138" t="s">
        <v>362</v>
      </c>
      <c r="NW138" t="s">
        <v>362</v>
      </c>
      <c r="NX138" t="s">
        <v>362</v>
      </c>
      <c r="NY138" t="s">
        <v>362</v>
      </c>
      <c r="NZ138" t="s">
        <v>360</v>
      </c>
      <c r="OA138" t="s">
        <v>360</v>
      </c>
      <c r="OB138" t="s">
        <v>360</v>
      </c>
      <c r="OC138" t="s">
        <v>362</v>
      </c>
      <c r="OD138" t="s">
        <v>362</v>
      </c>
      <c r="OE138" t="s">
        <v>362</v>
      </c>
      <c r="OF138" t="s">
        <v>362</v>
      </c>
      <c r="OG138" t="s">
        <v>362</v>
      </c>
      <c r="OI138" t="s">
        <v>5345</v>
      </c>
      <c r="OJ138" t="s">
        <v>360</v>
      </c>
      <c r="OK138" t="s">
        <v>362</v>
      </c>
      <c r="OL138" t="s">
        <v>362</v>
      </c>
      <c r="OM138" t="s">
        <v>362</v>
      </c>
      <c r="ON138" t="s">
        <v>362</v>
      </c>
      <c r="OO138" t="s">
        <v>362</v>
      </c>
      <c r="OP138" t="s">
        <v>362</v>
      </c>
      <c r="OQ138" t="s">
        <v>362</v>
      </c>
      <c r="OR138" t="s">
        <v>362</v>
      </c>
      <c r="OS138" t="s">
        <v>362</v>
      </c>
      <c r="OU138" t="s">
        <v>5002</v>
      </c>
      <c r="PF138" t="s">
        <v>5387</v>
      </c>
      <c r="PG138" t="s">
        <v>362</v>
      </c>
      <c r="PH138" t="s">
        <v>362</v>
      </c>
      <c r="PI138" t="s">
        <v>362</v>
      </c>
      <c r="PJ138" t="s">
        <v>362</v>
      </c>
      <c r="PK138" t="s">
        <v>362</v>
      </c>
      <c r="PL138" t="s">
        <v>362</v>
      </c>
      <c r="PM138" t="s">
        <v>362</v>
      </c>
      <c r="PN138" t="s">
        <v>362</v>
      </c>
      <c r="PO138" t="s">
        <v>362</v>
      </c>
      <c r="PP138" t="s">
        <v>360</v>
      </c>
      <c r="PQ138" t="s">
        <v>362</v>
      </c>
      <c r="PR138" t="s">
        <v>362</v>
      </c>
      <c r="PS138" t="s">
        <v>362</v>
      </c>
      <c r="PT138" t="s">
        <v>362</v>
      </c>
      <c r="PU138" t="s">
        <v>362</v>
      </c>
      <c r="PV138" t="s">
        <v>362</v>
      </c>
      <c r="PW138" t="s">
        <v>362</v>
      </c>
      <c r="PX138" t="s">
        <v>362</v>
      </c>
      <c r="PZ138" t="s">
        <v>5398</v>
      </c>
      <c r="QA138" t="s">
        <v>362</v>
      </c>
      <c r="QB138" t="s">
        <v>362</v>
      </c>
      <c r="QC138" t="s">
        <v>362</v>
      </c>
      <c r="QD138" t="s">
        <v>362</v>
      </c>
      <c r="QE138" t="s">
        <v>362</v>
      </c>
      <c r="QF138" t="s">
        <v>362</v>
      </c>
      <c r="QG138" t="s">
        <v>362</v>
      </c>
      <c r="QH138" t="s">
        <v>362</v>
      </c>
      <c r="QI138" t="s">
        <v>362</v>
      </c>
      <c r="QJ138" t="s">
        <v>362</v>
      </c>
      <c r="QK138" t="s">
        <v>362</v>
      </c>
      <c r="QL138" t="s">
        <v>362</v>
      </c>
      <c r="QM138" t="s">
        <v>360</v>
      </c>
      <c r="QN138" t="s">
        <v>362</v>
      </c>
      <c r="QO138" t="s">
        <v>362</v>
      </c>
      <c r="QP138" t="s">
        <v>362</v>
      </c>
      <c r="SZ138" t="s">
        <v>3074</v>
      </c>
      <c r="TA138" t="s">
        <v>362</v>
      </c>
      <c r="TB138" t="s">
        <v>362</v>
      </c>
      <c r="TC138" t="s">
        <v>362</v>
      </c>
      <c r="TD138" t="s">
        <v>362</v>
      </c>
      <c r="TE138" t="s">
        <v>362</v>
      </c>
      <c r="TF138" t="s">
        <v>362</v>
      </c>
      <c r="TG138" t="s">
        <v>360</v>
      </c>
      <c r="TH138" t="s">
        <v>362</v>
      </c>
      <c r="UN138" t="s">
        <v>3074</v>
      </c>
      <c r="UO138" t="s">
        <v>3074</v>
      </c>
      <c r="UP138" t="s">
        <v>3074</v>
      </c>
      <c r="UQ138" t="s">
        <v>1167</v>
      </c>
      <c r="UR138" t="s">
        <v>304</v>
      </c>
      <c r="US138" t="s">
        <v>314</v>
      </c>
      <c r="UT138" t="s">
        <v>290</v>
      </c>
      <c r="UU138" t="s">
        <v>694</v>
      </c>
      <c r="UV138" t="s">
        <v>532</v>
      </c>
      <c r="UW138" t="s">
        <v>329</v>
      </c>
      <c r="UX138" t="s">
        <v>737</v>
      </c>
      <c r="UY138" t="s">
        <v>406</v>
      </c>
      <c r="UZ138" t="s">
        <v>1098</v>
      </c>
      <c r="VA138" t="s">
        <v>1184</v>
      </c>
      <c r="VB138" t="s">
        <v>380</v>
      </c>
    </row>
    <row r="139" spans="1:574" x14ac:dyDescent="0.25">
      <c r="A139" t="s">
        <v>6597</v>
      </c>
      <c r="B139" s="38">
        <v>45911</v>
      </c>
      <c r="C139" t="s">
        <v>3056</v>
      </c>
      <c r="D139" t="s">
        <v>3062</v>
      </c>
      <c r="E139" t="s">
        <v>3068</v>
      </c>
      <c r="G139" t="s">
        <v>3072</v>
      </c>
      <c r="H139" s="38">
        <v>44727</v>
      </c>
      <c r="I139">
        <v>69</v>
      </c>
      <c r="J139" t="s">
        <v>1471</v>
      </c>
      <c r="K139" t="s">
        <v>4868</v>
      </c>
      <c r="L139" t="s">
        <v>4875</v>
      </c>
      <c r="N139" t="s">
        <v>4913</v>
      </c>
      <c r="P139" t="s">
        <v>4933</v>
      </c>
      <c r="R139" t="s">
        <v>3074</v>
      </c>
      <c r="S139" t="s">
        <v>362</v>
      </c>
      <c r="T139" t="s">
        <v>362</v>
      </c>
      <c r="U139" t="s">
        <v>362</v>
      </c>
      <c r="V139" t="s">
        <v>362</v>
      </c>
      <c r="W139" t="s">
        <v>362</v>
      </c>
      <c r="X139" t="s">
        <v>360</v>
      </c>
      <c r="Y139" t="s">
        <v>362</v>
      </c>
      <c r="Z139" t="s">
        <v>362</v>
      </c>
      <c r="AB139" t="s">
        <v>4942</v>
      </c>
      <c r="AC139" t="s">
        <v>4942</v>
      </c>
      <c r="AD139" t="s">
        <v>4942</v>
      </c>
      <c r="AE139" t="s">
        <v>4942</v>
      </c>
      <c r="AF139" t="s">
        <v>4940</v>
      </c>
      <c r="AG139" t="s">
        <v>4940</v>
      </c>
      <c r="AH139" t="s">
        <v>4949</v>
      </c>
      <c r="AI139" t="s">
        <v>360</v>
      </c>
      <c r="AJ139" t="s">
        <v>362</v>
      </c>
      <c r="AK139" t="s">
        <v>362</v>
      </c>
      <c r="AL139" t="s">
        <v>362</v>
      </c>
      <c r="AM139" t="s">
        <v>362</v>
      </c>
      <c r="AN139" t="s">
        <v>362</v>
      </c>
      <c r="AO139" t="s">
        <v>362</v>
      </c>
      <c r="AP139" t="s">
        <v>362</v>
      </c>
      <c r="AQ139" t="s">
        <v>362</v>
      </c>
      <c r="AR139" t="s">
        <v>362</v>
      </c>
      <c r="AS139" t="s">
        <v>362</v>
      </c>
      <c r="AT139" t="s">
        <v>362</v>
      </c>
      <c r="AU139" t="s">
        <v>362</v>
      </c>
      <c r="AV139" t="s">
        <v>362</v>
      </c>
      <c r="AX139" t="s">
        <v>4949</v>
      </c>
      <c r="AY139" t="s">
        <v>360</v>
      </c>
      <c r="AZ139" t="s">
        <v>362</v>
      </c>
      <c r="BA139" t="s">
        <v>362</v>
      </c>
      <c r="BB139" t="s">
        <v>362</v>
      </c>
      <c r="BC139" t="s">
        <v>362</v>
      </c>
      <c r="BD139" t="s">
        <v>362</v>
      </c>
      <c r="BE139" t="s">
        <v>362</v>
      </c>
      <c r="BF139" t="s">
        <v>362</v>
      </c>
      <c r="BG139" t="s">
        <v>362</v>
      </c>
      <c r="BH139" t="s">
        <v>362</v>
      </c>
      <c r="BI139" t="s">
        <v>362</v>
      </c>
      <c r="BJ139" t="s">
        <v>362</v>
      </c>
      <c r="BK139" t="s">
        <v>362</v>
      </c>
      <c r="BM139" t="s">
        <v>5473</v>
      </c>
      <c r="BN139" t="s">
        <v>362</v>
      </c>
      <c r="BO139" t="s">
        <v>362</v>
      </c>
      <c r="BP139" t="s">
        <v>362</v>
      </c>
      <c r="BQ139" t="s">
        <v>360</v>
      </c>
      <c r="BR139" t="s">
        <v>362</v>
      </c>
      <c r="BS139" t="s">
        <v>362</v>
      </c>
      <c r="BT139" t="s">
        <v>362</v>
      </c>
      <c r="BU139" t="s">
        <v>362</v>
      </c>
      <c r="BV139" t="s">
        <v>362</v>
      </c>
      <c r="BX139" t="s">
        <v>4975</v>
      </c>
      <c r="CN139" t="s">
        <v>5002</v>
      </c>
      <c r="DD139" t="s">
        <v>5023</v>
      </c>
      <c r="EK139" t="s">
        <v>5070</v>
      </c>
      <c r="EW139" t="s">
        <v>4907</v>
      </c>
      <c r="EX139" t="s">
        <v>362</v>
      </c>
      <c r="EY139" t="s">
        <v>362</v>
      </c>
      <c r="EZ139" t="s">
        <v>362</v>
      </c>
      <c r="FA139" t="s">
        <v>362</v>
      </c>
      <c r="FB139" t="s">
        <v>362</v>
      </c>
      <c r="FC139" t="s">
        <v>362</v>
      </c>
      <c r="FD139" t="s">
        <v>362</v>
      </c>
      <c r="FE139" t="s">
        <v>362</v>
      </c>
      <c r="FF139" t="s">
        <v>362</v>
      </c>
      <c r="FG139" t="s">
        <v>360</v>
      </c>
      <c r="FH139" t="s">
        <v>362</v>
      </c>
      <c r="FJ139" t="s">
        <v>5070</v>
      </c>
      <c r="FK139" t="s">
        <v>3072</v>
      </c>
      <c r="FV139" t="s">
        <v>3072</v>
      </c>
      <c r="GG139" t="s">
        <v>4949</v>
      </c>
      <c r="GI139" t="s">
        <v>3074</v>
      </c>
      <c r="HN139" t="s">
        <v>4907</v>
      </c>
      <c r="HO139" t="s">
        <v>362</v>
      </c>
      <c r="HP139" t="s">
        <v>362</v>
      </c>
      <c r="HQ139" t="s">
        <v>362</v>
      </c>
      <c r="HR139" t="s">
        <v>362</v>
      </c>
      <c r="HS139" t="s">
        <v>362</v>
      </c>
      <c r="HT139" t="s">
        <v>362</v>
      </c>
      <c r="HU139" t="s">
        <v>362</v>
      </c>
      <c r="HV139" t="s">
        <v>360</v>
      </c>
      <c r="HW139" t="s">
        <v>362</v>
      </c>
      <c r="HY139" t="s">
        <v>5186</v>
      </c>
      <c r="HZ139" t="s">
        <v>362</v>
      </c>
      <c r="IA139" t="s">
        <v>362</v>
      </c>
      <c r="IB139" t="s">
        <v>362</v>
      </c>
      <c r="IC139" t="s">
        <v>362</v>
      </c>
      <c r="ID139" t="s">
        <v>360</v>
      </c>
      <c r="IE139" t="s">
        <v>362</v>
      </c>
      <c r="IG139" t="s">
        <v>5187</v>
      </c>
      <c r="IP139" t="s">
        <v>5203</v>
      </c>
      <c r="IQ139" t="s">
        <v>6598</v>
      </c>
      <c r="IR139" t="s">
        <v>360</v>
      </c>
      <c r="IS139" t="s">
        <v>362</v>
      </c>
      <c r="IT139" t="s">
        <v>362</v>
      </c>
      <c r="IU139" t="s">
        <v>360</v>
      </c>
      <c r="IV139" t="s">
        <v>362</v>
      </c>
      <c r="IW139" t="s">
        <v>362</v>
      </c>
      <c r="IX139" t="s">
        <v>362</v>
      </c>
      <c r="IY139" t="s">
        <v>362</v>
      </c>
      <c r="IZ139" t="s">
        <v>362</v>
      </c>
      <c r="JA139" t="s">
        <v>362</v>
      </c>
      <c r="JL139" t="s">
        <v>3074</v>
      </c>
      <c r="JX139" t="s">
        <v>5094</v>
      </c>
      <c r="JY139" t="s">
        <v>362</v>
      </c>
      <c r="JZ139" t="s">
        <v>362</v>
      </c>
      <c r="KA139" t="s">
        <v>360</v>
      </c>
      <c r="KB139" t="s">
        <v>362</v>
      </c>
      <c r="KC139" t="s">
        <v>362</v>
      </c>
      <c r="KD139" t="s">
        <v>362</v>
      </c>
      <c r="KE139" t="s">
        <v>362</v>
      </c>
      <c r="KF139" t="s">
        <v>362</v>
      </c>
      <c r="KG139" t="s">
        <v>362</v>
      </c>
      <c r="KI139" t="s">
        <v>5259</v>
      </c>
      <c r="KJ139" t="s">
        <v>6144</v>
      </c>
      <c r="KK139" t="s">
        <v>362</v>
      </c>
      <c r="KL139" t="s">
        <v>362</v>
      </c>
      <c r="KM139" t="s">
        <v>362</v>
      </c>
      <c r="KN139" t="s">
        <v>362</v>
      </c>
      <c r="KO139" t="s">
        <v>362</v>
      </c>
      <c r="KP139" t="s">
        <v>362</v>
      </c>
      <c r="KQ139" t="s">
        <v>362</v>
      </c>
      <c r="KR139" t="s">
        <v>360</v>
      </c>
      <c r="KS139" t="s">
        <v>360</v>
      </c>
      <c r="KT139" t="s">
        <v>362</v>
      </c>
      <c r="KU139" t="s">
        <v>362</v>
      </c>
      <c r="LJ139" t="s">
        <v>6249</v>
      </c>
      <c r="LK139" t="s">
        <v>360</v>
      </c>
      <c r="LL139" t="s">
        <v>360</v>
      </c>
      <c r="LM139" t="s">
        <v>360</v>
      </c>
      <c r="LN139" t="s">
        <v>362</v>
      </c>
      <c r="LO139" t="s">
        <v>362</v>
      </c>
      <c r="LP139" t="s">
        <v>362</v>
      </c>
      <c r="LQ139" t="s">
        <v>362</v>
      </c>
      <c r="LS139" t="s">
        <v>3072</v>
      </c>
      <c r="LT139" t="s">
        <v>5287</v>
      </c>
      <c r="MR139" t="s">
        <v>5050</v>
      </c>
      <c r="MS139" t="s">
        <v>362</v>
      </c>
      <c r="MT139" t="s">
        <v>362</v>
      </c>
      <c r="MU139" t="s">
        <v>362</v>
      </c>
      <c r="MV139" t="s">
        <v>362</v>
      </c>
      <c r="MW139" t="s">
        <v>362</v>
      </c>
      <c r="MX139" t="s">
        <v>362</v>
      </c>
      <c r="MY139" t="s">
        <v>362</v>
      </c>
      <c r="MZ139" t="s">
        <v>360</v>
      </c>
      <c r="NA139" t="s">
        <v>362</v>
      </c>
      <c r="NB139" t="s">
        <v>362</v>
      </c>
      <c r="NC139" t="s">
        <v>362</v>
      </c>
      <c r="NE139" t="s">
        <v>4971</v>
      </c>
      <c r="NF139" t="s">
        <v>362</v>
      </c>
      <c r="NG139" t="s">
        <v>362</v>
      </c>
      <c r="NH139" t="s">
        <v>362</v>
      </c>
      <c r="NI139" t="s">
        <v>362</v>
      </c>
      <c r="NJ139" t="s">
        <v>362</v>
      </c>
      <c r="NK139" t="s">
        <v>362</v>
      </c>
      <c r="NL139" t="s">
        <v>362</v>
      </c>
      <c r="NM139" t="s">
        <v>362</v>
      </c>
      <c r="NN139" t="s">
        <v>362</v>
      </c>
      <c r="NO139" t="s">
        <v>362</v>
      </c>
      <c r="NP139" t="s">
        <v>362</v>
      </c>
      <c r="NQ139" t="s">
        <v>360</v>
      </c>
      <c r="NR139" t="s">
        <v>362</v>
      </c>
      <c r="NS139" t="s">
        <v>362</v>
      </c>
      <c r="NU139" t="s">
        <v>5272</v>
      </c>
      <c r="NV139" t="s">
        <v>362</v>
      </c>
      <c r="NW139" t="s">
        <v>362</v>
      </c>
      <c r="NX139" t="s">
        <v>362</v>
      </c>
      <c r="NY139" t="s">
        <v>362</v>
      </c>
      <c r="NZ139" t="s">
        <v>362</v>
      </c>
      <c r="OA139" t="s">
        <v>360</v>
      </c>
      <c r="OB139" t="s">
        <v>362</v>
      </c>
      <c r="OC139" t="s">
        <v>362</v>
      </c>
      <c r="OD139" t="s">
        <v>362</v>
      </c>
      <c r="OE139" t="s">
        <v>362</v>
      </c>
      <c r="OF139" t="s">
        <v>362</v>
      </c>
      <c r="OG139" t="s">
        <v>362</v>
      </c>
      <c r="OI139" t="s">
        <v>5357</v>
      </c>
      <c r="OJ139" t="s">
        <v>362</v>
      </c>
      <c r="OK139" t="s">
        <v>362</v>
      </c>
      <c r="OL139" t="s">
        <v>362</v>
      </c>
      <c r="OM139" t="s">
        <v>362</v>
      </c>
      <c r="ON139" t="s">
        <v>362</v>
      </c>
      <c r="OO139" t="s">
        <v>362</v>
      </c>
      <c r="OP139" t="s">
        <v>360</v>
      </c>
      <c r="OQ139" t="s">
        <v>362</v>
      </c>
      <c r="OR139" t="s">
        <v>362</v>
      </c>
      <c r="OS139" t="s">
        <v>362</v>
      </c>
      <c r="OU139" t="s">
        <v>5002</v>
      </c>
      <c r="PF139" t="s">
        <v>5369</v>
      </c>
      <c r="PG139" t="s">
        <v>360</v>
      </c>
      <c r="PH139" t="s">
        <v>362</v>
      </c>
      <c r="PI139" t="s">
        <v>362</v>
      </c>
      <c r="PJ139" t="s">
        <v>362</v>
      </c>
      <c r="PK139" t="s">
        <v>362</v>
      </c>
      <c r="PL139" t="s">
        <v>362</v>
      </c>
      <c r="PM139" t="s">
        <v>362</v>
      </c>
      <c r="PN139" t="s">
        <v>362</v>
      </c>
      <c r="PO139" t="s">
        <v>362</v>
      </c>
      <c r="PP139" t="s">
        <v>362</v>
      </c>
      <c r="PQ139" t="s">
        <v>362</v>
      </c>
      <c r="PR139" t="s">
        <v>362</v>
      </c>
      <c r="PS139" t="s">
        <v>362</v>
      </c>
      <c r="PT139" t="s">
        <v>362</v>
      </c>
      <c r="PU139" t="s">
        <v>362</v>
      </c>
      <c r="PV139" t="s">
        <v>362</v>
      </c>
      <c r="PW139" t="s">
        <v>362</v>
      </c>
      <c r="PX139" t="s">
        <v>362</v>
      </c>
      <c r="PZ139" t="s">
        <v>5398</v>
      </c>
      <c r="QA139" t="s">
        <v>362</v>
      </c>
      <c r="QB139" t="s">
        <v>362</v>
      </c>
      <c r="QC139" t="s">
        <v>362</v>
      </c>
      <c r="QD139" t="s">
        <v>362</v>
      </c>
      <c r="QE139" t="s">
        <v>362</v>
      </c>
      <c r="QF139" t="s">
        <v>362</v>
      </c>
      <c r="QG139" t="s">
        <v>362</v>
      </c>
      <c r="QH139" t="s">
        <v>362</v>
      </c>
      <c r="QI139" t="s">
        <v>362</v>
      </c>
      <c r="QJ139" t="s">
        <v>362</v>
      </c>
      <c r="QK139" t="s">
        <v>362</v>
      </c>
      <c r="QL139" t="s">
        <v>362</v>
      </c>
      <c r="QM139" t="s">
        <v>360</v>
      </c>
      <c r="QN139" t="s">
        <v>362</v>
      </c>
      <c r="QO139" t="s">
        <v>362</v>
      </c>
      <c r="QP139" t="s">
        <v>362</v>
      </c>
      <c r="SZ139" t="s">
        <v>3074</v>
      </c>
      <c r="TA139" t="s">
        <v>362</v>
      </c>
      <c r="TB139" t="s">
        <v>362</v>
      </c>
      <c r="TC139" t="s">
        <v>362</v>
      </c>
      <c r="TD139" t="s">
        <v>362</v>
      </c>
      <c r="TE139" t="s">
        <v>362</v>
      </c>
      <c r="TF139" t="s">
        <v>362</v>
      </c>
      <c r="TG139" t="s">
        <v>360</v>
      </c>
      <c r="TH139" t="s">
        <v>362</v>
      </c>
      <c r="TY139" t="s">
        <v>5002</v>
      </c>
      <c r="UN139" t="s">
        <v>3074</v>
      </c>
      <c r="UO139" t="s">
        <v>3074</v>
      </c>
      <c r="UP139" t="s">
        <v>3074</v>
      </c>
      <c r="UQ139" t="s">
        <v>870</v>
      </c>
      <c r="UR139" t="s">
        <v>304</v>
      </c>
      <c r="US139" t="s">
        <v>314</v>
      </c>
      <c r="UT139" t="s">
        <v>298</v>
      </c>
      <c r="UU139" t="s">
        <v>690</v>
      </c>
      <c r="UV139" t="s">
        <v>532</v>
      </c>
      <c r="UW139" t="s">
        <v>333</v>
      </c>
      <c r="UX139" t="s">
        <v>742</v>
      </c>
      <c r="UY139" t="s">
        <v>406</v>
      </c>
      <c r="UZ139" t="s">
        <v>1099</v>
      </c>
      <c r="VA139" t="s">
        <v>1184</v>
      </c>
      <c r="VB139" t="s">
        <v>386</v>
      </c>
    </row>
    <row r="140" spans="1:574" x14ac:dyDescent="0.25">
      <c r="A140" t="s">
        <v>6599</v>
      </c>
      <c r="B140" s="38">
        <v>45911</v>
      </c>
      <c r="C140" t="s">
        <v>3057</v>
      </c>
      <c r="D140" t="s">
        <v>3062</v>
      </c>
      <c r="E140" t="s">
        <v>3068</v>
      </c>
      <c r="G140" t="s">
        <v>3072</v>
      </c>
      <c r="H140" s="38">
        <v>45035</v>
      </c>
      <c r="I140">
        <v>75</v>
      </c>
      <c r="J140" t="s">
        <v>1471</v>
      </c>
      <c r="K140" t="s">
        <v>4868</v>
      </c>
      <c r="L140" t="s">
        <v>4875</v>
      </c>
      <c r="N140" t="s">
        <v>4913</v>
      </c>
      <c r="P140" t="s">
        <v>4933</v>
      </c>
      <c r="R140" t="s">
        <v>3074</v>
      </c>
      <c r="S140" t="s">
        <v>362</v>
      </c>
      <c r="T140" t="s">
        <v>362</v>
      </c>
      <c r="U140" t="s">
        <v>362</v>
      </c>
      <c r="V140" t="s">
        <v>362</v>
      </c>
      <c r="W140" t="s">
        <v>362</v>
      </c>
      <c r="X140" t="s">
        <v>360</v>
      </c>
      <c r="Y140" t="s">
        <v>362</v>
      </c>
      <c r="Z140" t="s">
        <v>362</v>
      </c>
      <c r="AB140" t="s">
        <v>4942</v>
      </c>
      <c r="AC140" t="s">
        <v>4942</v>
      </c>
      <c r="AD140" t="s">
        <v>4942</v>
      </c>
      <c r="AE140" t="s">
        <v>4940</v>
      </c>
      <c r="AF140" t="s">
        <v>4940</v>
      </c>
      <c r="AG140" t="s">
        <v>4940</v>
      </c>
      <c r="AH140" t="s">
        <v>6556</v>
      </c>
      <c r="AI140" t="s">
        <v>360</v>
      </c>
      <c r="AJ140" t="s">
        <v>360</v>
      </c>
      <c r="AK140" t="s">
        <v>362</v>
      </c>
      <c r="AL140" t="s">
        <v>360</v>
      </c>
      <c r="AM140" t="s">
        <v>362</v>
      </c>
      <c r="AN140" t="s">
        <v>362</v>
      </c>
      <c r="AO140" t="s">
        <v>360</v>
      </c>
      <c r="AP140" t="s">
        <v>362</v>
      </c>
      <c r="AQ140" t="s">
        <v>362</v>
      </c>
      <c r="AR140" t="s">
        <v>362</v>
      </c>
      <c r="AS140" t="s">
        <v>362</v>
      </c>
      <c r="AT140" t="s">
        <v>362</v>
      </c>
      <c r="AU140" t="s">
        <v>362</v>
      </c>
      <c r="AV140" t="s">
        <v>362</v>
      </c>
      <c r="AX140" t="s">
        <v>5984</v>
      </c>
      <c r="AY140" t="s">
        <v>360</v>
      </c>
      <c r="AZ140" t="s">
        <v>360</v>
      </c>
      <c r="BA140" t="s">
        <v>362</v>
      </c>
      <c r="BB140" t="s">
        <v>362</v>
      </c>
      <c r="BC140" t="s">
        <v>362</v>
      </c>
      <c r="BD140" t="s">
        <v>362</v>
      </c>
      <c r="BE140" t="s">
        <v>362</v>
      </c>
      <c r="BF140" t="s">
        <v>362</v>
      </c>
      <c r="BG140" t="s">
        <v>362</v>
      </c>
      <c r="BH140" t="s">
        <v>362</v>
      </c>
      <c r="BI140" t="s">
        <v>362</v>
      </c>
      <c r="BJ140" t="s">
        <v>362</v>
      </c>
      <c r="BK140" t="s">
        <v>362</v>
      </c>
      <c r="BM140" t="s">
        <v>6044</v>
      </c>
      <c r="BN140" t="s">
        <v>362</v>
      </c>
      <c r="BO140" t="s">
        <v>362</v>
      </c>
      <c r="BP140" t="s">
        <v>360</v>
      </c>
      <c r="BQ140" t="s">
        <v>360</v>
      </c>
      <c r="BR140" t="s">
        <v>362</v>
      </c>
      <c r="BS140" t="s">
        <v>362</v>
      </c>
      <c r="BT140" t="s">
        <v>362</v>
      </c>
      <c r="BU140" t="s">
        <v>362</v>
      </c>
      <c r="BV140" t="s">
        <v>362</v>
      </c>
      <c r="BX140" t="s">
        <v>4975</v>
      </c>
      <c r="CN140" t="s">
        <v>5002</v>
      </c>
      <c r="DD140" t="s">
        <v>5023</v>
      </c>
      <c r="EK140" t="s">
        <v>5070</v>
      </c>
      <c r="EW140" t="s">
        <v>5106</v>
      </c>
      <c r="EX140" t="s">
        <v>362</v>
      </c>
      <c r="EY140" t="s">
        <v>362</v>
      </c>
      <c r="EZ140" t="s">
        <v>362</v>
      </c>
      <c r="FA140" t="s">
        <v>362</v>
      </c>
      <c r="FB140" t="s">
        <v>362</v>
      </c>
      <c r="FC140" t="s">
        <v>362</v>
      </c>
      <c r="FD140" t="s">
        <v>360</v>
      </c>
      <c r="FE140" t="s">
        <v>362</v>
      </c>
      <c r="FF140" t="s">
        <v>362</v>
      </c>
      <c r="FG140" t="s">
        <v>362</v>
      </c>
      <c r="FH140" t="s">
        <v>362</v>
      </c>
      <c r="FJ140" t="s">
        <v>5070</v>
      </c>
      <c r="FK140" t="s">
        <v>3072</v>
      </c>
      <c r="FV140" t="s">
        <v>3072</v>
      </c>
      <c r="GG140" t="s">
        <v>4949</v>
      </c>
      <c r="GI140" t="s">
        <v>3074</v>
      </c>
      <c r="HN140" t="s">
        <v>5172</v>
      </c>
      <c r="HO140" t="s">
        <v>362</v>
      </c>
      <c r="HP140" t="s">
        <v>362</v>
      </c>
      <c r="HQ140" t="s">
        <v>360</v>
      </c>
      <c r="HR140" t="s">
        <v>362</v>
      </c>
      <c r="HS140" t="s">
        <v>362</v>
      </c>
      <c r="HT140" t="s">
        <v>362</v>
      </c>
      <c r="HU140" t="s">
        <v>362</v>
      </c>
      <c r="HV140" t="s">
        <v>362</v>
      </c>
      <c r="HW140" t="s">
        <v>362</v>
      </c>
      <c r="HY140" t="s">
        <v>5186</v>
      </c>
      <c r="HZ140" t="s">
        <v>362</v>
      </c>
      <c r="IA140" t="s">
        <v>362</v>
      </c>
      <c r="IB140" t="s">
        <v>362</v>
      </c>
      <c r="IC140" t="s">
        <v>362</v>
      </c>
      <c r="ID140" t="s">
        <v>360</v>
      </c>
      <c r="IE140" t="s">
        <v>362</v>
      </c>
      <c r="IG140" t="s">
        <v>5187</v>
      </c>
      <c r="IP140" t="s">
        <v>5207</v>
      </c>
      <c r="IQ140" t="s">
        <v>5224</v>
      </c>
      <c r="IR140" t="s">
        <v>362</v>
      </c>
      <c r="IS140" t="s">
        <v>362</v>
      </c>
      <c r="IT140" t="s">
        <v>362</v>
      </c>
      <c r="IU140" t="s">
        <v>362</v>
      </c>
      <c r="IV140" t="s">
        <v>362</v>
      </c>
      <c r="IW140" t="s">
        <v>362</v>
      </c>
      <c r="IX140" t="s">
        <v>360</v>
      </c>
      <c r="IY140" t="s">
        <v>362</v>
      </c>
      <c r="IZ140" t="s">
        <v>362</v>
      </c>
      <c r="JA140" t="s">
        <v>362</v>
      </c>
      <c r="JC140" t="s">
        <v>5233</v>
      </c>
      <c r="JD140" t="s">
        <v>362</v>
      </c>
      <c r="JE140" t="s">
        <v>362</v>
      </c>
      <c r="JF140" t="s">
        <v>362</v>
      </c>
      <c r="JG140" t="s">
        <v>362</v>
      </c>
      <c r="JH140" t="s">
        <v>360</v>
      </c>
      <c r="JI140" t="s">
        <v>362</v>
      </c>
      <c r="JJ140" t="s">
        <v>362</v>
      </c>
      <c r="JL140" t="s">
        <v>5235</v>
      </c>
      <c r="KI140" t="s">
        <v>5259</v>
      </c>
      <c r="KJ140" t="s">
        <v>6186</v>
      </c>
      <c r="KK140" t="s">
        <v>360</v>
      </c>
      <c r="KL140" t="s">
        <v>362</v>
      </c>
      <c r="KM140" t="s">
        <v>360</v>
      </c>
      <c r="KN140" t="s">
        <v>362</v>
      </c>
      <c r="KO140" t="s">
        <v>362</v>
      </c>
      <c r="KP140" t="s">
        <v>362</v>
      </c>
      <c r="KQ140" t="s">
        <v>362</v>
      </c>
      <c r="KR140" t="s">
        <v>362</v>
      </c>
      <c r="KS140" t="s">
        <v>362</v>
      </c>
      <c r="KT140" t="s">
        <v>362</v>
      </c>
      <c r="KU140" t="s">
        <v>362</v>
      </c>
      <c r="LJ140" t="s">
        <v>5279</v>
      </c>
      <c r="LK140" t="s">
        <v>360</v>
      </c>
      <c r="LL140" t="s">
        <v>362</v>
      </c>
      <c r="LM140" t="s">
        <v>362</v>
      </c>
      <c r="LN140" t="s">
        <v>362</v>
      </c>
      <c r="LO140" t="s">
        <v>362</v>
      </c>
      <c r="LP140" t="s">
        <v>362</v>
      </c>
      <c r="LQ140" t="s">
        <v>362</v>
      </c>
      <c r="LS140" t="s">
        <v>3074</v>
      </c>
      <c r="LT140" t="s">
        <v>5287</v>
      </c>
      <c r="MR140" t="s">
        <v>5310</v>
      </c>
      <c r="MS140" t="s">
        <v>360</v>
      </c>
      <c r="MT140" t="s">
        <v>362</v>
      </c>
      <c r="MU140" t="s">
        <v>362</v>
      </c>
      <c r="MV140" t="s">
        <v>362</v>
      </c>
      <c r="MW140" t="s">
        <v>362</v>
      </c>
      <c r="MX140" t="s">
        <v>362</v>
      </c>
      <c r="MY140" t="s">
        <v>362</v>
      </c>
      <c r="MZ140" t="s">
        <v>362</v>
      </c>
      <c r="NA140" t="s">
        <v>362</v>
      </c>
      <c r="NB140" t="s">
        <v>362</v>
      </c>
      <c r="NC140" t="s">
        <v>362</v>
      </c>
      <c r="NE140" t="s">
        <v>4971</v>
      </c>
      <c r="NF140" t="s">
        <v>362</v>
      </c>
      <c r="NG140" t="s">
        <v>362</v>
      </c>
      <c r="NH140" t="s">
        <v>362</v>
      </c>
      <c r="NI140" t="s">
        <v>362</v>
      </c>
      <c r="NJ140" t="s">
        <v>362</v>
      </c>
      <c r="NK140" t="s">
        <v>362</v>
      </c>
      <c r="NL140" t="s">
        <v>362</v>
      </c>
      <c r="NM140" t="s">
        <v>362</v>
      </c>
      <c r="NN140" t="s">
        <v>362</v>
      </c>
      <c r="NO140" t="s">
        <v>362</v>
      </c>
      <c r="NP140" t="s">
        <v>362</v>
      </c>
      <c r="NQ140" t="s">
        <v>360</v>
      </c>
      <c r="NR140" t="s">
        <v>362</v>
      </c>
      <c r="NS140" t="s">
        <v>362</v>
      </c>
      <c r="NU140" t="s">
        <v>5263</v>
      </c>
      <c r="NV140" t="s">
        <v>360</v>
      </c>
      <c r="NW140" t="s">
        <v>362</v>
      </c>
      <c r="NX140" t="s">
        <v>362</v>
      </c>
      <c r="NY140" t="s">
        <v>362</v>
      </c>
      <c r="NZ140" t="s">
        <v>362</v>
      </c>
      <c r="OA140" t="s">
        <v>362</v>
      </c>
      <c r="OB140" t="s">
        <v>362</v>
      </c>
      <c r="OC140" t="s">
        <v>362</v>
      </c>
      <c r="OD140" t="s">
        <v>362</v>
      </c>
      <c r="OE140" t="s">
        <v>362</v>
      </c>
      <c r="OF140" t="s">
        <v>362</v>
      </c>
      <c r="OG140" t="s">
        <v>362</v>
      </c>
      <c r="OI140" t="s">
        <v>5345</v>
      </c>
      <c r="OJ140" t="s">
        <v>360</v>
      </c>
      <c r="OK140" t="s">
        <v>362</v>
      </c>
      <c r="OL140" t="s">
        <v>362</v>
      </c>
      <c r="OM140" t="s">
        <v>362</v>
      </c>
      <c r="ON140" t="s">
        <v>362</v>
      </c>
      <c r="OO140" t="s">
        <v>362</v>
      </c>
      <c r="OP140" t="s">
        <v>362</v>
      </c>
      <c r="OQ140" t="s">
        <v>362</v>
      </c>
      <c r="OR140" t="s">
        <v>362</v>
      </c>
      <c r="OS140" t="s">
        <v>362</v>
      </c>
      <c r="OU140" t="s">
        <v>5002</v>
      </c>
      <c r="PF140" t="s">
        <v>5387</v>
      </c>
      <c r="PG140" t="s">
        <v>362</v>
      </c>
      <c r="PH140" t="s">
        <v>362</v>
      </c>
      <c r="PI140" t="s">
        <v>362</v>
      </c>
      <c r="PJ140" t="s">
        <v>362</v>
      </c>
      <c r="PK140" t="s">
        <v>362</v>
      </c>
      <c r="PL140" t="s">
        <v>362</v>
      </c>
      <c r="PM140" t="s">
        <v>362</v>
      </c>
      <c r="PN140" t="s">
        <v>362</v>
      </c>
      <c r="PO140" t="s">
        <v>362</v>
      </c>
      <c r="PP140" t="s">
        <v>360</v>
      </c>
      <c r="PQ140" t="s">
        <v>362</v>
      </c>
      <c r="PR140" t="s">
        <v>362</v>
      </c>
      <c r="PS140" t="s">
        <v>362</v>
      </c>
      <c r="PT140" t="s">
        <v>362</v>
      </c>
      <c r="PU140" t="s">
        <v>362</v>
      </c>
      <c r="PV140" t="s">
        <v>362</v>
      </c>
      <c r="PW140" t="s">
        <v>362</v>
      </c>
      <c r="PX140" t="s">
        <v>362</v>
      </c>
      <c r="PZ140" t="s">
        <v>5398</v>
      </c>
      <c r="QA140" t="s">
        <v>362</v>
      </c>
      <c r="QB140" t="s">
        <v>362</v>
      </c>
      <c r="QC140" t="s">
        <v>362</v>
      </c>
      <c r="QD140" t="s">
        <v>362</v>
      </c>
      <c r="QE140" t="s">
        <v>362</v>
      </c>
      <c r="QF140" t="s">
        <v>362</v>
      </c>
      <c r="QG140" t="s">
        <v>362</v>
      </c>
      <c r="QH140" t="s">
        <v>362</v>
      </c>
      <c r="QI140" t="s">
        <v>362</v>
      </c>
      <c r="QJ140" t="s">
        <v>362</v>
      </c>
      <c r="QK140" t="s">
        <v>362</v>
      </c>
      <c r="QL140" t="s">
        <v>362</v>
      </c>
      <c r="QM140" t="s">
        <v>360</v>
      </c>
      <c r="QN140" t="s">
        <v>362</v>
      </c>
      <c r="QO140" t="s">
        <v>362</v>
      </c>
      <c r="QP140" t="s">
        <v>362</v>
      </c>
      <c r="SZ140" t="s">
        <v>3074</v>
      </c>
      <c r="TA140" t="s">
        <v>362</v>
      </c>
      <c r="TB140" t="s">
        <v>362</v>
      </c>
      <c r="TC140" t="s">
        <v>362</v>
      </c>
      <c r="TD140" t="s">
        <v>362</v>
      </c>
      <c r="TE140" t="s">
        <v>362</v>
      </c>
      <c r="TF140" t="s">
        <v>362</v>
      </c>
      <c r="TG140" t="s">
        <v>360</v>
      </c>
      <c r="TH140" t="s">
        <v>362</v>
      </c>
      <c r="TY140" t="s">
        <v>5021</v>
      </c>
      <c r="TZ140" t="s">
        <v>4907</v>
      </c>
      <c r="UA140" t="s">
        <v>362</v>
      </c>
      <c r="UB140" t="s">
        <v>362</v>
      </c>
      <c r="UC140" t="s">
        <v>362</v>
      </c>
      <c r="UD140" t="s">
        <v>362</v>
      </c>
      <c r="UE140" t="s">
        <v>362</v>
      </c>
      <c r="UF140" t="s">
        <v>362</v>
      </c>
      <c r="UG140" t="s">
        <v>362</v>
      </c>
      <c r="UH140" t="s">
        <v>362</v>
      </c>
      <c r="UI140" t="s">
        <v>362</v>
      </c>
      <c r="UJ140" t="s">
        <v>360</v>
      </c>
      <c r="UK140" t="s">
        <v>362</v>
      </c>
      <c r="UN140" t="s">
        <v>3074</v>
      </c>
      <c r="UO140" t="s">
        <v>3074</v>
      </c>
      <c r="UP140" t="s">
        <v>3074</v>
      </c>
      <c r="UQ140" t="s">
        <v>6600</v>
      </c>
      <c r="UR140" t="s">
        <v>304</v>
      </c>
      <c r="US140" t="s">
        <v>314</v>
      </c>
      <c r="UT140" t="s">
        <v>298</v>
      </c>
      <c r="UU140" t="s">
        <v>691</v>
      </c>
      <c r="UV140" t="s">
        <v>527</v>
      </c>
      <c r="UW140" t="s">
        <v>333</v>
      </c>
      <c r="UX140" t="s">
        <v>742</v>
      </c>
      <c r="UY140" t="s">
        <v>406</v>
      </c>
      <c r="UZ140" t="s">
        <v>1099</v>
      </c>
      <c r="VA140" t="s">
        <v>1184</v>
      </c>
      <c r="VB140" t="s">
        <v>386</v>
      </c>
    </row>
    <row r="141" spans="1:574" x14ac:dyDescent="0.25">
      <c r="A141" t="s">
        <v>6601</v>
      </c>
      <c r="B141" s="38">
        <v>45911</v>
      </c>
      <c r="C141" t="s">
        <v>3058</v>
      </c>
      <c r="D141" t="s">
        <v>3062</v>
      </c>
      <c r="E141" t="s">
        <v>3068</v>
      </c>
      <c r="G141" t="s">
        <v>3072</v>
      </c>
      <c r="H141" s="38">
        <v>44901</v>
      </c>
      <c r="I141">
        <v>67</v>
      </c>
      <c r="J141" t="s">
        <v>1471</v>
      </c>
      <c r="K141" t="s">
        <v>4866</v>
      </c>
      <c r="L141" t="s">
        <v>4875</v>
      </c>
      <c r="N141" t="s">
        <v>4909</v>
      </c>
      <c r="P141" t="s">
        <v>4933</v>
      </c>
      <c r="R141" t="s">
        <v>3074</v>
      </c>
      <c r="S141" t="s">
        <v>362</v>
      </c>
      <c r="T141" t="s">
        <v>362</v>
      </c>
      <c r="U141" t="s">
        <v>362</v>
      </c>
      <c r="V141" t="s">
        <v>362</v>
      </c>
      <c r="W141" t="s">
        <v>362</v>
      </c>
      <c r="X141" t="s">
        <v>360</v>
      </c>
      <c r="Y141" t="s">
        <v>362</v>
      </c>
      <c r="Z141" t="s">
        <v>362</v>
      </c>
      <c r="AB141" t="s">
        <v>4942</v>
      </c>
      <c r="AC141" t="s">
        <v>4942</v>
      </c>
      <c r="AD141" t="s">
        <v>4942</v>
      </c>
      <c r="AE141" t="s">
        <v>4942</v>
      </c>
      <c r="AF141" t="s">
        <v>4940</v>
      </c>
      <c r="AG141" t="s">
        <v>4940</v>
      </c>
      <c r="AH141" t="s">
        <v>6124</v>
      </c>
      <c r="AI141" t="s">
        <v>360</v>
      </c>
      <c r="AJ141" t="s">
        <v>360</v>
      </c>
      <c r="AK141" t="s">
        <v>360</v>
      </c>
      <c r="AL141" t="s">
        <v>362</v>
      </c>
      <c r="AM141" t="s">
        <v>360</v>
      </c>
      <c r="AN141" t="s">
        <v>362</v>
      </c>
      <c r="AO141" t="s">
        <v>360</v>
      </c>
      <c r="AP141" t="s">
        <v>362</v>
      </c>
      <c r="AQ141" t="s">
        <v>362</v>
      </c>
      <c r="AR141" t="s">
        <v>362</v>
      </c>
      <c r="AS141" t="s">
        <v>362</v>
      </c>
      <c r="AT141" t="s">
        <v>362</v>
      </c>
      <c r="AU141" t="s">
        <v>362</v>
      </c>
      <c r="AV141" t="s">
        <v>362</v>
      </c>
      <c r="AX141" t="s">
        <v>6348</v>
      </c>
      <c r="AY141" t="s">
        <v>360</v>
      </c>
      <c r="AZ141" t="s">
        <v>360</v>
      </c>
      <c r="BA141" t="s">
        <v>360</v>
      </c>
      <c r="BB141" t="s">
        <v>362</v>
      </c>
      <c r="BC141" t="s">
        <v>360</v>
      </c>
      <c r="BD141" t="s">
        <v>362</v>
      </c>
      <c r="BE141" t="s">
        <v>362</v>
      </c>
      <c r="BF141" t="s">
        <v>362</v>
      </c>
      <c r="BG141" t="s">
        <v>362</v>
      </c>
      <c r="BH141" t="s">
        <v>362</v>
      </c>
      <c r="BI141" t="s">
        <v>362</v>
      </c>
      <c r="BJ141" t="s">
        <v>362</v>
      </c>
      <c r="BK141" t="s">
        <v>362</v>
      </c>
      <c r="BM141" t="s">
        <v>6349</v>
      </c>
      <c r="BN141" t="s">
        <v>360</v>
      </c>
      <c r="BO141" t="s">
        <v>362</v>
      </c>
      <c r="BP141" t="s">
        <v>360</v>
      </c>
      <c r="BQ141" t="s">
        <v>360</v>
      </c>
      <c r="BR141" t="s">
        <v>360</v>
      </c>
      <c r="BS141" t="s">
        <v>362</v>
      </c>
      <c r="BT141" t="s">
        <v>362</v>
      </c>
      <c r="BU141" t="s">
        <v>362</v>
      </c>
      <c r="BV141" t="s">
        <v>362</v>
      </c>
      <c r="BX141" t="s">
        <v>4975</v>
      </c>
      <c r="CN141" t="s">
        <v>5002</v>
      </c>
      <c r="DD141" t="s">
        <v>5021</v>
      </c>
      <c r="EK141" t="s">
        <v>5070</v>
      </c>
      <c r="EW141" t="s">
        <v>6240</v>
      </c>
      <c r="EX141" t="s">
        <v>362</v>
      </c>
      <c r="EY141" t="s">
        <v>362</v>
      </c>
      <c r="EZ141" t="s">
        <v>362</v>
      </c>
      <c r="FA141" t="s">
        <v>362</v>
      </c>
      <c r="FB141" t="s">
        <v>362</v>
      </c>
      <c r="FC141" t="s">
        <v>360</v>
      </c>
      <c r="FD141" t="s">
        <v>360</v>
      </c>
      <c r="FE141" t="s">
        <v>362</v>
      </c>
      <c r="FF141" t="s">
        <v>362</v>
      </c>
      <c r="FG141" t="s">
        <v>362</v>
      </c>
      <c r="FH141" t="s">
        <v>362</v>
      </c>
      <c r="FJ141" t="s">
        <v>5074</v>
      </c>
      <c r="FK141" t="s">
        <v>3072</v>
      </c>
      <c r="FV141" t="s">
        <v>3072</v>
      </c>
      <c r="GG141" t="s">
        <v>4961</v>
      </c>
      <c r="GI141" t="s">
        <v>3072</v>
      </c>
      <c r="GJ141" t="s">
        <v>5137</v>
      </c>
      <c r="GK141" t="s">
        <v>362</v>
      </c>
      <c r="GL141" t="s">
        <v>360</v>
      </c>
      <c r="GM141" t="s">
        <v>362</v>
      </c>
      <c r="GN141" t="s">
        <v>362</v>
      </c>
      <c r="GO141" t="s">
        <v>362</v>
      </c>
      <c r="GP141" t="s">
        <v>362</v>
      </c>
      <c r="GR141" t="s">
        <v>5147</v>
      </c>
      <c r="GS141" t="s">
        <v>362</v>
      </c>
      <c r="GT141" t="s">
        <v>362</v>
      </c>
      <c r="GU141" t="s">
        <v>360</v>
      </c>
      <c r="GV141" t="s">
        <v>362</v>
      </c>
      <c r="GW141" t="s">
        <v>362</v>
      </c>
      <c r="GX141" t="s">
        <v>362</v>
      </c>
      <c r="GY141" t="s">
        <v>362</v>
      </c>
      <c r="GZ141" t="s">
        <v>362</v>
      </c>
      <c r="HB141" t="s">
        <v>3072</v>
      </c>
      <c r="IG141" t="s">
        <v>5187</v>
      </c>
      <c r="IP141" t="s">
        <v>5205</v>
      </c>
      <c r="IQ141" t="s">
        <v>5222</v>
      </c>
      <c r="IR141" t="s">
        <v>362</v>
      </c>
      <c r="IS141" t="s">
        <v>362</v>
      </c>
      <c r="IT141" t="s">
        <v>362</v>
      </c>
      <c r="IU141" t="s">
        <v>362</v>
      </c>
      <c r="IV141" t="s">
        <v>362</v>
      </c>
      <c r="IW141" t="s">
        <v>360</v>
      </c>
      <c r="IX141" t="s">
        <v>362</v>
      </c>
      <c r="IY141" t="s">
        <v>362</v>
      </c>
      <c r="IZ141" t="s">
        <v>362</v>
      </c>
      <c r="JA141" t="s">
        <v>362</v>
      </c>
      <c r="JL141" t="s">
        <v>3074</v>
      </c>
      <c r="JX141" t="s">
        <v>5257</v>
      </c>
      <c r="JY141" t="s">
        <v>362</v>
      </c>
      <c r="JZ141" t="s">
        <v>362</v>
      </c>
      <c r="KA141" t="s">
        <v>362</v>
      </c>
      <c r="KB141" t="s">
        <v>362</v>
      </c>
      <c r="KC141" t="s">
        <v>362</v>
      </c>
      <c r="KD141" t="s">
        <v>360</v>
      </c>
      <c r="KE141" t="s">
        <v>362</v>
      </c>
      <c r="KF141" t="s">
        <v>362</v>
      </c>
      <c r="KG141" t="s">
        <v>362</v>
      </c>
      <c r="KI141" t="s">
        <v>5259</v>
      </c>
      <c r="KJ141" t="s">
        <v>6416</v>
      </c>
      <c r="KK141" t="s">
        <v>360</v>
      </c>
      <c r="KL141" t="s">
        <v>360</v>
      </c>
      <c r="KM141" t="s">
        <v>360</v>
      </c>
      <c r="KN141" t="s">
        <v>362</v>
      </c>
      <c r="KO141" t="s">
        <v>362</v>
      </c>
      <c r="KP141" t="s">
        <v>362</v>
      </c>
      <c r="KQ141" t="s">
        <v>362</v>
      </c>
      <c r="KR141" t="s">
        <v>362</v>
      </c>
      <c r="KS141" t="s">
        <v>362</v>
      </c>
      <c r="KT141" t="s">
        <v>362</v>
      </c>
      <c r="KU141" t="s">
        <v>362</v>
      </c>
      <c r="LJ141" t="s">
        <v>6023</v>
      </c>
      <c r="LK141" t="s">
        <v>360</v>
      </c>
      <c r="LL141" t="s">
        <v>360</v>
      </c>
      <c r="LM141" t="s">
        <v>360</v>
      </c>
      <c r="LN141" t="s">
        <v>360</v>
      </c>
      <c r="LO141" t="s">
        <v>362</v>
      </c>
      <c r="LP141" t="s">
        <v>362</v>
      </c>
      <c r="LQ141" t="s">
        <v>362</v>
      </c>
      <c r="LS141" t="s">
        <v>3072</v>
      </c>
      <c r="LT141" t="s">
        <v>5287</v>
      </c>
      <c r="MR141" t="s">
        <v>5050</v>
      </c>
      <c r="MS141" t="s">
        <v>362</v>
      </c>
      <c r="MT141" t="s">
        <v>362</v>
      </c>
      <c r="MU141" t="s">
        <v>362</v>
      </c>
      <c r="MV141" t="s">
        <v>362</v>
      </c>
      <c r="MW141" t="s">
        <v>362</v>
      </c>
      <c r="MX141" t="s">
        <v>362</v>
      </c>
      <c r="MY141" t="s">
        <v>362</v>
      </c>
      <c r="MZ141" t="s">
        <v>360</v>
      </c>
      <c r="NA141" t="s">
        <v>362</v>
      </c>
      <c r="NB141" t="s">
        <v>362</v>
      </c>
      <c r="NC141" t="s">
        <v>362</v>
      </c>
      <c r="NE141" t="s">
        <v>4971</v>
      </c>
      <c r="NF141" t="s">
        <v>362</v>
      </c>
      <c r="NG141" t="s">
        <v>362</v>
      </c>
      <c r="NH141" t="s">
        <v>362</v>
      </c>
      <c r="NI141" t="s">
        <v>362</v>
      </c>
      <c r="NJ141" t="s">
        <v>362</v>
      </c>
      <c r="NK141" t="s">
        <v>362</v>
      </c>
      <c r="NL141" t="s">
        <v>362</v>
      </c>
      <c r="NM141" t="s">
        <v>362</v>
      </c>
      <c r="NN141" t="s">
        <v>362</v>
      </c>
      <c r="NO141" t="s">
        <v>362</v>
      </c>
      <c r="NP141" t="s">
        <v>362</v>
      </c>
      <c r="NQ141" t="s">
        <v>360</v>
      </c>
      <c r="NR141" t="s">
        <v>362</v>
      </c>
      <c r="NS141" t="s">
        <v>362</v>
      </c>
      <c r="NU141" t="s">
        <v>5265</v>
      </c>
      <c r="NV141" t="s">
        <v>362</v>
      </c>
      <c r="NW141" t="s">
        <v>360</v>
      </c>
      <c r="NX141" t="s">
        <v>362</v>
      </c>
      <c r="NY141" t="s">
        <v>362</v>
      </c>
      <c r="NZ141" t="s">
        <v>362</v>
      </c>
      <c r="OA141" t="s">
        <v>362</v>
      </c>
      <c r="OB141" t="s">
        <v>362</v>
      </c>
      <c r="OC141" t="s">
        <v>362</v>
      </c>
      <c r="OD141" t="s">
        <v>362</v>
      </c>
      <c r="OE141" t="s">
        <v>362</v>
      </c>
      <c r="OF141" t="s">
        <v>362</v>
      </c>
      <c r="OG141" t="s">
        <v>362</v>
      </c>
      <c r="OI141" t="s">
        <v>6330</v>
      </c>
      <c r="OJ141" t="s">
        <v>360</v>
      </c>
      <c r="OK141" t="s">
        <v>362</v>
      </c>
      <c r="OL141" t="s">
        <v>362</v>
      </c>
      <c r="OM141" t="s">
        <v>360</v>
      </c>
      <c r="ON141" t="s">
        <v>362</v>
      </c>
      <c r="OO141" t="s">
        <v>360</v>
      </c>
      <c r="OP141" t="s">
        <v>362</v>
      </c>
      <c r="OQ141" t="s">
        <v>362</v>
      </c>
      <c r="OR141" t="s">
        <v>362</v>
      </c>
      <c r="OS141" t="s">
        <v>362</v>
      </c>
      <c r="OU141" t="s">
        <v>5002</v>
      </c>
      <c r="PF141" t="s">
        <v>5369</v>
      </c>
      <c r="PG141" t="s">
        <v>360</v>
      </c>
      <c r="PH141" t="s">
        <v>362</v>
      </c>
      <c r="PI141" t="s">
        <v>362</v>
      </c>
      <c r="PJ141" t="s">
        <v>362</v>
      </c>
      <c r="PK141" t="s">
        <v>362</v>
      </c>
      <c r="PL141" t="s">
        <v>362</v>
      </c>
      <c r="PM141" t="s">
        <v>362</v>
      </c>
      <c r="PN141" t="s">
        <v>362</v>
      </c>
      <c r="PO141" t="s">
        <v>362</v>
      </c>
      <c r="PP141" t="s">
        <v>362</v>
      </c>
      <c r="PQ141" t="s">
        <v>362</v>
      </c>
      <c r="PR141" t="s">
        <v>362</v>
      </c>
      <c r="PS141" t="s">
        <v>362</v>
      </c>
      <c r="PT141" t="s">
        <v>362</v>
      </c>
      <c r="PU141" t="s">
        <v>362</v>
      </c>
      <c r="PV141" t="s">
        <v>362</v>
      </c>
      <c r="PW141" t="s">
        <v>362</v>
      </c>
      <c r="PX141" t="s">
        <v>362</v>
      </c>
      <c r="PZ141" t="s">
        <v>5410</v>
      </c>
      <c r="QA141" t="s">
        <v>362</v>
      </c>
      <c r="QB141" t="s">
        <v>362</v>
      </c>
      <c r="QC141" t="s">
        <v>362</v>
      </c>
      <c r="QD141" t="s">
        <v>362</v>
      </c>
      <c r="QE141" t="s">
        <v>362</v>
      </c>
      <c r="QF141" t="s">
        <v>362</v>
      </c>
      <c r="QG141" t="s">
        <v>360</v>
      </c>
      <c r="QH141" t="s">
        <v>362</v>
      </c>
      <c r="QI141" t="s">
        <v>362</v>
      </c>
      <c r="QJ141" t="s">
        <v>362</v>
      </c>
      <c r="QK141" t="s">
        <v>362</v>
      </c>
      <c r="QL141" t="s">
        <v>362</v>
      </c>
      <c r="QM141" t="s">
        <v>362</v>
      </c>
      <c r="QN141" t="s">
        <v>362</v>
      </c>
      <c r="QO141" t="s">
        <v>362</v>
      </c>
      <c r="QP141" t="s">
        <v>362</v>
      </c>
      <c r="QR141" t="s">
        <v>6188</v>
      </c>
      <c r="QS141" t="s">
        <v>360</v>
      </c>
      <c r="QT141" t="s">
        <v>360</v>
      </c>
      <c r="QU141" t="s">
        <v>362</v>
      </c>
      <c r="QV141" t="s">
        <v>362</v>
      </c>
      <c r="QW141" t="s">
        <v>362</v>
      </c>
      <c r="QX141" t="s">
        <v>362</v>
      </c>
      <c r="QY141" t="s">
        <v>362</v>
      </c>
      <c r="QZ141" t="s">
        <v>360</v>
      </c>
      <c r="RA141" t="s">
        <v>362</v>
      </c>
      <c r="RB141" t="s">
        <v>362</v>
      </c>
      <c r="RC141" t="s">
        <v>362</v>
      </c>
      <c r="RD141" t="s">
        <v>362</v>
      </c>
      <c r="RF141" t="s">
        <v>6091</v>
      </c>
      <c r="RG141" t="s">
        <v>362</v>
      </c>
      <c r="RH141" t="s">
        <v>362</v>
      </c>
      <c r="RI141" t="s">
        <v>362</v>
      </c>
      <c r="RJ141" t="s">
        <v>362</v>
      </c>
      <c r="RK141" t="s">
        <v>360</v>
      </c>
      <c r="RL141" t="s">
        <v>362</v>
      </c>
      <c r="RM141" t="s">
        <v>360</v>
      </c>
      <c r="RN141" t="s">
        <v>362</v>
      </c>
      <c r="RO141" t="s">
        <v>362</v>
      </c>
      <c r="RP141" t="s">
        <v>362</v>
      </c>
      <c r="RQ141" t="s">
        <v>362</v>
      </c>
      <c r="RR141" t="s">
        <v>362</v>
      </c>
      <c r="RS141" t="s">
        <v>362</v>
      </c>
      <c r="RT141" t="s">
        <v>362</v>
      </c>
      <c r="RU141" t="s">
        <v>362</v>
      </c>
      <c r="RV141" t="s">
        <v>362</v>
      </c>
      <c r="RX141" t="s">
        <v>6602</v>
      </c>
      <c r="RY141" t="s">
        <v>360</v>
      </c>
      <c r="RZ141" t="s">
        <v>360</v>
      </c>
      <c r="SA141" t="s">
        <v>360</v>
      </c>
      <c r="SB141" t="s">
        <v>360</v>
      </c>
      <c r="SC141" t="s">
        <v>360</v>
      </c>
      <c r="SD141" t="s">
        <v>360</v>
      </c>
      <c r="SE141" t="s">
        <v>362</v>
      </c>
      <c r="SF141" t="s">
        <v>362</v>
      </c>
      <c r="SG141" t="s">
        <v>362</v>
      </c>
      <c r="SH141" t="s">
        <v>362</v>
      </c>
      <c r="SI141" t="s">
        <v>362</v>
      </c>
      <c r="SK141" t="s">
        <v>6603</v>
      </c>
      <c r="SL141" t="s">
        <v>362</v>
      </c>
      <c r="SM141" t="s">
        <v>362</v>
      </c>
      <c r="SN141" t="s">
        <v>362</v>
      </c>
      <c r="SO141" t="s">
        <v>360</v>
      </c>
      <c r="SP141" t="s">
        <v>360</v>
      </c>
      <c r="SQ141" t="s">
        <v>360</v>
      </c>
      <c r="SR141" t="s">
        <v>362</v>
      </c>
      <c r="SS141" t="s">
        <v>362</v>
      </c>
      <c r="ST141" t="s">
        <v>362</v>
      </c>
      <c r="SU141" t="s">
        <v>362</v>
      </c>
      <c r="SV141" t="s">
        <v>362</v>
      </c>
      <c r="SW141" t="s">
        <v>362</v>
      </c>
      <c r="SX141" t="s">
        <v>362</v>
      </c>
      <c r="SZ141" t="s">
        <v>3074</v>
      </c>
      <c r="TA141" t="s">
        <v>362</v>
      </c>
      <c r="TB141" t="s">
        <v>362</v>
      </c>
      <c r="TC141" t="s">
        <v>362</v>
      </c>
      <c r="TD141" t="s">
        <v>362</v>
      </c>
      <c r="TE141" t="s">
        <v>362</v>
      </c>
      <c r="TF141" t="s">
        <v>362</v>
      </c>
      <c r="TG141" t="s">
        <v>360</v>
      </c>
      <c r="TH141" t="s">
        <v>362</v>
      </c>
      <c r="TY141" t="s">
        <v>5019</v>
      </c>
      <c r="TZ141" t="s">
        <v>5453</v>
      </c>
      <c r="UA141" t="s">
        <v>362</v>
      </c>
      <c r="UB141" t="s">
        <v>362</v>
      </c>
      <c r="UC141" t="s">
        <v>362</v>
      </c>
      <c r="UD141" t="s">
        <v>362</v>
      </c>
      <c r="UE141" t="s">
        <v>362</v>
      </c>
      <c r="UF141" t="s">
        <v>360</v>
      </c>
      <c r="UG141" t="s">
        <v>362</v>
      </c>
      <c r="UH141" t="s">
        <v>362</v>
      </c>
      <c r="UI141" t="s">
        <v>362</v>
      </c>
      <c r="UJ141" t="s">
        <v>362</v>
      </c>
      <c r="UK141" t="s">
        <v>362</v>
      </c>
      <c r="UN141" t="s">
        <v>3074</v>
      </c>
      <c r="UO141" t="s">
        <v>3074</v>
      </c>
      <c r="UP141" t="s">
        <v>3074</v>
      </c>
      <c r="UQ141" t="s">
        <v>907</v>
      </c>
      <c r="UR141" t="s">
        <v>304</v>
      </c>
      <c r="US141" t="s">
        <v>314</v>
      </c>
      <c r="UT141" t="s">
        <v>298</v>
      </c>
      <c r="UU141" t="s">
        <v>697</v>
      </c>
      <c r="UV141" t="s">
        <v>527</v>
      </c>
      <c r="UW141" t="s">
        <v>330</v>
      </c>
      <c r="UX141" t="s">
        <v>742</v>
      </c>
      <c r="UY141" t="s">
        <v>406</v>
      </c>
      <c r="UZ141" t="s">
        <v>1099</v>
      </c>
      <c r="VA141" t="s">
        <v>1185</v>
      </c>
      <c r="VB141" t="s">
        <v>386</v>
      </c>
    </row>
    <row r="142" spans="1:574" x14ac:dyDescent="0.25">
      <c r="A142" t="s">
        <v>6604</v>
      </c>
      <c r="B142" s="38">
        <v>45911</v>
      </c>
      <c r="C142" t="s">
        <v>3057</v>
      </c>
      <c r="D142" t="s">
        <v>3062</v>
      </c>
      <c r="E142" t="s">
        <v>3068</v>
      </c>
      <c r="G142" t="s">
        <v>3072</v>
      </c>
      <c r="H142" s="38">
        <v>44867</v>
      </c>
      <c r="I142">
        <v>43</v>
      </c>
      <c r="J142" t="s">
        <v>1471</v>
      </c>
      <c r="K142" t="s">
        <v>4866</v>
      </c>
      <c r="L142" t="s">
        <v>4875</v>
      </c>
      <c r="N142" t="s">
        <v>4911</v>
      </c>
      <c r="P142" t="s">
        <v>4921</v>
      </c>
      <c r="R142" t="s">
        <v>5994</v>
      </c>
      <c r="S142" t="s">
        <v>360</v>
      </c>
      <c r="T142" t="s">
        <v>360</v>
      </c>
      <c r="U142" t="s">
        <v>362</v>
      </c>
      <c r="V142" t="s">
        <v>362</v>
      </c>
      <c r="W142" t="s">
        <v>362</v>
      </c>
      <c r="X142" t="s">
        <v>362</v>
      </c>
      <c r="Y142" t="s">
        <v>362</v>
      </c>
      <c r="Z142" t="s">
        <v>362</v>
      </c>
      <c r="AB142" t="s">
        <v>4940</v>
      </c>
      <c r="AC142" t="s">
        <v>4940</v>
      </c>
      <c r="AD142" t="s">
        <v>4940</v>
      </c>
      <c r="AE142" t="s">
        <v>4940</v>
      </c>
      <c r="AF142" t="s">
        <v>4940</v>
      </c>
      <c r="AG142" t="s">
        <v>4940</v>
      </c>
      <c r="AH142" t="s">
        <v>6394</v>
      </c>
      <c r="AI142" t="s">
        <v>360</v>
      </c>
      <c r="AJ142" t="s">
        <v>360</v>
      </c>
      <c r="AK142" t="s">
        <v>360</v>
      </c>
      <c r="AL142" t="s">
        <v>360</v>
      </c>
      <c r="AM142" t="s">
        <v>362</v>
      </c>
      <c r="AN142" t="s">
        <v>362</v>
      </c>
      <c r="AO142" t="s">
        <v>360</v>
      </c>
      <c r="AP142" t="s">
        <v>360</v>
      </c>
      <c r="AQ142" t="s">
        <v>360</v>
      </c>
      <c r="AR142" t="s">
        <v>362</v>
      </c>
      <c r="AS142" t="s">
        <v>362</v>
      </c>
      <c r="AT142" t="s">
        <v>362</v>
      </c>
      <c r="AU142" t="s">
        <v>362</v>
      </c>
      <c r="AV142" t="s">
        <v>362</v>
      </c>
      <c r="AX142" t="s">
        <v>4973</v>
      </c>
      <c r="AY142" t="s">
        <v>362</v>
      </c>
      <c r="AZ142" t="s">
        <v>362</v>
      </c>
      <c r="BA142" t="s">
        <v>362</v>
      </c>
      <c r="BB142" t="s">
        <v>362</v>
      </c>
      <c r="BC142" t="s">
        <v>362</v>
      </c>
      <c r="BD142" t="s">
        <v>362</v>
      </c>
      <c r="BE142" t="s">
        <v>362</v>
      </c>
      <c r="BF142" t="s">
        <v>362</v>
      </c>
      <c r="BG142" t="s">
        <v>362</v>
      </c>
      <c r="BH142" t="s">
        <v>362</v>
      </c>
      <c r="BI142" t="s">
        <v>362</v>
      </c>
      <c r="BJ142" t="s">
        <v>360</v>
      </c>
      <c r="BK142" t="s">
        <v>362</v>
      </c>
      <c r="DE142" t="s">
        <v>5030</v>
      </c>
      <c r="DN142" t="s">
        <v>5041</v>
      </c>
      <c r="DO142" t="s">
        <v>362</v>
      </c>
      <c r="DP142" t="s">
        <v>360</v>
      </c>
      <c r="DQ142" t="s">
        <v>362</v>
      </c>
      <c r="DR142" t="s">
        <v>362</v>
      </c>
      <c r="DS142" t="s">
        <v>362</v>
      </c>
      <c r="DT142" t="s">
        <v>362</v>
      </c>
      <c r="DU142" t="s">
        <v>362</v>
      </c>
      <c r="DV142" t="s">
        <v>362</v>
      </c>
      <c r="DW142" t="s">
        <v>362</v>
      </c>
      <c r="EK142" t="s">
        <v>5070</v>
      </c>
      <c r="EW142" t="s">
        <v>4907</v>
      </c>
      <c r="EX142" t="s">
        <v>362</v>
      </c>
      <c r="EY142" t="s">
        <v>362</v>
      </c>
      <c r="EZ142" t="s">
        <v>362</v>
      </c>
      <c r="FA142" t="s">
        <v>362</v>
      </c>
      <c r="FB142" t="s">
        <v>362</v>
      </c>
      <c r="FC142" t="s">
        <v>362</v>
      </c>
      <c r="FD142" t="s">
        <v>362</v>
      </c>
      <c r="FE142" t="s">
        <v>362</v>
      </c>
      <c r="FF142" t="s">
        <v>362</v>
      </c>
      <c r="FG142" t="s">
        <v>360</v>
      </c>
      <c r="FH142" t="s">
        <v>362</v>
      </c>
      <c r="FJ142" t="s">
        <v>5070</v>
      </c>
      <c r="FK142" t="s">
        <v>5111</v>
      </c>
      <c r="FL142" t="s">
        <v>5113</v>
      </c>
      <c r="FM142" t="s">
        <v>360</v>
      </c>
      <c r="FN142" t="s">
        <v>362</v>
      </c>
      <c r="FO142" t="s">
        <v>362</v>
      </c>
      <c r="FP142" t="s">
        <v>362</v>
      </c>
      <c r="FQ142" t="s">
        <v>362</v>
      </c>
      <c r="FR142" t="s">
        <v>362</v>
      </c>
      <c r="FS142" t="s">
        <v>362</v>
      </c>
      <c r="FT142" t="s">
        <v>362</v>
      </c>
      <c r="FV142" t="s">
        <v>3072</v>
      </c>
      <c r="GG142" t="s">
        <v>4953</v>
      </c>
      <c r="GI142" t="s">
        <v>3074</v>
      </c>
      <c r="HN142" t="s">
        <v>5168</v>
      </c>
      <c r="HO142" t="s">
        <v>360</v>
      </c>
      <c r="HP142" t="s">
        <v>362</v>
      </c>
      <c r="HQ142" t="s">
        <v>362</v>
      </c>
      <c r="HR142" t="s">
        <v>362</v>
      </c>
      <c r="HS142" t="s">
        <v>362</v>
      </c>
      <c r="HT142" t="s">
        <v>362</v>
      </c>
      <c r="HU142" t="s">
        <v>362</v>
      </c>
      <c r="HV142" t="s">
        <v>362</v>
      </c>
      <c r="HW142" t="s">
        <v>362</v>
      </c>
      <c r="HY142" t="s">
        <v>6605</v>
      </c>
      <c r="HZ142" t="s">
        <v>360</v>
      </c>
      <c r="IA142" t="s">
        <v>360</v>
      </c>
      <c r="IB142" t="s">
        <v>360</v>
      </c>
      <c r="IC142" t="s">
        <v>362</v>
      </c>
      <c r="ID142" t="s">
        <v>362</v>
      </c>
      <c r="IE142" t="s">
        <v>362</v>
      </c>
      <c r="IG142" t="s">
        <v>5189</v>
      </c>
      <c r="IH142" t="s">
        <v>5198</v>
      </c>
      <c r="II142" t="s">
        <v>362</v>
      </c>
      <c r="IJ142" t="s">
        <v>362</v>
      </c>
      <c r="IK142" t="s">
        <v>360</v>
      </c>
      <c r="IL142" t="s">
        <v>362</v>
      </c>
      <c r="IM142" t="s">
        <v>362</v>
      </c>
      <c r="IN142" t="s">
        <v>362</v>
      </c>
      <c r="IP142" t="s">
        <v>5207</v>
      </c>
      <c r="IQ142" t="s">
        <v>5220</v>
      </c>
      <c r="IR142" t="s">
        <v>362</v>
      </c>
      <c r="IS142" t="s">
        <v>362</v>
      </c>
      <c r="IT142" t="s">
        <v>362</v>
      </c>
      <c r="IU142" t="s">
        <v>362</v>
      </c>
      <c r="IV142" t="s">
        <v>360</v>
      </c>
      <c r="IW142" t="s">
        <v>362</v>
      </c>
      <c r="IX142" t="s">
        <v>362</v>
      </c>
      <c r="IY142" t="s">
        <v>362</v>
      </c>
      <c r="IZ142" t="s">
        <v>362</v>
      </c>
      <c r="JA142" t="s">
        <v>362</v>
      </c>
      <c r="JL142" t="s">
        <v>5235</v>
      </c>
      <c r="JX142" t="s">
        <v>5257</v>
      </c>
      <c r="JY142" t="s">
        <v>362</v>
      </c>
      <c r="JZ142" t="s">
        <v>362</v>
      </c>
      <c r="KA142" t="s">
        <v>362</v>
      </c>
      <c r="KB142" t="s">
        <v>362</v>
      </c>
      <c r="KC142" t="s">
        <v>362</v>
      </c>
      <c r="KD142" t="s">
        <v>360</v>
      </c>
      <c r="KE142" t="s">
        <v>362</v>
      </c>
      <c r="KF142" t="s">
        <v>362</v>
      </c>
      <c r="KG142" t="s">
        <v>362</v>
      </c>
      <c r="KI142" t="s">
        <v>5259</v>
      </c>
      <c r="KJ142" t="s">
        <v>6158</v>
      </c>
      <c r="KK142" t="s">
        <v>360</v>
      </c>
      <c r="KL142" t="s">
        <v>362</v>
      </c>
      <c r="KM142" t="s">
        <v>360</v>
      </c>
      <c r="KN142" t="s">
        <v>362</v>
      </c>
      <c r="KO142" t="s">
        <v>360</v>
      </c>
      <c r="KP142" t="s">
        <v>362</v>
      </c>
      <c r="KQ142" t="s">
        <v>360</v>
      </c>
      <c r="KR142" t="s">
        <v>362</v>
      </c>
      <c r="KS142" t="s">
        <v>362</v>
      </c>
      <c r="KT142" t="s">
        <v>362</v>
      </c>
      <c r="KU142" t="s">
        <v>362</v>
      </c>
      <c r="LJ142" t="s">
        <v>6023</v>
      </c>
      <c r="LK142" t="s">
        <v>360</v>
      </c>
      <c r="LL142" t="s">
        <v>360</v>
      </c>
      <c r="LM142" t="s">
        <v>360</v>
      </c>
      <c r="LN142" t="s">
        <v>360</v>
      </c>
      <c r="LO142" t="s">
        <v>362</v>
      </c>
      <c r="LP142" t="s">
        <v>362</v>
      </c>
      <c r="LQ142" t="s">
        <v>362</v>
      </c>
      <c r="LS142" t="s">
        <v>3074</v>
      </c>
      <c r="LT142" t="s">
        <v>5287</v>
      </c>
      <c r="MR142" t="s">
        <v>5310</v>
      </c>
      <c r="MS142" t="s">
        <v>360</v>
      </c>
      <c r="MT142" t="s">
        <v>362</v>
      </c>
      <c r="MU142" t="s">
        <v>362</v>
      </c>
      <c r="MV142" t="s">
        <v>362</v>
      </c>
      <c r="MW142" t="s">
        <v>362</v>
      </c>
      <c r="MX142" t="s">
        <v>362</v>
      </c>
      <c r="MY142" t="s">
        <v>362</v>
      </c>
      <c r="MZ142" t="s">
        <v>362</v>
      </c>
      <c r="NA142" t="s">
        <v>362</v>
      </c>
      <c r="NB142" t="s">
        <v>362</v>
      </c>
      <c r="NC142" t="s">
        <v>362</v>
      </c>
      <c r="NE142" t="s">
        <v>4971</v>
      </c>
      <c r="NF142" t="s">
        <v>362</v>
      </c>
      <c r="NG142" t="s">
        <v>362</v>
      </c>
      <c r="NH142" t="s">
        <v>362</v>
      </c>
      <c r="NI142" t="s">
        <v>362</v>
      </c>
      <c r="NJ142" t="s">
        <v>362</v>
      </c>
      <c r="NK142" t="s">
        <v>362</v>
      </c>
      <c r="NL142" t="s">
        <v>362</v>
      </c>
      <c r="NM142" t="s">
        <v>362</v>
      </c>
      <c r="NN142" t="s">
        <v>362</v>
      </c>
      <c r="NO142" t="s">
        <v>362</v>
      </c>
      <c r="NP142" t="s">
        <v>362</v>
      </c>
      <c r="NQ142" t="s">
        <v>360</v>
      </c>
      <c r="NR142" t="s">
        <v>362</v>
      </c>
      <c r="NS142" t="s">
        <v>362</v>
      </c>
      <c r="NU142" t="s">
        <v>5139</v>
      </c>
      <c r="NV142" t="s">
        <v>362</v>
      </c>
      <c r="NW142" t="s">
        <v>362</v>
      </c>
      <c r="NX142" t="s">
        <v>362</v>
      </c>
      <c r="NY142" t="s">
        <v>362</v>
      </c>
      <c r="NZ142" t="s">
        <v>360</v>
      </c>
      <c r="OA142" t="s">
        <v>362</v>
      </c>
      <c r="OB142" t="s">
        <v>362</v>
      </c>
      <c r="OC142" t="s">
        <v>362</v>
      </c>
      <c r="OD142" t="s">
        <v>362</v>
      </c>
      <c r="OE142" t="s">
        <v>362</v>
      </c>
      <c r="OF142" t="s">
        <v>362</v>
      </c>
      <c r="OG142" t="s">
        <v>362</v>
      </c>
      <c r="OI142" t="s">
        <v>5351</v>
      </c>
      <c r="OJ142" t="s">
        <v>362</v>
      </c>
      <c r="OK142" t="s">
        <v>362</v>
      </c>
      <c r="OL142" t="s">
        <v>362</v>
      </c>
      <c r="OM142" t="s">
        <v>360</v>
      </c>
      <c r="ON142" t="s">
        <v>362</v>
      </c>
      <c r="OO142" t="s">
        <v>362</v>
      </c>
      <c r="OP142" t="s">
        <v>362</v>
      </c>
      <c r="OQ142" t="s">
        <v>362</v>
      </c>
      <c r="OR142" t="s">
        <v>362</v>
      </c>
      <c r="OS142" t="s">
        <v>362</v>
      </c>
      <c r="OU142" t="s">
        <v>5021</v>
      </c>
      <c r="OV142" t="s">
        <v>5365</v>
      </c>
      <c r="OW142" t="s">
        <v>362</v>
      </c>
      <c r="OX142" t="s">
        <v>362</v>
      </c>
      <c r="OY142" t="s">
        <v>362</v>
      </c>
      <c r="OZ142" t="s">
        <v>360</v>
      </c>
      <c r="PA142" t="s">
        <v>362</v>
      </c>
      <c r="PB142" t="s">
        <v>362</v>
      </c>
      <c r="PC142" t="s">
        <v>362</v>
      </c>
      <c r="PD142" t="s">
        <v>362</v>
      </c>
      <c r="PF142" t="s">
        <v>5381</v>
      </c>
      <c r="PG142" t="s">
        <v>362</v>
      </c>
      <c r="PH142" t="s">
        <v>362</v>
      </c>
      <c r="PI142" t="s">
        <v>362</v>
      </c>
      <c r="PJ142" t="s">
        <v>362</v>
      </c>
      <c r="PK142" t="s">
        <v>362</v>
      </c>
      <c r="PL142" t="s">
        <v>362</v>
      </c>
      <c r="PM142" t="s">
        <v>360</v>
      </c>
      <c r="PN142" t="s">
        <v>362</v>
      </c>
      <c r="PO142" t="s">
        <v>362</v>
      </c>
      <c r="PP142" t="s">
        <v>362</v>
      </c>
      <c r="PQ142" t="s">
        <v>362</v>
      </c>
      <c r="PR142" t="s">
        <v>362</v>
      </c>
      <c r="PS142" t="s">
        <v>362</v>
      </c>
      <c r="PT142" t="s">
        <v>362</v>
      </c>
      <c r="PU142" t="s">
        <v>362</v>
      </c>
      <c r="PV142" t="s">
        <v>362</v>
      </c>
      <c r="PW142" t="s">
        <v>362</v>
      </c>
      <c r="PX142" t="s">
        <v>362</v>
      </c>
      <c r="PZ142" t="s">
        <v>5242</v>
      </c>
      <c r="QA142" t="s">
        <v>362</v>
      </c>
      <c r="QB142" t="s">
        <v>362</v>
      </c>
      <c r="QC142" t="s">
        <v>360</v>
      </c>
      <c r="QD142" t="s">
        <v>362</v>
      </c>
      <c r="QE142" t="s">
        <v>362</v>
      </c>
      <c r="QF142" t="s">
        <v>362</v>
      </c>
      <c r="QG142" t="s">
        <v>362</v>
      </c>
      <c r="QH142" t="s">
        <v>362</v>
      </c>
      <c r="QI142" t="s">
        <v>362</v>
      </c>
      <c r="QJ142" t="s">
        <v>362</v>
      </c>
      <c r="QK142" t="s">
        <v>362</v>
      </c>
      <c r="QL142" t="s">
        <v>362</v>
      </c>
      <c r="QM142" t="s">
        <v>362</v>
      </c>
      <c r="QN142" t="s">
        <v>362</v>
      </c>
      <c r="QO142" t="s">
        <v>362</v>
      </c>
      <c r="QP142" t="s">
        <v>362</v>
      </c>
      <c r="QR142" t="s">
        <v>6606</v>
      </c>
      <c r="QS142" t="s">
        <v>362</v>
      </c>
      <c r="QT142" t="s">
        <v>362</v>
      </c>
      <c r="QU142" t="s">
        <v>362</v>
      </c>
      <c r="QV142" t="s">
        <v>360</v>
      </c>
      <c r="QW142" t="s">
        <v>362</v>
      </c>
      <c r="QX142" t="s">
        <v>362</v>
      </c>
      <c r="QY142" t="s">
        <v>360</v>
      </c>
      <c r="QZ142" t="s">
        <v>362</v>
      </c>
      <c r="RA142" t="s">
        <v>362</v>
      </c>
      <c r="RB142" t="s">
        <v>362</v>
      </c>
      <c r="RC142" t="s">
        <v>362</v>
      </c>
      <c r="RD142" t="s">
        <v>362</v>
      </c>
      <c r="RF142" t="s">
        <v>5443</v>
      </c>
      <c r="RG142" t="s">
        <v>362</v>
      </c>
      <c r="RH142" t="s">
        <v>360</v>
      </c>
      <c r="RI142" t="s">
        <v>362</v>
      </c>
      <c r="RJ142" t="s">
        <v>362</v>
      </c>
      <c r="RK142" t="s">
        <v>362</v>
      </c>
      <c r="RL142" t="s">
        <v>362</v>
      </c>
      <c r="RM142" t="s">
        <v>362</v>
      </c>
      <c r="RN142" t="s">
        <v>362</v>
      </c>
      <c r="RO142" t="s">
        <v>362</v>
      </c>
      <c r="RP142" t="s">
        <v>362</v>
      </c>
      <c r="RQ142" t="s">
        <v>362</v>
      </c>
      <c r="RR142" t="s">
        <v>362</v>
      </c>
      <c r="RS142" t="s">
        <v>362</v>
      </c>
      <c r="RT142" t="s">
        <v>362</v>
      </c>
      <c r="RU142" t="s">
        <v>362</v>
      </c>
      <c r="RV142" t="s">
        <v>362</v>
      </c>
      <c r="RX142" t="s">
        <v>6044</v>
      </c>
      <c r="RY142" t="s">
        <v>362</v>
      </c>
      <c r="RZ142" t="s">
        <v>362</v>
      </c>
      <c r="SA142" t="s">
        <v>360</v>
      </c>
      <c r="SB142" t="s">
        <v>360</v>
      </c>
      <c r="SC142" t="s">
        <v>362</v>
      </c>
      <c r="SD142" t="s">
        <v>362</v>
      </c>
      <c r="SE142" t="s">
        <v>362</v>
      </c>
      <c r="SF142" t="s">
        <v>362</v>
      </c>
      <c r="SG142" t="s">
        <v>362</v>
      </c>
      <c r="SH142" t="s">
        <v>362</v>
      </c>
      <c r="SI142" t="s">
        <v>362</v>
      </c>
      <c r="SK142" t="s">
        <v>5495</v>
      </c>
      <c r="SL142" t="s">
        <v>362</v>
      </c>
      <c r="SM142" t="s">
        <v>362</v>
      </c>
      <c r="SN142" t="s">
        <v>362</v>
      </c>
      <c r="SO142" t="s">
        <v>362</v>
      </c>
      <c r="SP142" t="s">
        <v>362</v>
      </c>
      <c r="SQ142" t="s">
        <v>362</v>
      </c>
      <c r="SR142" t="s">
        <v>360</v>
      </c>
      <c r="SS142" t="s">
        <v>362</v>
      </c>
      <c r="ST142" t="s">
        <v>362</v>
      </c>
      <c r="SU142" t="s">
        <v>362</v>
      </c>
      <c r="SV142" t="s">
        <v>362</v>
      </c>
      <c r="SW142" t="s">
        <v>362</v>
      </c>
      <c r="SX142" t="s">
        <v>362</v>
      </c>
      <c r="SZ142" t="s">
        <v>5505</v>
      </c>
      <c r="TA142" t="s">
        <v>360</v>
      </c>
      <c r="TB142" t="s">
        <v>362</v>
      </c>
      <c r="TC142" t="s">
        <v>362</v>
      </c>
      <c r="TD142" t="s">
        <v>362</v>
      </c>
      <c r="TE142" t="s">
        <v>362</v>
      </c>
      <c r="TF142" t="s">
        <v>362</v>
      </c>
      <c r="TG142" t="s">
        <v>362</v>
      </c>
      <c r="TH142" t="s">
        <v>362</v>
      </c>
      <c r="TJ142" t="s">
        <v>5495</v>
      </c>
      <c r="TK142" t="s">
        <v>362</v>
      </c>
      <c r="TL142" t="s">
        <v>362</v>
      </c>
      <c r="TM142" t="s">
        <v>362</v>
      </c>
      <c r="TN142" t="s">
        <v>362</v>
      </c>
      <c r="TO142" t="s">
        <v>362</v>
      </c>
      <c r="TP142" t="s">
        <v>362</v>
      </c>
      <c r="TQ142" t="s">
        <v>360</v>
      </c>
      <c r="TR142" t="s">
        <v>362</v>
      </c>
      <c r="TS142" t="s">
        <v>362</v>
      </c>
      <c r="TT142" t="s">
        <v>362</v>
      </c>
      <c r="TU142" t="s">
        <v>362</v>
      </c>
      <c r="TV142" t="s">
        <v>362</v>
      </c>
      <c r="TW142" t="s">
        <v>362</v>
      </c>
      <c r="UN142" t="s">
        <v>3074</v>
      </c>
      <c r="UO142" t="s">
        <v>3074</v>
      </c>
      <c r="UP142" t="s">
        <v>3074</v>
      </c>
      <c r="UQ142" t="s">
        <v>730</v>
      </c>
      <c r="UR142" t="s">
        <v>304</v>
      </c>
      <c r="US142" t="s">
        <v>314</v>
      </c>
      <c r="UT142" t="s">
        <v>290</v>
      </c>
      <c r="UU142" t="s">
        <v>697</v>
      </c>
      <c r="UV142" t="s">
        <v>527</v>
      </c>
      <c r="UW142" t="s">
        <v>329</v>
      </c>
      <c r="UX142" t="s">
        <v>737</v>
      </c>
      <c r="UY142" t="s">
        <v>406</v>
      </c>
      <c r="UZ142" t="s">
        <v>1098</v>
      </c>
      <c r="VA142" t="s">
        <v>1185</v>
      </c>
      <c r="VB142" t="s">
        <v>380</v>
      </c>
    </row>
    <row r="143" spans="1:574" x14ac:dyDescent="0.25">
      <c r="A143" t="s">
        <v>6607</v>
      </c>
      <c r="B143" s="38">
        <v>45911</v>
      </c>
      <c r="C143" t="s">
        <v>3058</v>
      </c>
      <c r="D143" t="s">
        <v>3062</v>
      </c>
      <c r="E143" t="s">
        <v>3068</v>
      </c>
      <c r="G143" t="s">
        <v>3072</v>
      </c>
      <c r="H143" s="38">
        <v>44651</v>
      </c>
      <c r="I143">
        <v>49</v>
      </c>
      <c r="J143" t="s">
        <v>1471</v>
      </c>
      <c r="K143" t="s">
        <v>4866</v>
      </c>
      <c r="L143" t="s">
        <v>4875</v>
      </c>
      <c r="N143" t="s">
        <v>4909</v>
      </c>
      <c r="P143" t="s">
        <v>4931</v>
      </c>
      <c r="R143" t="s">
        <v>5529</v>
      </c>
      <c r="S143" t="s">
        <v>362</v>
      </c>
      <c r="T143" t="s">
        <v>360</v>
      </c>
      <c r="U143" t="s">
        <v>362</v>
      </c>
      <c r="V143" t="s">
        <v>362</v>
      </c>
      <c r="W143" t="s">
        <v>362</v>
      </c>
      <c r="X143" t="s">
        <v>362</v>
      </c>
      <c r="Y143" t="s">
        <v>362</v>
      </c>
      <c r="Z143" t="s">
        <v>362</v>
      </c>
      <c r="AB143" t="s">
        <v>4942</v>
      </c>
      <c r="AC143" t="s">
        <v>4940</v>
      </c>
      <c r="AD143" t="s">
        <v>4942</v>
      </c>
      <c r="AE143" t="s">
        <v>4940</v>
      </c>
      <c r="AF143" t="s">
        <v>4940</v>
      </c>
      <c r="AG143" t="s">
        <v>4940</v>
      </c>
      <c r="AH143" t="s">
        <v>6348</v>
      </c>
      <c r="AI143" t="s">
        <v>360</v>
      </c>
      <c r="AJ143" t="s">
        <v>360</v>
      </c>
      <c r="AK143" t="s">
        <v>360</v>
      </c>
      <c r="AL143" t="s">
        <v>362</v>
      </c>
      <c r="AM143" t="s">
        <v>360</v>
      </c>
      <c r="AN143" t="s">
        <v>362</v>
      </c>
      <c r="AO143" t="s">
        <v>362</v>
      </c>
      <c r="AP143" t="s">
        <v>362</v>
      </c>
      <c r="AQ143" t="s">
        <v>362</v>
      </c>
      <c r="AR143" t="s">
        <v>362</v>
      </c>
      <c r="AS143" t="s">
        <v>362</v>
      </c>
      <c r="AT143" t="s">
        <v>362</v>
      </c>
      <c r="AU143" t="s">
        <v>362</v>
      </c>
      <c r="AV143" t="s">
        <v>362</v>
      </c>
      <c r="AX143" t="s">
        <v>6348</v>
      </c>
      <c r="AY143" t="s">
        <v>360</v>
      </c>
      <c r="AZ143" t="s">
        <v>360</v>
      </c>
      <c r="BA143" t="s">
        <v>360</v>
      </c>
      <c r="BB143" t="s">
        <v>362</v>
      </c>
      <c r="BC143" t="s">
        <v>360</v>
      </c>
      <c r="BD143" t="s">
        <v>362</v>
      </c>
      <c r="BE143" t="s">
        <v>362</v>
      </c>
      <c r="BF143" t="s">
        <v>362</v>
      </c>
      <c r="BG143" t="s">
        <v>362</v>
      </c>
      <c r="BH143" t="s">
        <v>362</v>
      </c>
      <c r="BI143" t="s">
        <v>362</v>
      </c>
      <c r="BJ143" t="s">
        <v>362</v>
      </c>
      <c r="BK143" t="s">
        <v>362</v>
      </c>
      <c r="BM143" t="s">
        <v>6501</v>
      </c>
      <c r="BN143" t="s">
        <v>360</v>
      </c>
      <c r="BO143" t="s">
        <v>362</v>
      </c>
      <c r="BP143" t="s">
        <v>360</v>
      </c>
      <c r="BQ143" t="s">
        <v>360</v>
      </c>
      <c r="BR143" t="s">
        <v>360</v>
      </c>
      <c r="BS143" t="s">
        <v>362</v>
      </c>
      <c r="BT143" t="s">
        <v>362</v>
      </c>
      <c r="BU143" t="s">
        <v>362</v>
      </c>
      <c r="BV143" t="s">
        <v>362</v>
      </c>
      <c r="BX143" t="s">
        <v>4975</v>
      </c>
      <c r="CN143" t="s">
        <v>5002</v>
      </c>
      <c r="DD143" t="s">
        <v>5021</v>
      </c>
      <c r="EK143" t="s">
        <v>5070</v>
      </c>
      <c r="EW143" t="s">
        <v>6608</v>
      </c>
      <c r="EX143" t="s">
        <v>362</v>
      </c>
      <c r="EY143" t="s">
        <v>362</v>
      </c>
      <c r="EZ143" t="s">
        <v>362</v>
      </c>
      <c r="FA143" t="s">
        <v>362</v>
      </c>
      <c r="FB143" t="s">
        <v>360</v>
      </c>
      <c r="FC143" t="s">
        <v>362</v>
      </c>
      <c r="FD143" t="s">
        <v>362</v>
      </c>
      <c r="FE143" t="s">
        <v>360</v>
      </c>
      <c r="FF143" t="s">
        <v>362</v>
      </c>
      <c r="FG143" t="s">
        <v>362</v>
      </c>
      <c r="FH143" t="s">
        <v>362</v>
      </c>
      <c r="FJ143" t="s">
        <v>5072</v>
      </c>
      <c r="FK143" t="s">
        <v>3072</v>
      </c>
      <c r="FV143" t="s">
        <v>3072</v>
      </c>
      <c r="GG143" t="s">
        <v>5540</v>
      </c>
      <c r="GI143" t="s">
        <v>3072</v>
      </c>
      <c r="GJ143" t="s">
        <v>5137</v>
      </c>
      <c r="GK143" t="s">
        <v>362</v>
      </c>
      <c r="GL143" t="s">
        <v>360</v>
      </c>
      <c r="GM143" t="s">
        <v>362</v>
      </c>
      <c r="GN143" t="s">
        <v>362</v>
      </c>
      <c r="GO143" t="s">
        <v>362</v>
      </c>
      <c r="GP143" t="s">
        <v>362</v>
      </c>
      <c r="GR143" t="s">
        <v>5147</v>
      </c>
      <c r="GS143" t="s">
        <v>362</v>
      </c>
      <c r="GT143" t="s">
        <v>362</v>
      </c>
      <c r="GU143" t="s">
        <v>360</v>
      </c>
      <c r="GV143" t="s">
        <v>362</v>
      </c>
      <c r="GW143" t="s">
        <v>362</v>
      </c>
      <c r="GX143" t="s">
        <v>362</v>
      </c>
      <c r="GY143" t="s">
        <v>362</v>
      </c>
      <c r="GZ143" t="s">
        <v>362</v>
      </c>
      <c r="HB143" t="s">
        <v>3072</v>
      </c>
      <c r="IG143" t="s">
        <v>5187</v>
      </c>
      <c r="IP143" t="s">
        <v>5205</v>
      </c>
      <c r="IQ143" t="s">
        <v>5220</v>
      </c>
      <c r="IR143" t="s">
        <v>362</v>
      </c>
      <c r="IS143" t="s">
        <v>362</v>
      </c>
      <c r="IT143" t="s">
        <v>362</v>
      </c>
      <c r="IU143" t="s">
        <v>362</v>
      </c>
      <c r="IV143" t="s">
        <v>360</v>
      </c>
      <c r="IW143" t="s">
        <v>362</v>
      </c>
      <c r="IX143" t="s">
        <v>362</v>
      </c>
      <c r="IY143" t="s">
        <v>362</v>
      </c>
      <c r="IZ143" t="s">
        <v>362</v>
      </c>
      <c r="JA143" t="s">
        <v>362</v>
      </c>
      <c r="JL143" t="s">
        <v>3074</v>
      </c>
      <c r="JX143" t="s">
        <v>5094</v>
      </c>
      <c r="JY143" t="s">
        <v>362</v>
      </c>
      <c r="JZ143" t="s">
        <v>362</v>
      </c>
      <c r="KA143" t="s">
        <v>360</v>
      </c>
      <c r="KB143" t="s">
        <v>362</v>
      </c>
      <c r="KC143" t="s">
        <v>362</v>
      </c>
      <c r="KD143" t="s">
        <v>362</v>
      </c>
      <c r="KE143" t="s">
        <v>362</v>
      </c>
      <c r="KF143" t="s">
        <v>362</v>
      </c>
      <c r="KG143" t="s">
        <v>362</v>
      </c>
      <c r="KI143" t="s">
        <v>5259</v>
      </c>
      <c r="KJ143" t="s">
        <v>6416</v>
      </c>
      <c r="KK143" t="s">
        <v>360</v>
      </c>
      <c r="KL143" t="s">
        <v>360</v>
      </c>
      <c r="KM143" t="s">
        <v>360</v>
      </c>
      <c r="KN143" t="s">
        <v>362</v>
      </c>
      <c r="KO143" t="s">
        <v>362</v>
      </c>
      <c r="KP143" t="s">
        <v>362</v>
      </c>
      <c r="KQ143" t="s">
        <v>362</v>
      </c>
      <c r="KR143" t="s">
        <v>362</v>
      </c>
      <c r="KS143" t="s">
        <v>362</v>
      </c>
      <c r="KT143" t="s">
        <v>362</v>
      </c>
      <c r="KU143" t="s">
        <v>362</v>
      </c>
      <c r="LJ143" t="s">
        <v>6023</v>
      </c>
      <c r="LK143" t="s">
        <v>360</v>
      </c>
      <c r="LL143" t="s">
        <v>360</v>
      </c>
      <c r="LM143" t="s">
        <v>360</v>
      </c>
      <c r="LN143" t="s">
        <v>360</v>
      </c>
      <c r="LO143" t="s">
        <v>362</v>
      </c>
      <c r="LP143" t="s">
        <v>362</v>
      </c>
      <c r="LQ143" t="s">
        <v>362</v>
      </c>
      <c r="LS143" t="s">
        <v>3072</v>
      </c>
      <c r="LT143" t="s">
        <v>5287</v>
      </c>
      <c r="MR143" t="s">
        <v>5050</v>
      </c>
      <c r="MS143" t="s">
        <v>362</v>
      </c>
      <c r="MT143" t="s">
        <v>362</v>
      </c>
      <c r="MU143" t="s">
        <v>362</v>
      </c>
      <c r="MV143" t="s">
        <v>362</v>
      </c>
      <c r="MW143" t="s">
        <v>362</v>
      </c>
      <c r="MX143" t="s">
        <v>362</v>
      </c>
      <c r="MY143" t="s">
        <v>362</v>
      </c>
      <c r="MZ143" t="s">
        <v>360</v>
      </c>
      <c r="NA143" t="s">
        <v>362</v>
      </c>
      <c r="NB143" t="s">
        <v>362</v>
      </c>
      <c r="NC143" t="s">
        <v>362</v>
      </c>
      <c r="NE143" t="s">
        <v>4971</v>
      </c>
      <c r="NF143" t="s">
        <v>362</v>
      </c>
      <c r="NG143" t="s">
        <v>362</v>
      </c>
      <c r="NH143" t="s">
        <v>362</v>
      </c>
      <c r="NI143" t="s">
        <v>362</v>
      </c>
      <c r="NJ143" t="s">
        <v>362</v>
      </c>
      <c r="NK143" t="s">
        <v>362</v>
      </c>
      <c r="NL143" t="s">
        <v>362</v>
      </c>
      <c r="NM143" t="s">
        <v>362</v>
      </c>
      <c r="NN143" t="s">
        <v>362</v>
      </c>
      <c r="NO143" t="s">
        <v>362</v>
      </c>
      <c r="NP143" t="s">
        <v>362</v>
      </c>
      <c r="NQ143" t="s">
        <v>360</v>
      </c>
      <c r="NR143" t="s">
        <v>362</v>
      </c>
      <c r="NS143" t="s">
        <v>362</v>
      </c>
      <c r="NU143" t="s">
        <v>6609</v>
      </c>
      <c r="NV143" t="s">
        <v>360</v>
      </c>
      <c r="NW143" t="s">
        <v>360</v>
      </c>
      <c r="NX143" t="s">
        <v>360</v>
      </c>
      <c r="NY143" t="s">
        <v>362</v>
      </c>
      <c r="NZ143" t="s">
        <v>362</v>
      </c>
      <c r="OA143" t="s">
        <v>362</v>
      </c>
      <c r="OB143" t="s">
        <v>362</v>
      </c>
      <c r="OC143" t="s">
        <v>362</v>
      </c>
      <c r="OD143" t="s">
        <v>362</v>
      </c>
      <c r="OE143" t="s">
        <v>362</v>
      </c>
      <c r="OF143" t="s">
        <v>362</v>
      </c>
      <c r="OG143" t="s">
        <v>362</v>
      </c>
      <c r="OI143" t="s">
        <v>6106</v>
      </c>
      <c r="OJ143" t="s">
        <v>360</v>
      </c>
      <c r="OK143" t="s">
        <v>362</v>
      </c>
      <c r="OL143" t="s">
        <v>362</v>
      </c>
      <c r="OM143" t="s">
        <v>362</v>
      </c>
      <c r="ON143" t="s">
        <v>362</v>
      </c>
      <c r="OO143" t="s">
        <v>362</v>
      </c>
      <c r="OP143" t="s">
        <v>360</v>
      </c>
      <c r="OQ143" t="s">
        <v>362</v>
      </c>
      <c r="OR143" t="s">
        <v>362</v>
      </c>
      <c r="OS143" t="s">
        <v>362</v>
      </c>
      <c r="OU143" t="s">
        <v>5002</v>
      </c>
      <c r="PF143" t="s">
        <v>6610</v>
      </c>
      <c r="PG143" t="s">
        <v>362</v>
      </c>
      <c r="PH143" t="s">
        <v>362</v>
      </c>
      <c r="PI143" t="s">
        <v>362</v>
      </c>
      <c r="PJ143" t="s">
        <v>362</v>
      </c>
      <c r="PK143" t="s">
        <v>362</v>
      </c>
      <c r="PL143" t="s">
        <v>362</v>
      </c>
      <c r="PM143" t="s">
        <v>360</v>
      </c>
      <c r="PN143" t="s">
        <v>360</v>
      </c>
      <c r="PO143" t="s">
        <v>362</v>
      </c>
      <c r="PP143" t="s">
        <v>362</v>
      </c>
      <c r="PQ143" t="s">
        <v>362</v>
      </c>
      <c r="PR143" t="s">
        <v>362</v>
      </c>
      <c r="PS143" t="s">
        <v>362</v>
      </c>
      <c r="PT143" t="s">
        <v>362</v>
      </c>
      <c r="PU143" t="s">
        <v>362</v>
      </c>
      <c r="PV143" t="s">
        <v>362</v>
      </c>
      <c r="PW143" t="s">
        <v>362</v>
      </c>
      <c r="PX143" t="s">
        <v>362</v>
      </c>
      <c r="PZ143" t="s">
        <v>5412</v>
      </c>
      <c r="QA143" t="s">
        <v>362</v>
      </c>
      <c r="QB143" t="s">
        <v>362</v>
      </c>
      <c r="QC143" t="s">
        <v>362</v>
      </c>
      <c r="QD143" t="s">
        <v>362</v>
      </c>
      <c r="QE143" t="s">
        <v>362</v>
      </c>
      <c r="QF143" t="s">
        <v>362</v>
      </c>
      <c r="QG143" t="s">
        <v>362</v>
      </c>
      <c r="QH143" t="s">
        <v>360</v>
      </c>
      <c r="QI143" t="s">
        <v>362</v>
      </c>
      <c r="QJ143" t="s">
        <v>362</v>
      </c>
      <c r="QK143" t="s">
        <v>362</v>
      </c>
      <c r="QL143" t="s">
        <v>362</v>
      </c>
      <c r="QM143" t="s">
        <v>362</v>
      </c>
      <c r="QN143" t="s">
        <v>362</v>
      </c>
      <c r="QO143" t="s">
        <v>362</v>
      </c>
      <c r="QP143" t="s">
        <v>362</v>
      </c>
      <c r="QR143" t="s">
        <v>6611</v>
      </c>
      <c r="QS143" t="s">
        <v>360</v>
      </c>
      <c r="QT143" t="s">
        <v>362</v>
      </c>
      <c r="QU143" t="s">
        <v>362</v>
      </c>
      <c r="QV143" t="s">
        <v>362</v>
      </c>
      <c r="QW143" t="s">
        <v>362</v>
      </c>
      <c r="QX143" t="s">
        <v>362</v>
      </c>
      <c r="QY143" t="s">
        <v>360</v>
      </c>
      <c r="QZ143" t="s">
        <v>360</v>
      </c>
      <c r="RA143" t="s">
        <v>362</v>
      </c>
      <c r="RB143" t="s">
        <v>362</v>
      </c>
      <c r="RC143" t="s">
        <v>362</v>
      </c>
      <c r="RD143" t="s">
        <v>362</v>
      </c>
      <c r="RF143" t="s">
        <v>5449</v>
      </c>
      <c r="RG143" t="s">
        <v>362</v>
      </c>
      <c r="RH143" t="s">
        <v>362</v>
      </c>
      <c r="RI143" t="s">
        <v>362</v>
      </c>
      <c r="RJ143" t="s">
        <v>362</v>
      </c>
      <c r="RK143" t="s">
        <v>360</v>
      </c>
      <c r="RL143" t="s">
        <v>362</v>
      </c>
      <c r="RM143" t="s">
        <v>362</v>
      </c>
      <c r="RN143" t="s">
        <v>362</v>
      </c>
      <c r="RO143" t="s">
        <v>362</v>
      </c>
      <c r="RP143" t="s">
        <v>362</v>
      </c>
      <c r="RQ143" t="s">
        <v>362</v>
      </c>
      <c r="RR143" t="s">
        <v>362</v>
      </c>
      <c r="RS143" t="s">
        <v>362</v>
      </c>
      <c r="RT143" t="s">
        <v>362</v>
      </c>
      <c r="RU143" t="s">
        <v>362</v>
      </c>
      <c r="RV143" t="s">
        <v>362</v>
      </c>
      <c r="RX143" t="s">
        <v>6213</v>
      </c>
      <c r="RY143" t="s">
        <v>360</v>
      </c>
      <c r="RZ143" t="s">
        <v>360</v>
      </c>
      <c r="SA143" t="s">
        <v>360</v>
      </c>
      <c r="SB143" t="s">
        <v>360</v>
      </c>
      <c r="SC143" t="s">
        <v>360</v>
      </c>
      <c r="SD143" t="s">
        <v>360</v>
      </c>
      <c r="SE143" t="s">
        <v>362</v>
      </c>
      <c r="SF143" t="s">
        <v>362</v>
      </c>
      <c r="SG143" t="s">
        <v>362</v>
      </c>
      <c r="SH143" t="s">
        <v>362</v>
      </c>
      <c r="SI143" t="s">
        <v>362</v>
      </c>
      <c r="SK143" t="s">
        <v>6438</v>
      </c>
      <c r="SL143" t="s">
        <v>362</v>
      </c>
      <c r="SM143" t="s">
        <v>362</v>
      </c>
      <c r="SN143" t="s">
        <v>362</v>
      </c>
      <c r="SO143" t="s">
        <v>360</v>
      </c>
      <c r="SP143" t="s">
        <v>360</v>
      </c>
      <c r="SQ143" t="s">
        <v>360</v>
      </c>
      <c r="SR143" t="s">
        <v>360</v>
      </c>
      <c r="SS143" t="s">
        <v>362</v>
      </c>
      <c r="ST143" t="s">
        <v>360</v>
      </c>
      <c r="SU143" t="s">
        <v>362</v>
      </c>
      <c r="SV143" t="s">
        <v>362</v>
      </c>
      <c r="SW143" t="s">
        <v>362</v>
      </c>
      <c r="SX143" t="s">
        <v>362</v>
      </c>
      <c r="SZ143" t="s">
        <v>5505</v>
      </c>
      <c r="TA143" t="s">
        <v>360</v>
      </c>
      <c r="TB143" t="s">
        <v>362</v>
      </c>
      <c r="TC143" t="s">
        <v>362</v>
      </c>
      <c r="TD143" t="s">
        <v>362</v>
      </c>
      <c r="TE143" t="s">
        <v>362</v>
      </c>
      <c r="TF143" t="s">
        <v>362</v>
      </c>
      <c r="TG143" t="s">
        <v>362</v>
      </c>
      <c r="TH143" t="s">
        <v>362</v>
      </c>
      <c r="TJ143" t="s">
        <v>6438</v>
      </c>
      <c r="TK143" t="s">
        <v>362</v>
      </c>
      <c r="TL143" t="s">
        <v>362</v>
      </c>
      <c r="TM143" t="s">
        <v>362</v>
      </c>
      <c r="TN143" t="s">
        <v>360</v>
      </c>
      <c r="TO143" t="s">
        <v>360</v>
      </c>
      <c r="TP143" t="s">
        <v>360</v>
      </c>
      <c r="TQ143" t="s">
        <v>360</v>
      </c>
      <c r="TR143" t="s">
        <v>362</v>
      </c>
      <c r="TS143" t="s">
        <v>360</v>
      </c>
      <c r="TT143" t="s">
        <v>362</v>
      </c>
      <c r="TU143" t="s">
        <v>362</v>
      </c>
      <c r="TV143" t="s">
        <v>362</v>
      </c>
      <c r="TW143" t="s">
        <v>362</v>
      </c>
      <c r="TY143" t="s">
        <v>5021</v>
      </c>
      <c r="TZ143" t="s">
        <v>4907</v>
      </c>
      <c r="UA143" t="s">
        <v>362</v>
      </c>
      <c r="UB143" t="s">
        <v>362</v>
      </c>
      <c r="UC143" t="s">
        <v>362</v>
      </c>
      <c r="UD143" t="s">
        <v>362</v>
      </c>
      <c r="UE143" t="s">
        <v>362</v>
      </c>
      <c r="UF143" t="s">
        <v>362</v>
      </c>
      <c r="UG143" t="s">
        <v>362</v>
      </c>
      <c r="UH143" t="s">
        <v>362</v>
      </c>
      <c r="UI143" t="s">
        <v>362</v>
      </c>
      <c r="UJ143" t="s">
        <v>360</v>
      </c>
      <c r="UK143" t="s">
        <v>362</v>
      </c>
      <c r="UN143" t="s">
        <v>3074</v>
      </c>
      <c r="UO143" t="s">
        <v>3074</v>
      </c>
      <c r="UP143" t="s">
        <v>3074</v>
      </c>
      <c r="UQ143" t="s">
        <v>6612</v>
      </c>
      <c r="UR143" t="s">
        <v>304</v>
      </c>
      <c r="US143" t="s">
        <v>314</v>
      </c>
      <c r="UT143" t="s">
        <v>290</v>
      </c>
      <c r="UU143" t="s">
        <v>686</v>
      </c>
      <c r="UV143" t="s">
        <v>532</v>
      </c>
      <c r="UW143" t="s">
        <v>329</v>
      </c>
      <c r="UX143" t="s">
        <v>737</v>
      </c>
      <c r="UY143" t="s">
        <v>406</v>
      </c>
      <c r="UZ143" t="s">
        <v>1099</v>
      </c>
      <c r="VA143" t="s">
        <v>1185</v>
      </c>
      <c r="VB143" t="s">
        <v>375</v>
      </c>
    </row>
    <row r="144" spans="1:574" x14ac:dyDescent="0.25">
      <c r="A144" t="s">
        <v>6613</v>
      </c>
      <c r="B144" s="38">
        <v>45911</v>
      </c>
      <c r="C144" t="s">
        <v>3057</v>
      </c>
      <c r="D144" t="s">
        <v>3062</v>
      </c>
      <c r="E144" t="s">
        <v>3068</v>
      </c>
      <c r="G144" t="s">
        <v>3072</v>
      </c>
      <c r="H144" s="38">
        <v>44617</v>
      </c>
      <c r="I144">
        <v>32</v>
      </c>
      <c r="J144" t="s">
        <v>1471</v>
      </c>
      <c r="K144" t="s">
        <v>4866</v>
      </c>
      <c r="L144" t="s">
        <v>4875</v>
      </c>
      <c r="N144" t="s">
        <v>4911</v>
      </c>
      <c r="P144" t="s">
        <v>4921</v>
      </c>
      <c r="R144" t="s">
        <v>3074</v>
      </c>
      <c r="S144" t="s">
        <v>362</v>
      </c>
      <c r="T144" t="s">
        <v>362</v>
      </c>
      <c r="U144" t="s">
        <v>362</v>
      </c>
      <c r="V144" t="s">
        <v>362</v>
      </c>
      <c r="W144" t="s">
        <v>362</v>
      </c>
      <c r="X144" t="s">
        <v>360</v>
      </c>
      <c r="Y144" t="s">
        <v>362</v>
      </c>
      <c r="Z144" t="s">
        <v>362</v>
      </c>
      <c r="AB144" t="s">
        <v>4940</v>
      </c>
      <c r="AC144" t="s">
        <v>4940</v>
      </c>
      <c r="AD144" t="s">
        <v>4940</v>
      </c>
      <c r="AE144" t="s">
        <v>4940</v>
      </c>
      <c r="AF144" t="s">
        <v>4940</v>
      </c>
      <c r="AG144" t="s">
        <v>4940</v>
      </c>
      <c r="AH144" t="s">
        <v>6508</v>
      </c>
      <c r="AI144" t="s">
        <v>360</v>
      </c>
      <c r="AJ144" t="s">
        <v>360</v>
      </c>
      <c r="AK144" t="s">
        <v>360</v>
      </c>
      <c r="AL144" t="s">
        <v>360</v>
      </c>
      <c r="AM144" t="s">
        <v>362</v>
      </c>
      <c r="AN144" t="s">
        <v>360</v>
      </c>
      <c r="AO144" t="s">
        <v>360</v>
      </c>
      <c r="AP144" t="s">
        <v>360</v>
      </c>
      <c r="AQ144" t="s">
        <v>360</v>
      </c>
      <c r="AR144" t="s">
        <v>360</v>
      </c>
      <c r="AS144" t="s">
        <v>360</v>
      </c>
      <c r="AT144" t="s">
        <v>362</v>
      </c>
      <c r="AU144" t="s">
        <v>362</v>
      </c>
      <c r="AV144" t="s">
        <v>362</v>
      </c>
      <c r="AX144" t="s">
        <v>4973</v>
      </c>
      <c r="AY144" t="s">
        <v>362</v>
      </c>
      <c r="AZ144" t="s">
        <v>362</v>
      </c>
      <c r="BA144" t="s">
        <v>362</v>
      </c>
      <c r="BB144" t="s">
        <v>362</v>
      </c>
      <c r="BC144" t="s">
        <v>362</v>
      </c>
      <c r="BD144" t="s">
        <v>362</v>
      </c>
      <c r="BE144" t="s">
        <v>362</v>
      </c>
      <c r="BF144" t="s">
        <v>362</v>
      </c>
      <c r="BG144" t="s">
        <v>362</v>
      </c>
      <c r="BH144" t="s">
        <v>362</v>
      </c>
      <c r="BI144" t="s">
        <v>362</v>
      </c>
      <c r="BJ144" t="s">
        <v>360</v>
      </c>
      <c r="BK144" t="s">
        <v>362</v>
      </c>
      <c r="DE144" t="s">
        <v>5030</v>
      </c>
      <c r="DN144" t="s">
        <v>5041</v>
      </c>
      <c r="DO144" t="s">
        <v>362</v>
      </c>
      <c r="DP144" t="s">
        <v>360</v>
      </c>
      <c r="DQ144" t="s">
        <v>362</v>
      </c>
      <c r="DR144" t="s">
        <v>362</v>
      </c>
      <c r="DS144" t="s">
        <v>362</v>
      </c>
      <c r="DT144" t="s">
        <v>362</v>
      </c>
      <c r="DU144" t="s">
        <v>362</v>
      </c>
      <c r="DV144" t="s">
        <v>362</v>
      </c>
      <c r="DW144" t="s">
        <v>362</v>
      </c>
      <c r="EK144" t="s">
        <v>5070</v>
      </c>
      <c r="EW144" t="s">
        <v>5094</v>
      </c>
      <c r="EX144" t="s">
        <v>360</v>
      </c>
      <c r="EY144" t="s">
        <v>362</v>
      </c>
      <c r="EZ144" t="s">
        <v>362</v>
      </c>
      <c r="FA144" t="s">
        <v>362</v>
      </c>
      <c r="FB144" t="s">
        <v>362</v>
      </c>
      <c r="FC144" t="s">
        <v>362</v>
      </c>
      <c r="FD144" t="s">
        <v>362</v>
      </c>
      <c r="FE144" t="s">
        <v>362</v>
      </c>
      <c r="FF144" t="s">
        <v>362</v>
      </c>
      <c r="FG144" t="s">
        <v>362</v>
      </c>
      <c r="FH144" t="s">
        <v>362</v>
      </c>
      <c r="FJ144" t="s">
        <v>5070</v>
      </c>
      <c r="FK144" t="s">
        <v>3074</v>
      </c>
      <c r="FL144" t="s">
        <v>5115</v>
      </c>
      <c r="FM144" t="s">
        <v>362</v>
      </c>
      <c r="FN144" t="s">
        <v>360</v>
      </c>
      <c r="FO144" t="s">
        <v>362</v>
      </c>
      <c r="FP144" t="s">
        <v>362</v>
      </c>
      <c r="FQ144" t="s">
        <v>362</v>
      </c>
      <c r="FR144" t="s">
        <v>362</v>
      </c>
      <c r="FS144" t="s">
        <v>362</v>
      </c>
      <c r="FT144" t="s">
        <v>362</v>
      </c>
      <c r="FV144" t="s">
        <v>3072</v>
      </c>
      <c r="GG144" t="s">
        <v>4953</v>
      </c>
      <c r="GI144" t="s">
        <v>3074</v>
      </c>
      <c r="HN144" t="s">
        <v>4907</v>
      </c>
      <c r="HO144" t="s">
        <v>362</v>
      </c>
      <c r="HP144" t="s">
        <v>362</v>
      </c>
      <c r="HQ144" t="s">
        <v>362</v>
      </c>
      <c r="HR144" t="s">
        <v>362</v>
      </c>
      <c r="HS144" t="s">
        <v>362</v>
      </c>
      <c r="HT144" t="s">
        <v>362</v>
      </c>
      <c r="HU144" t="s">
        <v>362</v>
      </c>
      <c r="HV144" t="s">
        <v>360</v>
      </c>
      <c r="HW144" t="s">
        <v>362</v>
      </c>
      <c r="HY144" t="s">
        <v>5186</v>
      </c>
      <c r="HZ144" t="s">
        <v>362</v>
      </c>
      <c r="IA144" t="s">
        <v>362</v>
      </c>
      <c r="IB144" t="s">
        <v>362</v>
      </c>
      <c r="IC144" t="s">
        <v>362</v>
      </c>
      <c r="ID144" t="s">
        <v>360</v>
      </c>
      <c r="IE144" t="s">
        <v>362</v>
      </c>
      <c r="IG144" t="s">
        <v>5187</v>
      </c>
      <c r="IP144" t="s">
        <v>5205</v>
      </c>
      <c r="IQ144" t="s">
        <v>6068</v>
      </c>
      <c r="IR144" t="s">
        <v>362</v>
      </c>
      <c r="IS144" t="s">
        <v>362</v>
      </c>
      <c r="IT144" t="s">
        <v>362</v>
      </c>
      <c r="IU144" t="s">
        <v>360</v>
      </c>
      <c r="IV144" t="s">
        <v>360</v>
      </c>
      <c r="IW144" t="s">
        <v>362</v>
      </c>
      <c r="IX144" t="s">
        <v>362</v>
      </c>
      <c r="IY144" t="s">
        <v>362</v>
      </c>
      <c r="IZ144" t="s">
        <v>362</v>
      </c>
      <c r="JA144" t="s">
        <v>362</v>
      </c>
      <c r="JL144" t="s">
        <v>3074</v>
      </c>
      <c r="JX144" t="s">
        <v>6163</v>
      </c>
      <c r="JY144" t="s">
        <v>360</v>
      </c>
      <c r="JZ144" t="s">
        <v>362</v>
      </c>
      <c r="KA144" t="s">
        <v>362</v>
      </c>
      <c r="KB144" t="s">
        <v>362</v>
      </c>
      <c r="KC144" t="s">
        <v>362</v>
      </c>
      <c r="KD144" t="s">
        <v>360</v>
      </c>
      <c r="KE144" t="s">
        <v>362</v>
      </c>
      <c r="KF144" t="s">
        <v>362</v>
      </c>
      <c r="KG144" t="s">
        <v>362</v>
      </c>
      <c r="KI144" t="s">
        <v>5259</v>
      </c>
      <c r="KJ144" t="s">
        <v>6022</v>
      </c>
      <c r="KK144" t="s">
        <v>360</v>
      </c>
      <c r="KL144" t="s">
        <v>360</v>
      </c>
      <c r="KM144" t="s">
        <v>360</v>
      </c>
      <c r="KN144" t="s">
        <v>362</v>
      </c>
      <c r="KO144" t="s">
        <v>360</v>
      </c>
      <c r="KP144" t="s">
        <v>362</v>
      </c>
      <c r="KQ144" t="s">
        <v>360</v>
      </c>
      <c r="KR144" t="s">
        <v>362</v>
      </c>
      <c r="KS144" t="s">
        <v>362</v>
      </c>
      <c r="KT144" t="s">
        <v>362</v>
      </c>
      <c r="KU144" t="s">
        <v>362</v>
      </c>
      <c r="LJ144" t="s">
        <v>6023</v>
      </c>
      <c r="LK144" t="s">
        <v>360</v>
      </c>
      <c r="LL144" t="s">
        <v>360</v>
      </c>
      <c r="LM144" t="s">
        <v>360</v>
      </c>
      <c r="LN144" t="s">
        <v>360</v>
      </c>
      <c r="LO144" t="s">
        <v>362</v>
      </c>
      <c r="LP144" t="s">
        <v>362</v>
      </c>
      <c r="LQ144" t="s">
        <v>362</v>
      </c>
      <c r="LS144" t="s">
        <v>3072</v>
      </c>
      <c r="LT144" t="s">
        <v>5287</v>
      </c>
      <c r="MR144" t="s">
        <v>5227</v>
      </c>
      <c r="MS144" t="s">
        <v>362</v>
      </c>
      <c r="MT144" t="s">
        <v>362</v>
      </c>
      <c r="MU144" t="s">
        <v>362</v>
      </c>
      <c r="MV144" t="s">
        <v>362</v>
      </c>
      <c r="MW144" t="s">
        <v>362</v>
      </c>
      <c r="MX144" t="s">
        <v>362</v>
      </c>
      <c r="MY144" t="s">
        <v>360</v>
      </c>
      <c r="MZ144" t="s">
        <v>362</v>
      </c>
      <c r="NA144" t="s">
        <v>362</v>
      </c>
      <c r="NB144" t="s">
        <v>362</v>
      </c>
      <c r="NC144" t="s">
        <v>362</v>
      </c>
      <c r="NE144" t="s">
        <v>4971</v>
      </c>
      <c r="NF144" t="s">
        <v>362</v>
      </c>
      <c r="NG144" t="s">
        <v>362</v>
      </c>
      <c r="NH144" t="s">
        <v>362</v>
      </c>
      <c r="NI144" t="s">
        <v>362</v>
      </c>
      <c r="NJ144" t="s">
        <v>362</v>
      </c>
      <c r="NK144" t="s">
        <v>362</v>
      </c>
      <c r="NL144" t="s">
        <v>362</v>
      </c>
      <c r="NM144" t="s">
        <v>362</v>
      </c>
      <c r="NN144" t="s">
        <v>362</v>
      </c>
      <c r="NO144" t="s">
        <v>362</v>
      </c>
      <c r="NP144" t="s">
        <v>362</v>
      </c>
      <c r="NQ144" t="s">
        <v>360</v>
      </c>
      <c r="NR144" t="s">
        <v>362</v>
      </c>
      <c r="NS144" t="s">
        <v>362</v>
      </c>
      <c r="NU144" t="s">
        <v>5263</v>
      </c>
      <c r="NV144" t="s">
        <v>360</v>
      </c>
      <c r="NW144" t="s">
        <v>362</v>
      </c>
      <c r="NX144" t="s">
        <v>362</v>
      </c>
      <c r="NY144" t="s">
        <v>362</v>
      </c>
      <c r="NZ144" t="s">
        <v>362</v>
      </c>
      <c r="OA144" t="s">
        <v>362</v>
      </c>
      <c r="OB144" t="s">
        <v>362</v>
      </c>
      <c r="OC144" t="s">
        <v>362</v>
      </c>
      <c r="OD144" t="s">
        <v>362</v>
      </c>
      <c r="OE144" t="s">
        <v>362</v>
      </c>
      <c r="OF144" t="s">
        <v>362</v>
      </c>
      <c r="OG144" t="s">
        <v>362</v>
      </c>
      <c r="OI144" t="s">
        <v>6614</v>
      </c>
      <c r="OJ144" t="s">
        <v>362</v>
      </c>
      <c r="OK144" t="s">
        <v>362</v>
      </c>
      <c r="OL144" t="s">
        <v>362</v>
      </c>
      <c r="OM144" t="s">
        <v>360</v>
      </c>
      <c r="ON144" t="s">
        <v>360</v>
      </c>
      <c r="OO144" t="s">
        <v>362</v>
      </c>
      <c r="OP144" t="s">
        <v>362</v>
      </c>
      <c r="OQ144" t="s">
        <v>362</v>
      </c>
      <c r="OR144" t="s">
        <v>362</v>
      </c>
      <c r="OS144" t="s">
        <v>362</v>
      </c>
      <c r="OU144" t="s">
        <v>5023</v>
      </c>
      <c r="OV144" t="s">
        <v>5365</v>
      </c>
      <c r="OW144" t="s">
        <v>362</v>
      </c>
      <c r="OX144" t="s">
        <v>362</v>
      </c>
      <c r="OY144" t="s">
        <v>362</v>
      </c>
      <c r="OZ144" t="s">
        <v>360</v>
      </c>
      <c r="PA144" t="s">
        <v>362</v>
      </c>
      <c r="PB144" t="s">
        <v>362</v>
      </c>
      <c r="PC144" t="s">
        <v>362</v>
      </c>
      <c r="PD144" t="s">
        <v>362</v>
      </c>
      <c r="PF144" t="s">
        <v>5398</v>
      </c>
      <c r="PG144" t="s">
        <v>362</v>
      </c>
      <c r="PH144" t="s">
        <v>362</v>
      </c>
      <c r="PI144" t="s">
        <v>362</v>
      </c>
      <c r="PJ144" t="s">
        <v>362</v>
      </c>
      <c r="PK144" t="s">
        <v>362</v>
      </c>
      <c r="PL144" t="s">
        <v>362</v>
      </c>
      <c r="PM144" t="s">
        <v>362</v>
      </c>
      <c r="PN144" t="s">
        <v>362</v>
      </c>
      <c r="PO144" t="s">
        <v>362</v>
      </c>
      <c r="PP144" t="s">
        <v>362</v>
      </c>
      <c r="PQ144" t="s">
        <v>362</v>
      </c>
      <c r="PR144" t="s">
        <v>362</v>
      </c>
      <c r="PS144" t="s">
        <v>362</v>
      </c>
      <c r="PT144" t="s">
        <v>362</v>
      </c>
      <c r="PU144" t="s">
        <v>362</v>
      </c>
      <c r="PV144" t="s">
        <v>362</v>
      </c>
      <c r="PW144" t="s">
        <v>362</v>
      </c>
      <c r="PX144" t="s">
        <v>360</v>
      </c>
      <c r="PZ144" t="s">
        <v>5398</v>
      </c>
      <c r="QA144" t="s">
        <v>362</v>
      </c>
      <c r="QB144" t="s">
        <v>362</v>
      </c>
      <c r="QC144" t="s">
        <v>362</v>
      </c>
      <c r="QD144" t="s">
        <v>362</v>
      </c>
      <c r="QE144" t="s">
        <v>362</v>
      </c>
      <c r="QF144" t="s">
        <v>362</v>
      </c>
      <c r="QG144" t="s">
        <v>362</v>
      </c>
      <c r="QH144" t="s">
        <v>362</v>
      </c>
      <c r="QI144" t="s">
        <v>362</v>
      </c>
      <c r="QJ144" t="s">
        <v>362</v>
      </c>
      <c r="QK144" t="s">
        <v>362</v>
      </c>
      <c r="QL144" t="s">
        <v>362</v>
      </c>
      <c r="QM144" t="s">
        <v>360</v>
      </c>
      <c r="QN144" t="s">
        <v>362</v>
      </c>
      <c r="QO144" t="s">
        <v>362</v>
      </c>
      <c r="QP144" t="s">
        <v>362</v>
      </c>
      <c r="SZ144" t="s">
        <v>3074</v>
      </c>
      <c r="TA144" t="s">
        <v>362</v>
      </c>
      <c r="TB144" t="s">
        <v>362</v>
      </c>
      <c r="TC144" t="s">
        <v>362</v>
      </c>
      <c r="TD144" t="s">
        <v>362</v>
      </c>
      <c r="TE144" t="s">
        <v>362</v>
      </c>
      <c r="TF144" t="s">
        <v>362</v>
      </c>
      <c r="TG144" t="s">
        <v>360</v>
      </c>
      <c r="TH144" t="s">
        <v>362</v>
      </c>
      <c r="UN144" t="s">
        <v>3074</v>
      </c>
      <c r="UO144" t="s">
        <v>3074</v>
      </c>
      <c r="UP144" t="s">
        <v>3074</v>
      </c>
      <c r="UQ144" t="s">
        <v>6615</v>
      </c>
      <c r="UR144" t="s">
        <v>304</v>
      </c>
      <c r="US144" t="s">
        <v>314</v>
      </c>
      <c r="UT144" t="s">
        <v>282</v>
      </c>
      <c r="UU144" t="s">
        <v>686</v>
      </c>
      <c r="UV144" t="s">
        <v>532</v>
      </c>
      <c r="UW144" t="s">
        <v>328</v>
      </c>
      <c r="UX144" t="s">
        <v>742</v>
      </c>
      <c r="UY144" t="s">
        <v>406</v>
      </c>
      <c r="UZ144" t="s">
        <v>1098</v>
      </c>
      <c r="VA144" t="s">
        <v>1184</v>
      </c>
      <c r="VB144" t="s">
        <v>380</v>
      </c>
    </row>
    <row r="145" spans="1:574" x14ac:dyDescent="0.25">
      <c r="A145" t="s">
        <v>6616</v>
      </c>
      <c r="B145" s="38">
        <v>45911</v>
      </c>
      <c r="C145" t="s">
        <v>3056</v>
      </c>
      <c r="D145" t="s">
        <v>3062</v>
      </c>
      <c r="E145" t="s">
        <v>3068</v>
      </c>
      <c r="G145" t="s">
        <v>3072</v>
      </c>
      <c r="H145" s="38">
        <v>44938</v>
      </c>
      <c r="I145">
        <v>53</v>
      </c>
      <c r="J145" t="s">
        <v>1471</v>
      </c>
      <c r="K145" t="s">
        <v>4866</v>
      </c>
      <c r="L145" t="s">
        <v>4875</v>
      </c>
      <c r="N145" t="s">
        <v>4913</v>
      </c>
      <c r="P145" t="s">
        <v>4937</v>
      </c>
      <c r="R145" t="s">
        <v>5529</v>
      </c>
      <c r="S145" t="s">
        <v>362</v>
      </c>
      <c r="T145" t="s">
        <v>360</v>
      </c>
      <c r="U145" t="s">
        <v>362</v>
      </c>
      <c r="V145" t="s">
        <v>362</v>
      </c>
      <c r="W145" t="s">
        <v>362</v>
      </c>
      <c r="X145" t="s">
        <v>362</v>
      </c>
      <c r="Y145" t="s">
        <v>362</v>
      </c>
      <c r="Z145" t="s">
        <v>362</v>
      </c>
      <c r="AB145" t="s">
        <v>4942</v>
      </c>
      <c r="AC145" t="s">
        <v>4940</v>
      </c>
      <c r="AD145" t="s">
        <v>4940</v>
      </c>
      <c r="AE145" t="s">
        <v>4942</v>
      </c>
      <c r="AF145" t="s">
        <v>4940</v>
      </c>
      <c r="AG145" t="s">
        <v>4940</v>
      </c>
      <c r="AH145" t="s">
        <v>5984</v>
      </c>
      <c r="AI145" t="s">
        <v>360</v>
      </c>
      <c r="AJ145" t="s">
        <v>360</v>
      </c>
      <c r="AK145" t="s">
        <v>362</v>
      </c>
      <c r="AL145" t="s">
        <v>362</v>
      </c>
      <c r="AM145" t="s">
        <v>362</v>
      </c>
      <c r="AN145" t="s">
        <v>362</v>
      </c>
      <c r="AO145" t="s">
        <v>362</v>
      </c>
      <c r="AP145" t="s">
        <v>362</v>
      </c>
      <c r="AQ145" t="s">
        <v>362</v>
      </c>
      <c r="AR145" t="s">
        <v>362</v>
      </c>
      <c r="AS145" t="s">
        <v>362</v>
      </c>
      <c r="AT145" t="s">
        <v>362</v>
      </c>
      <c r="AU145" t="s">
        <v>362</v>
      </c>
      <c r="AV145" t="s">
        <v>362</v>
      </c>
      <c r="AX145" t="s">
        <v>5984</v>
      </c>
      <c r="AY145" t="s">
        <v>360</v>
      </c>
      <c r="AZ145" t="s">
        <v>360</v>
      </c>
      <c r="BA145" t="s">
        <v>362</v>
      </c>
      <c r="BB145" t="s">
        <v>362</v>
      </c>
      <c r="BC145" t="s">
        <v>362</v>
      </c>
      <c r="BD145" t="s">
        <v>362</v>
      </c>
      <c r="BE145" t="s">
        <v>362</v>
      </c>
      <c r="BF145" t="s">
        <v>362</v>
      </c>
      <c r="BG145" t="s">
        <v>362</v>
      </c>
      <c r="BH145" t="s">
        <v>362</v>
      </c>
      <c r="BI145" t="s">
        <v>362</v>
      </c>
      <c r="BJ145" t="s">
        <v>362</v>
      </c>
      <c r="BK145" t="s">
        <v>362</v>
      </c>
      <c r="BM145" t="s">
        <v>5473</v>
      </c>
      <c r="BN145" t="s">
        <v>362</v>
      </c>
      <c r="BO145" t="s">
        <v>362</v>
      </c>
      <c r="BP145" t="s">
        <v>362</v>
      </c>
      <c r="BQ145" t="s">
        <v>360</v>
      </c>
      <c r="BR145" t="s">
        <v>362</v>
      </c>
      <c r="BS145" t="s">
        <v>362</v>
      </c>
      <c r="BT145" t="s">
        <v>362</v>
      </c>
      <c r="BU145" t="s">
        <v>362</v>
      </c>
      <c r="BV145" t="s">
        <v>362</v>
      </c>
      <c r="BX145" t="s">
        <v>4975</v>
      </c>
      <c r="CN145" t="s">
        <v>5002</v>
      </c>
      <c r="DD145" t="s">
        <v>5019</v>
      </c>
      <c r="EK145" t="s">
        <v>5070</v>
      </c>
      <c r="EW145" t="s">
        <v>5098</v>
      </c>
      <c r="EX145" t="s">
        <v>362</v>
      </c>
      <c r="EY145" t="s">
        <v>362</v>
      </c>
      <c r="EZ145" t="s">
        <v>360</v>
      </c>
      <c r="FA145" t="s">
        <v>362</v>
      </c>
      <c r="FB145" t="s">
        <v>362</v>
      </c>
      <c r="FC145" t="s">
        <v>362</v>
      </c>
      <c r="FD145" t="s">
        <v>362</v>
      </c>
      <c r="FE145" t="s">
        <v>362</v>
      </c>
      <c r="FF145" t="s">
        <v>362</v>
      </c>
      <c r="FG145" t="s">
        <v>362</v>
      </c>
      <c r="FH145" t="s">
        <v>362</v>
      </c>
      <c r="FJ145" t="s">
        <v>5070</v>
      </c>
      <c r="FK145" t="s">
        <v>3072</v>
      </c>
      <c r="FV145" t="s">
        <v>3072</v>
      </c>
      <c r="GG145" t="s">
        <v>4961</v>
      </c>
      <c r="GI145" t="s">
        <v>3072</v>
      </c>
      <c r="GJ145" t="s">
        <v>5137</v>
      </c>
      <c r="GK145" t="s">
        <v>362</v>
      </c>
      <c r="GL145" t="s">
        <v>360</v>
      </c>
      <c r="GM145" t="s">
        <v>362</v>
      </c>
      <c r="GN145" t="s">
        <v>362</v>
      </c>
      <c r="GO145" t="s">
        <v>362</v>
      </c>
      <c r="GP145" t="s">
        <v>362</v>
      </c>
      <c r="GR145" t="s">
        <v>5145</v>
      </c>
      <c r="GS145" t="s">
        <v>362</v>
      </c>
      <c r="GT145" t="s">
        <v>360</v>
      </c>
      <c r="GU145" t="s">
        <v>362</v>
      </c>
      <c r="GV145" t="s">
        <v>362</v>
      </c>
      <c r="GW145" t="s">
        <v>362</v>
      </c>
      <c r="GX145" t="s">
        <v>362</v>
      </c>
      <c r="GY145" t="s">
        <v>362</v>
      </c>
      <c r="GZ145" t="s">
        <v>362</v>
      </c>
      <c r="HB145" t="s">
        <v>3072</v>
      </c>
      <c r="IG145" t="s">
        <v>5187</v>
      </c>
      <c r="IP145" t="s">
        <v>5203</v>
      </c>
      <c r="IQ145" t="s">
        <v>5212</v>
      </c>
      <c r="IR145" t="s">
        <v>360</v>
      </c>
      <c r="IS145" t="s">
        <v>362</v>
      </c>
      <c r="IT145" t="s">
        <v>362</v>
      </c>
      <c r="IU145" t="s">
        <v>362</v>
      </c>
      <c r="IV145" t="s">
        <v>362</v>
      </c>
      <c r="IW145" t="s">
        <v>362</v>
      </c>
      <c r="IX145" t="s">
        <v>362</v>
      </c>
      <c r="IY145" t="s">
        <v>362</v>
      </c>
      <c r="IZ145" t="s">
        <v>362</v>
      </c>
      <c r="JA145" t="s">
        <v>362</v>
      </c>
      <c r="JL145" t="s">
        <v>3074</v>
      </c>
      <c r="JX145" t="s">
        <v>5248</v>
      </c>
      <c r="JY145" t="s">
        <v>360</v>
      </c>
      <c r="JZ145" t="s">
        <v>362</v>
      </c>
      <c r="KA145" t="s">
        <v>362</v>
      </c>
      <c r="KB145" t="s">
        <v>362</v>
      </c>
      <c r="KC145" t="s">
        <v>362</v>
      </c>
      <c r="KD145" t="s">
        <v>362</v>
      </c>
      <c r="KE145" t="s">
        <v>362</v>
      </c>
      <c r="KF145" t="s">
        <v>362</v>
      </c>
      <c r="KG145" t="s">
        <v>362</v>
      </c>
      <c r="KI145" t="s">
        <v>5259</v>
      </c>
      <c r="KJ145" t="s">
        <v>6186</v>
      </c>
      <c r="KK145" t="s">
        <v>360</v>
      </c>
      <c r="KL145" t="s">
        <v>362</v>
      </c>
      <c r="KM145" t="s">
        <v>360</v>
      </c>
      <c r="KN145" t="s">
        <v>362</v>
      </c>
      <c r="KO145" t="s">
        <v>362</v>
      </c>
      <c r="KP145" t="s">
        <v>362</v>
      </c>
      <c r="KQ145" t="s">
        <v>362</v>
      </c>
      <c r="KR145" t="s">
        <v>362</v>
      </c>
      <c r="KS145" t="s">
        <v>362</v>
      </c>
      <c r="KT145" t="s">
        <v>362</v>
      </c>
      <c r="KU145" t="s">
        <v>362</v>
      </c>
      <c r="LJ145" t="s">
        <v>5283</v>
      </c>
      <c r="LK145" t="s">
        <v>362</v>
      </c>
      <c r="LL145" t="s">
        <v>362</v>
      </c>
      <c r="LM145" t="s">
        <v>360</v>
      </c>
      <c r="LN145" t="s">
        <v>362</v>
      </c>
      <c r="LO145" t="s">
        <v>362</v>
      </c>
      <c r="LP145" t="s">
        <v>362</v>
      </c>
      <c r="LQ145" t="s">
        <v>362</v>
      </c>
      <c r="LS145" t="s">
        <v>3072</v>
      </c>
      <c r="LT145" t="s">
        <v>5154</v>
      </c>
      <c r="NE145" t="s">
        <v>4971</v>
      </c>
      <c r="NF145" t="s">
        <v>362</v>
      </c>
      <c r="NG145" t="s">
        <v>362</v>
      </c>
      <c r="NH145" t="s">
        <v>362</v>
      </c>
      <c r="NI145" t="s">
        <v>362</v>
      </c>
      <c r="NJ145" t="s">
        <v>362</v>
      </c>
      <c r="NK145" t="s">
        <v>362</v>
      </c>
      <c r="NL145" t="s">
        <v>362</v>
      </c>
      <c r="NM145" t="s">
        <v>362</v>
      </c>
      <c r="NN145" t="s">
        <v>362</v>
      </c>
      <c r="NO145" t="s">
        <v>362</v>
      </c>
      <c r="NP145" t="s">
        <v>362</v>
      </c>
      <c r="NQ145" t="s">
        <v>360</v>
      </c>
      <c r="NR145" t="s">
        <v>362</v>
      </c>
      <c r="NS145" t="s">
        <v>362</v>
      </c>
      <c r="NU145" t="s">
        <v>6617</v>
      </c>
      <c r="NV145" t="s">
        <v>362</v>
      </c>
      <c r="NW145" t="s">
        <v>362</v>
      </c>
      <c r="NX145" t="s">
        <v>362</v>
      </c>
      <c r="NY145" t="s">
        <v>360</v>
      </c>
      <c r="NZ145" t="s">
        <v>362</v>
      </c>
      <c r="OA145" t="s">
        <v>360</v>
      </c>
      <c r="OB145" t="s">
        <v>362</v>
      </c>
      <c r="OC145" t="s">
        <v>362</v>
      </c>
      <c r="OD145" t="s">
        <v>362</v>
      </c>
      <c r="OE145" t="s">
        <v>362</v>
      </c>
      <c r="OF145" t="s">
        <v>362</v>
      </c>
      <c r="OG145" t="s">
        <v>362</v>
      </c>
      <c r="OI145" t="s">
        <v>6153</v>
      </c>
      <c r="OJ145" t="s">
        <v>360</v>
      </c>
      <c r="OK145" t="s">
        <v>362</v>
      </c>
      <c r="OL145" t="s">
        <v>362</v>
      </c>
      <c r="OM145" t="s">
        <v>362</v>
      </c>
      <c r="ON145" t="s">
        <v>362</v>
      </c>
      <c r="OO145" t="s">
        <v>360</v>
      </c>
      <c r="OP145" t="s">
        <v>362</v>
      </c>
      <c r="OQ145" t="s">
        <v>362</v>
      </c>
      <c r="OR145" t="s">
        <v>362</v>
      </c>
      <c r="OS145" t="s">
        <v>362</v>
      </c>
      <c r="OU145" t="s">
        <v>5002</v>
      </c>
      <c r="PF145" t="s">
        <v>6516</v>
      </c>
      <c r="PG145" t="s">
        <v>360</v>
      </c>
      <c r="PH145" t="s">
        <v>362</v>
      </c>
      <c r="PI145" t="s">
        <v>362</v>
      </c>
      <c r="PJ145" t="s">
        <v>362</v>
      </c>
      <c r="PK145" t="s">
        <v>362</v>
      </c>
      <c r="PL145" t="s">
        <v>362</v>
      </c>
      <c r="PM145" t="s">
        <v>362</v>
      </c>
      <c r="PN145" t="s">
        <v>362</v>
      </c>
      <c r="PO145" t="s">
        <v>362</v>
      </c>
      <c r="PP145" t="s">
        <v>360</v>
      </c>
      <c r="PQ145" t="s">
        <v>362</v>
      </c>
      <c r="PR145" t="s">
        <v>362</v>
      </c>
      <c r="PS145" t="s">
        <v>362</v>
      </c>
      <c r="PT145" t="s">
        <v>362</v>
      </c>
      <c r="PU145" t="s">
        <v>362</v>
      </c>
      <c r="PV145" t="s">
        <v>362</v>
      </c>
      <c r="PW145" t="s">
        <v>362</v>
      </c>
      <c r="PX145" t="s">
        <v>362</v>
      </c>
      <c r="PZ145" t="s">
        <v>5398</v>
      </c>
      <c r="QA145" t="s">
        <v>362</v>
      </c>
      <c r="QB145" t="s">
        <v>362</v>
      </c>
      <c r="QC145" t="s">
        <v>362</v>
      </c>
      <c r="QD145" t="s">
        <v>362</v>
      </c>
      <c r="QE145" t="s">
        <v>362</v>
      </c>
      <c r="QF145" t="s">
        <v>362</v>
      </c>
      <c r="QG145" t="s">
        <v>362</v>
      </c>
      <c r="QH145" t="s">
        <v>362</v>
      </c>
      <c r="QI145" t="s">
        <v>362</v>
      </c>
      <c r="QJ145" t="s">
        <v>362</v>
      </c>
      <c r="QK145" t="s">
        <v>362</v>
      </c>
      <c r="QL145" t="s">
        <v>362</v>
      </c>
      <c r="QM145" t="s">
        <v>360</v>
      </c>
      <c r="QN145" t="s">
        <v>362</v>
      </c>
      <c r="QO145" t="s">
        <v>362</v>
      </c>
      <c r="QP145" t="s">
        <v>362</v>
      </c>
      <c r="SZ145" t="s">
        <v>3074</v>
      </c>
      <c r="TA145" t="s">
        <v>362</v>
      </c>
      <c r="TB145" t="s">
        <v>362</v>
      </c>
      <c r="TC145" t="s">
        <v>362</v>
      </c>
      <c r="TD145" t="s">
        <v>362</v>
      </c>
      <c r="TE145" t="s">
        <v>362</v>
      </c>
      <c r="TF145" t="s">
        <v>362</v>
      </c>
      <c r="TG145" t="s">
        <v>360</v>
      </c>
      <c r="TH145" t="s">
        <v>362</v>
      </c>
      <c r="TY145" t="s">
        <v>5002</v>
      </c>
      <c r="UN145" t="s">
        <v>3074</v>
      </c>
      <c r="UO145" t="s">
        <v>3074</v>
      </c>
      <c r="UP145" t="s">
        <v>3074</v>
      </c>
      <c r="UQ145" t="s">
        <v>315</v>
      </c>
      <c r="UR145" t="s">
        <v>304</v>
      </c>
      <c r="US145" t="s">
        <v>314</v>
      </c>
      <c r="UT145" t="s">
        <v>290</v>
      </c>
      <c r="UU145" t="s">
        <v>687</v>
      </c>
      <c r="UV145" t="s">
        <v>527</v>
      </c>
      <c r="UW145" t="s">
        <v>329</v>
      </c>
      <c r="UX145" t="s">
        <v>737</v>
      </c>
      <c r="UY145" t="s">
        <v>406</v>
      </c>
      <c r="UZ145" t="s">
        <v>1099</v>
      </c>
      <c r="VA145" t="s">
        <v>1184</v>
      </c>
      <c r="VB145" t="s">
        <v>392</v>
      </c>
    </row>
    <row r="146" spans="1:574" x14ac:dyDescent="0.25">
      <c r="A146" t="s">
        <v>6618</v>
      </c>
      <c r="B146" s="38">
        <v>45911</v>
      </c>
      <c r="C146" t="s">
        <v>3058</v>
      </c>
      <c r="D146" t="s">
        <v>3062</v>
      </c>
      <c r="E146" t="s">
        <v>3068</v>
      </c>
      <c r="G146" t="s">
        <v>3072</v>
      </c>
      <c r="H146" s="38">
        <v>44625</v>
      </c>
      <c r="I146">
        <v>68</v>
      </c>
      <c r="J146" t="s">
        <v>1471</v>
      </c>
      <c r="K146" t="s">
        <v>4868</v>
      </c>
      <c r="L146" t="s">
        <v>4875</v>
      </c>
      <c r="N146" t="s">
        <v>4911</v>
      </c>
      <c r="P146" t="s">
        <v>4933</v>
      </c>
      <c r="R146" t="s">
        <v>6270</v>
      </c>
      <c r="S146" t="s">
        <v>362</v>
      </c>
      <c r="T146" t="s">
        <v>360</v>
      </c>
      <c r="U146" t="s">
        <v>362</v>
      </c>
      <c r="V146" t="s">
        <v>360</v>
      </c>
      <c r="W146" t="s">
        <v>362</v>
      </c>
      <c r="X146" t="s">
        <v>362</v>
      </c>
      <c r="Y146" t="s">
        <v>362</v>
      </c>
      <c r="Z146" t="s">
        <v>362</v>
      </c>
      <c r="AB146" t="s">
        <v>4942</v>
      </c>
      <c r="AC146" t="s">
        <v>4942</v>
      </c>
      <c r="AD146" t="s">
        <v>4942</v>
      </c>
      <c r="AE146" t="s">
        <v>4942</v>
      </c>
      <c r="AF146" t="s">
        <v>4940</v>
      </c>
      <c r="AG146" t="s">
        <v>4940</v>
      </c>
      <c r="AH146" t="s">
        <v>6619</v>
      </c>
      <c r="AI146" t="s">
        <v>360</v>
      </c>
      <c r="AJ146" t="s">
        <v>360</v>
      </c>
      <c r="AK146" t="s">
        <v>360</v>
      </c>
      <c r="AL146" t="s">
        <v>362</v>
      </c>
      <c r="AM146" t="s">
        <v>362</v>
      </c>
      <c r="AN146" t="s">
        <v>360</v>
      </c>
      <c r="AO146" t="s">
        <v>360</v>
      </c>
      <c r="AP146" t="s">
        <v>362</v>
      </c>
      <c r="AQ146" t="s">
        <v>362</v>
      </c>
      <c r="AR146" t="s">
        <v>362</v>
      </c>
      <c r="AS146" t="s">
        <v>362</v>
      </c>
      <c r="AT146" t="s">
        <v>362</v>
      </c>
      <c r="AU146" t="s">
        <v>362</v>
      </c>
      <c r="AV146" t="s">
        <v>362</v>
      </c>
      <c r="AX146" t="s">
        <v>5984</v>
      </c>
      <c r="AY146" t="s">
        <v>360</v>
      </c>
      <c r="AZ146" t="s">
        <v>360</v>
      </c>
      <c r="BA146" t="s">
        <v>362</v>
      </c>
      <c r="BB146" t="s">
        <v>362</v>
      </c>
      <c r="BC146" t="s">
        <v>362</v>
      </c>
      <c r="BD146" t="s">
        <v>362</v>
      </c>
      <c r="BE146" t="s">
        <v>362</v>
      </c>
      <c r="BF146" t="s">
        <v>362</v>
      </c>
      <c r="BG146" t="s">
        <v>362</v>
      </c>
      <c r="BH146" t="s">
        <v>362</v>
      </c>
      <c r="BI146" t="s">
        <v>362</v>
      </c>
      <c r="BJ146" t="s">
        <v>362</v>
      </c>
      <c r="BK146" t="s">
        <v>362</v>
      </c>
      <c r="BM146" t="s">
        <v>6481</v>
      </c>
      <c r="BN146" t="s">
        <v>362</v>
      </c>
      <c r="BO146" t="s">
        <v>362</v>
      </c>
      <c r="BP146" t="s">
        <v>360</v>
      </c>
      <c r="BQ146" t="s">
        <v>360</v>
      </c>
      <c r="BR146" t="s">
        <v>362</v>
      </c>
      <c r="BS146" t="s">
        <v>362</v>
      </c>
      <c r="BT146" t="s">
        <v>362</v>
      </c>
      <c r="BU146" t="s">
        <v>362</v>
      </c>
      <c r="BV146" t="s">
        <v>362</v>
      </c>
      <c r="BX146" t="s">
        <v>4975</v>
      </c>
      <c r="CN146" t="s">
        <v>5002</v>
      </c>
      <c r="DD146" t="s">
        <v>5019</v>
      </c>
      <c r="EK146" t="s">
        <v>5070</v>
      </c>
      <c r="EW146" t="s">
        <v>6620</v>
      </c>
      <c r="EX146" t="s">
        <v>362</v>
      </c>
      <c r="EY146" t="s">
        <v>362</v>
      </c>
      <c r="EZ146" t="s">
        <v>362</v>
      </c>
      <c r="FA146" t="s">
        <v>362</v>
      </c>
      <c r="FB146" t="s">
        <v>362</v>
      </c>
      <c r="FC146" t="s">
        <v>360</v>
      </c>
      <c r="FD146" t="s">
        <v>360</v>
      </c>
      <c r="FE146" t="s">
        <v>360</v>
      </c>
      <c r="FF146" t="s">
        <v>362</v>
      </c>
      <c r="FG146" t="s">
        <v>362</v>
      </c>
      <c r="FH146" t="s">
        <v>362</v>
      </c>
      <c r="FJ146" t="s">
        <v>5072</v>
      </c>
      <c r="FK146" t="s">
        <v>3072</v>
      </c>
      <c r="FV146" t="s">
        <v>3072</v>
      </c>
      <c r="GG146" t="s">
        <v>4953</v>
      </c>
      <c r="GI146" t="s">
        <v>3074</v>
      </c>
      <c r="HN146" t="s">
        <v>5172</v>
      </c>
      <c r="HO146" t="s">
        <v>362</v>
      </c>
      <c r="HP146" t="s">
        <v>362</v>
      </c>
      <c r="HQ146" t="s">
        <v>360</v>
      </c>
      <c r="HR146" t="s">
        <v>362</v>
      </c>
      <c r="HS146" t="s">
        <v>362</v>
      </c>
      <c r="HT146" t="s">
        <v>362</v>
      </c>
      <c r="HU146" t="s">
        <v>362</v>
      </c>
      <c r="HV146" t="s">
        <v>362</v>
      </c>
      <c r="HW146" t="s">
        <v>362</v>
      </c>
      <c r="HY146" t="s">
        <v>5186</v>
      </c>
      <c r="HZ146" t="s">
        <v>362</v>
      </c>
      <c r="IA146" t="s">
        <v>362</v>
      </c>
      <c r="IB146" t="s">
        <v>362</v>
      </c>
      <c r="IC146" t="s">
        <v>362</v>
      </c>
      <c r="ID146" t="s">
        <v>360</v>
      </c>
      <c r="IE146" t="s">
        <v>362</v>
      </c>
      <c r="IG146" t="s">
        <v>5189</v>
      </c>
      <c r="IH146" t="s">
        <v>5198</v>
      </c>
      <c r="II146" t="s">
        <v>362</v>
      </c>
      <c r="IJ146" t="s">
        <v>362</v>
      </c>
      <c r="IK146" t="s">
        <v>360</v>
      </c>
      <c r="IL146" t="s">
        <v>362</v>
      </c>
      <c r="IM146" t="s">
        <v>362</v>
      </c>
      <c r="IN146" t="s">
        <v>362</v>
      </c>
      <c r="IP146" t="s">
        <v>5207</v>
      </c>
      <c r="IQ146" t="s">
        <v>5224</v>
      </c>
      <c r="IR146" t="s">
        <v>362</v>
      </c>
      <c r="IS146" t="s">
        <v>362</v>
      </c>
      <c r="IT146" t="s">
        <v>362</v>
      </c>
      <c r="IU146" t="s">
        <v>362</v>
      </c>
      <c r="IV146" t="s">
        <v>362</v>
      </c>
      <c r="IW146" t="s">
        <v>362</v>
      </c>
      <c r="IX146" t="s">
        <v>360</v>
      </c>
      <c r="IY146" t="s">
        <v>362</v>
      </c>
      <c r="IZ146" t="s">
        <v>362</v>
      </c>
      <c r="JA146" t="s">
        <v>362</v>
      </c>
      <c r="JC146" t="s">
        <v>5050</v>
      </c>
      <c r="JD146" t="s">
        <v>360</v>
      </c>
      <c r="JE146" t="s">
        <v>362</v>
      </c>
      <c r="JF146" t="s">
        <v>362</v>
      </c>
      <c r="JG146" t="s">
        <v>362</v>
      </c>
      <c r="JH146" t="s">
        <v>362</v>
      </c>
      <c r="JI146" t="s">
        <v>362</v>
      </c>
      <c r="JJ146" t="s">
        <v>362</v>
      </c>
      <c r="JL146" t="s">
        <v>5235</v>
      </c>
      <c r="KI146" t="s">
        <v>5259</v>
      </c>
      <c r="KJ146" t="s">
        <v>6186</v>
      </c>
      <c r="KK146" t="s">
        <v>360</v>
      </c>
      <c r="KL146" t="s">
        <v>362</v>
      </c>
      <c r="KM146" t="s">
        <v>360</v>
      </c>
      <c r="KN146" t="s">
        <v>362</v>
      </c>
      <c r="KO146" t="s">
        <v>362</v>
      </c>
      <c r="KP146" t="s">
        <v>362</v>
      </c>
      <c r="KQ146" t="s">
        <v>362</v>
      </c>
      <c r="KR146" t="s">
        <v>362</v>
      </c>
      <c r="KS146" t="s">
        <v>362</v>
      </c>
      <c r="KT146" t="s">
        <v>362</v>
      </c>
      <c r="KU146" t="s">
        <v>362</v>
      </c>
      <c r="LJ146" t="s">
        <v>6023</v>
      </c>
      <c r="LK146" t="s">
        <v>360</v>
      </c>
      <c r="LL146" t="s">
        <v>360</v>
      </c>
      <c r="LM146" t="s">
        <v>360</v>
      </c>
      <c r="LN146" t="s">
        <v>360</v>
      </c>
      <c r="LO146" t="s">
        <v>362</v>
      </c>
      <c r="LP146" t="s">
        <v>362</v>
      </c>
      <c r="LQ146" t="s">
        <v>362</v>
      </c>
      <c r="LS146" t="s">
        <v>3072</v>
      </c>
      <c r="LT146" t="s">
        <v>5287</v>
      </c>
      <c r="MR146" t="s">
        <v>5050</v>
      </c>
      <c r="MS146" t="s">
        <v>362</v>
      </c>
      <c r="MT146" t="s">
        <v>362</v>
      </c>
      <c r="MU146" t="s">
        <v>362</v>
      </c>
      <c r="MV146" t="s">
        <v>362</v>
      </c>
      <c r="MW146" t="s">
        <v>362</v>
      </c>
      <c r="MX146" t="s">
        <v>362</v>
      </c>
      <c r="MY146" t="s">
        <v>362</v>
      </c>
      <c r="MZ146" t="s">
        <v>360</v>
      </c>
      <c r="NA146" t="s">
        <v>362</v>
      </c>
      <c r="NB146" t="s">
        <v>362</v>
      </c>
      <c r="NC146" t="s">
        <v>362</v>
      </c>
      <c r="NE146" t="s">
        <v>4971</v>
      </c>
      <c r="NF146" t="s">
        <v>362</v>
      </c>
      <c r="NG146" t="s">
        <v>362</v>
      </c>
      <c r="NH146" t="s">
        <v>362</v>
      </c>
      <c r="NI146" t="s">
        <v>362</v>
      </c>
      <c r="NJ146" t="s">
        <v>362</v>
      </c>
      <c r="NK146" t="s">
        <v>362</v>
      </c>
      <c r="NL146" t="s">
        <v>362</v>
      </c>
      <c r="NM146" t="s">
        <v>362</v>
      </c>
      <c r="NN146" t="s">
        <v>362</v>
      </c>
      <c r="NO146" t="s">
        <v>362</v>
      </c>
      <c r="NP146" t="s">
        <v>362</v>
      </c>
      <c r="NQ146" t="s">
        <v>360</v>
      </c>
      <c r="NR146" t="s">
        <v>362</v>
      </c>
      <c r="NS146" t="s">
        <v>362</v>
      </c>
      <c r="NU146" t="s">
        <v>6186</v>
      </c>
      <c r="NV146" t="s">
        <v>360</v>
      </c>
      <c r="NW146" t="s">
        <v>362</v>
      </c>
      <c r="NX146" t="s">
        <v>360</v>
      </c>
      <c r="NY146" t="s">
        <v>362</v>
      </c>
      <c r="NZ146" t="s">
        <v>362</v>
      </c>
      <c r="OA146" t="s">
        <v>362</v>
      </c>
      <c r="OB146" t="s">
        <v>362</v>
      </c>
      <c r="OC146" t="s">
        <v>362</v>
      </c>
      <c r="OD146" t="s">
        <v>362</v>
      </c>
      <c r="OE146" t="s">
        <v>362</v>
      </c>
      <c r="OF146" t="s">
        <v>362</v>
      </c>
      <c r="OG146" t="s">
        <v>362</v>
      </c>
      <c r="OI146" t="s">
        <v>6106</v>
      </c>
      <c r="OJ146" t="s">
        <v>360</v>
      </c>
      <c r="OK146" t="s">
        <v>362</v>
      </c>
      <c r="OL146" t="s">
        <v>362</v>
      </c>
      <c r="OM146" t="s">
        <v>362</v>
      </c>
      <c r="ON146" t="s">
        <v>362</v>
      </c>
      <c r="OO146" t="s">
        <v>362</v>
      </c>
      <c r="OP146" t="s">
        <v>360</v>
      </c>
      <c r="OQ146" t="s">
        <v>362</v>
      </c>
      <c r="OR146" t="s">
        <v>362</v>
      </c>
      <c r="OS146" t="s">
        <v>362</v>
      </c>
      <c r="OU146" t="s">
        <v>5002</v>
      </c>
      <c r="PF146" t="s">
        <v>5387</v>
      </c>
      <c r="PG146" t="s">
        <v>362</v>
      </c>
      <c r="PH146" t="s">
        <v>362</v>
      </c>
      <c r="PI146" t="s">
        <v>362</v>
      </c>
      <c r="PJ146" t="s">
        <v>362</v>
      </c>
      <c r="PK146" t="s">
        <v>362</v>
      </c>
      <c r="PL146" t="s">
        <v>362</v>
      </c>
      <c r="PM146" t="s">
        <v>362</v>
      </c>
      <c r="PN146" t="s">
        <v>362</v>
      </c>
      <c r="PO146" t="s">
        <v>362</v>
      </c>
      <c r="PP146" t="s">
        <v>360</v>
      </c>
      <c r="PQ146" t="s">
        <v>362</v>
      </c>
      <c r="PR146" t="s">
        <v>362</v>
      </c>
      <c r="PS146" t="s">
        <v>362</v>
      </c>
      <c r="PT146" t="s">
        <v>362</v>
      </c>
      <c r="PU146" t="s">
        <v>362</v>
      </c>
      <c r="PV146" t="s">
        <v>362</v>
      </c>
      <c r="PW146" t="s">
        <v>362</v>
      </c>
      <c r="PX146" t="s">
        <v>362</v>
      </c>
      <c r="PZ146" t="s">
        <v>6522</v>
      </c>
      <c r="QA146" t="s">
        <v>362</v>
      </c>
      <c r="QB146" t="s">
        <v>362</v>
      </c>
      <c r="QC146" t="s">
        <v>362</v>
      </c>
      <c r="QD146" t="s">
        <v>362</v>
      </c>
      <c r="QE146" t="s">
        <v>362</v>
      </c>
      <c r="QF146" t="s">
        <v>360</v>
      </c>
      <c r="QG146" t="s">
        <v>362</v>
      </c>
      <c r="QH146" t="s">
        <v>360</v>
      </c>
      <c r="QI146" t="s">
        <v>362</v>
      </c>
      <c r="QJ146" t="s">
        <v>362</v>
      </c>
      <c r="QK146" t="s">
        <v>362</v>
      </c>
      <c r="QL146" t="s">
        <v>362</v>
      </c>
      <c r="QM146" t="s">
        <v>362</v>
      </c>
      <c r="QN146" t="s">
        <v>362</v>
      </c>
      <c r="QO146" t="s">
        <v>362</v>
      </c>
      <c r="QP146" t="s">
        <v>362</v>
      </c>
      <c r="QR146" t="s">
        <v>6212</v>
      </c>
      <c r="QS146" t="s">
        <v>360</v>
      </c>
      <c r="QT146" t="s">
        <v>362</v>
      </c>
      <c r="QU146" t="s">
        <v>360</v>
      </c>
      <c r="QV146" t="s">
        <v>362</v>
      </c>
      <c r="QW146" t="s">
        <v>362</v>
      </c>
      <c r="QX146" t="s">
        <v>362</v>
      </c>
      <c r="QY146" t="s">
        <v>362</v>
      </c>
      <c r="QZ146" t="s">
        <v>360</v>
      </c>
      <c r="RA146" t="s">
        <v>362</v>
      </c>
      <c r="RB146" t="s">
        <v>362</v>
      </c>
      <c r="RC146" t="s">
        <v>362</v>
      </c>
      <c r="RD146" t="s">
        <v>362</v>
      </c>
      <c r="RF146" t="s">
        <v>6027</v>
      </c>
      <c r="RG146" t="s">
        <v>362</v>
      </c>
      <c r="RH146" t="s">
        <v>362</v>
      </c>
      <c r="RI146" t="s">
        <v>362</v>
      </c>
      <c r="RJ146" t="s">
        <v>362</v>
      </c>
      <c r="RK146" t="s">
        <v>360</v>
      </c>
      <c r="RL146" t="s">
        <v>360</v>
      </c>
      <c r="RM146" t="s">
        <v>362</v>
      </c>
      <c r="RN146" t="s">
        <v>362</v>
      </c>
      <c r="RO146" t="s">
        <v>362</v>
      </c>
      <c r="RP146" t="s">
        <v>362</v>
      </c>
      <c r="RQ146" t="s">
        <v>362</v>
      </c>
      <c r="RR146" t="s">
        <v>362</v>
      </c>
      <c r="RS146" t="s">
        <v>362</v>
      </c>
      <c r="RT146" t="s">
        <v>362</v>
      </c>
      <c r="RU146" t="s">
        <v>362</v>
      </c>
      <c r="RV146" t="s">
        <v>362</v>
      </c>
      <c r="RX146" t="s">
        <v>6149</v>
      </c>
      <c r="RY146" t="s">
        <v>360</v>
      </c>
      <c r="RZ146" t="s">
        <v>360</v>
      </c>
      <c r="SA146" t="s">
        <v>360</v>
      </c>
      <c r="SB146" t="s">
        <v>360</v>
      </c>
      <c r="SC146" t="s">
        <v>360</v>
      </c>
      <c r="SD146" t="s">
        <v>360</v>
      </c>
      <c r="SE146" t="s">
        <v>362</v>
      </c>
      <c r="SF146" t="s">
        <v>360</v>
      </c>
      <c r="SG146" t="s">
        <v>362</v>
      </c>
      <c r="SH146" t="s">
        <v>362</v>
      </c>
      <c r="SI146" t="s">
        <v>362</v>
      </c>
      <c r="SK146" t="s">
        <v>6621</v>
      </c>
      <c r="SL146" t="s">
        <v>362</v>
      </c>
      <c r="SM146" t="s">
        <v>362</v>
      </c>
      <c r="SN146" t="s">
        <v>362</v>
      </c>
      <c r="SO146" t="s">
        <v>360</v>
      </c>
      <c r="SP146" t="s">
        <v>360</v>
      </c>
      <c r="SQ146" t="s">
        <v>362</v>
      </c>
      <c r="SR146" t="s">
        <v>362</v>
      </c>
      <c r="SS146" t="s">
        <v>362</v>
      </c>
      <c r="ST146" t="s">
        <v>362</v>
      </c>
      <c r="SU146" t="s">
        <v>362</v>
      </c>
      <c r="SV146" t="s">
        <v>362</v>
      </c>
      <c r="SW146" t="s">
        <v>362</v>
      </c>
      <c r="SX146" t="s">
        <v>362</v>
      </c>
      <c r="SZ146" t="s">
        <v>5505</v>
      </c>
      <c r="TA146" t="s">
        <v>360</v>
      </c>
      <c r="TB146" t="s">
        <v>362</v>
      </c>
      <c r="TC146" t="s">
        <v>362</v>
      </c>
      <c r="TD146" t="s">
        <v>362</v>
      </c>
      <c r="TE146" t="s">
        <v>362</v>
      </c>
      <c r="TF146" t="s">
        <v>362</v>
      </c>
      <c r="TG146" t="s">
        <v>362</v>
      </c>
      <c r="TH146" t="s">
        <v>362</v>
      </c>
      <c r="TJ146" t="s">
        <v>6621</v>
      </c>
      <c r="TK146" t="s">
        <v>362</v>
      </c>
      <c r="TL146" t="s">
        <v>362</v>
      </c>
      <c r="TM146" t="s">
        <v>362</v>
      </c>
      <c r="TN146" t="s">
        <v>360</v>
      </c>
      <c r="TO146" t="s">
        <v>360</v>
      </c>
      <c r="TP146" t="s">
        <v>362</v>
      </c>
      <c r="TQ146" t="s">
        <v>362</v>
      </c>
      <c r="TR146" t="s">
        <v>362</v>
      </c>
      <c r="TS146" t="s">
        <v>362</v>
      </c>
      <c r="TT146" t="s">
        <v>362</v>
      </c>
      <c r="TU146" t="s">
        <v>362</v>
      </c>
      <c r="TV146" t="s">
        <v>362</v>
      </c>
      <c r="TW146" t="s">
        <v>362</v>
      </c>
      <c r="TY146" t="s">
        <v>5019</v>
      </c>
      <c r="TZ146" t="s">
        <v>5451</v>
      </c>
      <c r="UA146" t="s">
        <v>362</v>
      </c>
      <c r="UB146" t="s">
        <v>360</v>
      </c>
      <c r="UC146" t="s">
        <v>362</v>
      </c>
      <c r="UD146" t="s">
        <v>362</v>
      </c>
      <c r="UE146" t="s">
        <v>362</v>
      </c>
      <c r="UF146" t="s">
        <v>362</v>
      </c>
      <c r="UG146" t="s">
        <v>362</v>
      </c>
      <c r="UH146" t="s">
        <v>362</v>
      </c>
      <c r="UI146" t="s">
        <v>362</v>
      </c>
      <c r="UJ146" t="s">
        <v>362</v>
      </c>
      <c r="UK146" t="s">
        <v>362</v>
      </c>
      <c r="UN146" t="s">
        <v>3074</v>
      </c>
      <c r="UO146" t="s">
        <v>3074</v>
      </c>
      <c r="UP146" t="s">
        <v>3074</v>
      </c>
      <c r="UQ146" t="s">
        <v>6622</v>
      </c>
      <c r="UR146" t="s">
        <v>304</v>
      </c>
      <c r="US146" t="s">
        <v>314</v>
      </c>
      <c r="UT146" t="s">
        <v>298</v>
      </c>
      <c r="UU146" t="s">
        <v>686</v>
      </c>
      <c r="UV146" t="s">
        <v>532</v>
      </c>
      <c r="UW146" t="s">
        <v>333</v>
      </c>
      <c r="UX146" t="s">
        <v>737</v>
      </c>
      <c r="UY146" t="s">
        <v>406</v>
      </c>
      <c r="UZ146" t="s">
        <v>1099</v>
      </c>
      <c r="VA146" t="s">
        <v>1185</v>
      </c>
      <c r="VB146" t="s">
        <v>386</v>
      </c>
    </row>
    <row r="147" spans="1:574" x14ac:dyDescent="0.25">
      <c r="A147" t="s">
        <v>6623</v>
      </c>
      <c r="B147" s="38">
        <v>45911</v>
      </c>
      <c r="C147" t="s">
        <v>3058</v>
      </c>
      <c r="D147" t="s">
        <v>3062</v>
      </c>
      <c r="E147" t="s">
        <v>3068</v>
      </c>
      <c r="G147" t="s">
        <v>3072</v>
      </c>
      <c r="H147" s="38">
        <v>45400</v>
      </c>
      <c r="I147">
        <v>36</v>
      </c>
      <c r="J147" t="s">
        <v>1471</v>
      </c>
      <c r="K147" t="s">
        <v>4866</v>
      </c>
      <c r="L147" t="s">
        <v>4875</v>
      </c>
      <c r="N147" t="s">
        <v>4911</v>
      </c>
      <c r="P147" t="s">
        <v>4931</v>
      </c>
      <c r="R147" t="s">
        <v>6301</v>
      </c>
      <c r="S147" t="s">
        <v>360</v>
      </c>
      <c r="T147" t="s">
        <v>362</v>
      </c>
      <c r="U147" t="s">
        <v>362</v>
      </c>
      <c r="V147" t="s">
        <v>360</v>
      </c>
      <c r="W147" t="s">
        <v>362</v>
      </c>
      <c r="X147" t="s">
        <v>362</v>
      </c>
      <c r="Y147" t="s">
        <v>362</v>
      </c>
      <c r="Z147" t="s">
        <v>362</v>
      </c>
      <c r="AB147" t="s">
        <v>4940</v>
      </c>
      <c r="AC147" t="s">
        <v>4940</v>
      </c>
      <c r="AD147" t="s">
        <v>4940</v>
      </c>
      <c r="AE147" t="s">
        <v>4940</v>
      </c>
      <c r="AF147" t="s">
        <v>4940</v>
      </c>
      <c r="AG147" t="s">
        <v>4940</v>
      </c>
      <c r="AH147" t="s">
        <v>6227</v>
      </c>
      <c r="AI147" t="s">
        <v>360</v>
      </c>
      <c r="AJ147" t="s">
        <v>360</v>
      </c>
      <c r="AK147" t="s">
        <v>360</v>
      </c>
      <c r="AL147" t="s">
        <v>362</v>
      </c>
      <c r="AM147" t="s">
        <v>360</v>
      </c>
      <c r="AN147" t="s">
        <v>360</v>
      </c>
      <c r="AO147" t="s">
        <v>360</v>
      </c>
      <c r="AP147" t="s">
        <v>362</v>
      </c>
      <c r="AQ147" t="s">
        <v>362</v>
      </c>
      <c r="AR147" t="s">
        <v>362</v>
      </c>
      <c r="AS147" t="s">
        <v>362</v>
      </c>
      <c r="AT147" t="s">
        <v>362</v>
      </c>
      <c r="AU147" t="s">
        <v>362</v>
      </c>
      <c r="AV147" t="s">
        <v>362</v>
      </c>
      <c r="AX147" t="s">
        <v>5984</v>
      </c>
      <c r="AY147" t="s">
        <v>360</v>
      </c>
      <c r="AZ147" t="s">
        <v>360</v>
      </c>
      <c r="BA147" t="s">
        <v>362</v>
      </c>
      <c r="BB147" t="s">
        <v>362</v>
      </c>
      <c r="BC147" t="s">
        <v>362</v>
      </c>
      <c r="BD147" t="s">
        <v>362</v>
      </c>
      <c r="BE147" t="s">
        <v>362</v>
      </c>
      <c r="BF147" t="s">
        <v>362</v>
      </c>
      <c r="BG147" t="s">
        <v>362</v>
      </c>
      <c r="BH147" t="s">
        <v>362</v>
      </c>
      <c r="BI147" t="s">
        <v>362</v>
      </c>
      <c r="BJ147" t="s">
        <v>362</v>
      </c>
      <c r="BK147" t="s">
        <v>362</v>
      </c>
      <c r="BM147" t="s">
        <v>6044</v>
      </c>
      <c r="BN147" t="s">
        <v>362</v>
      </c>
      <c r="BO147" t="s">
        <v>362</v>
      </c>
      <c r="BP147" t="s">
        <v>360</v>
      </c>
      <c r="BQ147" t="s">
        <v>360</v>
      </c>
      <c r="BR147" t="s">
        <v>362</v>
      </c>
      <c r="BS147" t="s">
        <v>362</v>
      </c>
      <c r="BT147" t="s">
        <v>362</v>
      </c>
      <c r="BU147" t="s">
        <v>362</v>
      </c>
      <c r="BV147" t="s">
        <v>362</v>
      </c>
      <c r="BX147" t="s">
        <v>4975</v>
      </c>
      <c r="CN147" t="s">
        <v>5002</v>
      </c>
      <c r="DD147" t="s">
        <v>5019</v>
      </c>
      <c r="EK147" t="s">
        <v>5070</v>
      </c>
      <c r="EW147" t="s">
        <v>6303</v>
      </c>
      <c r="EX147" t="s">
        <v>362</v>
      </c>
      <c r="EY147" t="s">
        <v>362</v>
      </c>
      <c r="EZ147" t="s">
        <v>362</v>
      </c>
      <c r="FA147" t="s">
        <v>362</v>
      </c>
      <c r="FB147" t="s">
        <v>360</v>
      </c>
      <c r="FC147" t="s">
        <v>362</v>
      </c>
      <c r="FD147" t="s">
        <v>360</v>
      </c>
      <c r="FE147" t="s">
        <v>362</v>
      </c>
      <c r="FF147" t="s">
        <v>362</v>
      </c>
      <c r="FG147" t="s">
        <v>362</v>
      </c>
      <c r="FH147" t="s">
        <v>362</v>
      </c>
      <c r="FJ147" t="s">
        <v>5072</v>
      </c>
      <c r="FK147" t="s">
        <v>3072</v>
      </c>
      <c r="FV147" t="s">
        <v>3072</v>
      </c>
      <c r="GG147" t="s">
        <v>4953</v>
      </c>
      <c r="GI147" t="s">
        <v>3072</v>
      </c>
      <c r="GJ147" t="s">
        <v>5139</v>
      </c>
      <c r="GK147" t="s">
        <v>362</v>
      </c>
      <c r="GL147" t="s">
        <v>362</v>
      </c>
      <c r="GM147" t="s">
        <v>360</v>
      </c>
      <c r="GN147" t="s">
        <v>362</v>
      </c>
      <c r="GO147" t="s">
        <v>362</v>
      </c>
      <c r="GP147" t="s">
        <v>362</v>
      </c>
      <c r="GR147" t="s">
        <v>5147</v>
      </c>
      <c r="GS147" t="s">
        <v>362</v>
      </c>
      <c r="GT147" t="s">
        <v>362</v>
      </c>
      <c r="GU147" t="s">
        <v>360</v>
      </c>
      <c r="GV147" t="s">
        <v>362</v>
      </c>
      <c r="GW147" t="s">
        <v>362</v>
      </c>
      <c r="GX147" t="s">
        <v>362</v>
      </c>
      <c r="GY147" t="s">
        <v>362</v>
      </c>
      <c r="GZ147" t="s">
        <v>362</v>
      </c>
      <c r="HB147" t="s">
        <v>3074</v>
      </c>
      <c r="HC147" t="s">
        <v>5166</v>
      </c>
      <c r="HD147" t="s">
        <v>362</v>
      </c>
      <c r="HE147" t="s">
        <v>362</v>
      </c>
      <c r="HF147" t="s">
        <v>362</v>
      </c>
      <c r="HG147" t="s">
        <v>362</v>
      </c>
      <c r="HH147" t="s">
        <v>362</v>
      </c>
      <c r="HI147" t="s">
        <v>360</v>
      </c>
      <c r="HJ147" t="s">
        <v>362</v>
      </c>
      <c r="HK147" t="s">
        <v>362</v>
      </c>
      <c r="HL147" t="s">
        <v>362</v>
      </c>
      <c r="IG147" t="s">
        <v>5189</v>
      </c>
      <c r="IH147" t="s">
        <v>5198</v>
      </c>
      <c r="II147" t="s">
        <v>362</v>
      </c>
      <c r="IJ147" t="s">
        <v>362</v>
      </c>
      <c r="IK147" t="s">
        <v>360</v>
      </c>
      <c r="IL147" t="s">
        <v>362</v>
      </c>
      <c r="IM147" t="s">
        <v>362</v>
      </c>
      <c r="IN147" t="s">
        <v>362</v>
      </c>
      <c r="IP147" t="s">
        <v>5205</v>
      </c>
      <c r="IQ147" t="s">
        <v>5220</v>
      </c>
      <c r="IR147" t="s">
        <v>362</v>
      </c>
      <c r="IS147" t="s">
        <v>362</v>
      </c>
      <c r="IT147" t="s">
        <v>362</v>
      </c>
      <c r="IU147" t="s">
        <v>362</v>
      </c>
      <c r="IV147" t="s">
        <v>360</v>
      </c>
      <c r="IW147" t="s">
        <v>362</v>
      </c>
      <c r="IX147" t="s">
        <v>362</v>
      </c>
      <c r="IY147" t="s">
        <v>362</v>
      </c>
      <c r="IZ147" t="s">
        <v>362</v>
      </c>
      <c r="JA147" t="s">
        <v>362</v>
      </c>
      <c r="JL147" t="s">
        <v>3074</v>
      </c>
      <c r="JX147" t="s">
        <v>6624</v>
      </c>
      <c r="JY147" t="s">
        <v>360</v>
      </c>
      <c r="JZ147" t="s">
        <v>362</v>
      </c>
      <c r="KA147" t="s">
        <v>362</v>
      </c>
      <c r="KB147" t="s">
        <v>362</v>
      </c>
      <c r="KC147" t="s">
        <v>360</v>
      </c>
      <c r="KD147" t="s">
        <v>360</v>
      </c>
      <c r="KE147" t="s">
        <v>362</v>
      </c>
      <c r="KF147" t="s">
        <v>362</v>
      </c>
      <c r="KG147" t="s">
        <v>362</v>
      </c>
      <c r="KI147" t="s">
        <v>5259</v>
      </c>
      <c r="KJ147" t="s">
        <v>6186</v>
      </c>
      <c r="KK147" t="s">
        <v>360</v>
      </c>
      <c r="KL147" t="s">
        <v>362</v>
      </c>
      <c r="KM147" t="s">
        <v>360</v>
      </c>
      <c r="KN147" t="s">
        <v>362</v>
      </c>
      <c r="KO147" t="s">
        <v>362</v>
      </c>
      <c r="KP147" t="s">
        <v>362</v>
      </c>
      <c r="KQ147" t="s">
        <v>362</v>
      </c>
      <c r="KR147" t="s">
        <v>362</v>
      </c>
      <c r="KS147" t="s">
        <v>362</v>
      </c>
      <c r="KT147" t="s">
        <v>362</v>
      </c>
      <c r="KU147" t="s">
        <v>362</v>
      </c>
      <c r="LJ147" t="s">
        <v>6023</v>
      </c>
      <c r="LK147" t="s">
        <v>360</v>
      </c>
      <c r="LL147" t="s">
        <v>360</v>
      </c>
      <c r="LM147" t="s">
        <v>360</v>
      </c>
      <c r="LN147" t="s">
        <v>360</v>
      </c>
      <c r="LO147" t="s">
        <v>362</v>
      </c>
      <c r="LP147" t="s">
        <v>362</v>
      </c>
      <c r="LQ147" t="s">
        <v>362</v>
      </c>
      <c r="LS147" t="s">
        <v>3072</v>
      </c>
      <c r="LT147" t="s">
        <v>5287</v>
      </c>
      <c r="MR147" t="s">
        <v>5310</v>
      </c>
      <c r="MS147" t="s">
        <v>360</v>
      </c>
      <c r="MT147" t="s">
        <v>362</v>
      </c>
      <c r="MU147" t="s">
        <v>362</v>
      </c>
      <c r="MV147" t="s">
        <v>362</v>
      </c>
      <c r="MW147" t="s">
        <v>362</v>
      </c>
      <c r="MX147" t="s">
        <v>362</v>
      </c>
      <c r="MY147" t="s">
        <v>362</v>
      </c>
      <c r="MZ147" t="s">
        <v>362</v>
      </c>
      <c r="NA147" t="s">
        <v>362</v>
      </c>
      <c r="NB147" t="s">
        <v>362</v>
      </c>
      <c r="NC147" t="s">
        <v>362</v>
      </c>
      <c r="NE147" t="s">
        <v>4971</v>
      </c>
      <c r="NF147" t="s">
        <v>362</v>
      </c>
      <c r="NG147" t="s">
        <v>362</v>
      </c>
      <c r="NH147" t="s">
        <v>362</v>
      </c>
      <c r="NI147" t="s">
        <v>362</v>
      </c>
      <c r="NJ147" t="s">
        <v>362</v>
      </c>
      <c r="NK147" t="s">
        <v>362</v>
      </c>
      <c r="NL147" t="s">
        <v>362</v>
      </c>
      <c r="NM147" t="s">
        <v>362</v>
      </c>
      <c r="NN147" t="s">
        <v>362</v>
      </c>
      <c r="NO147" t="s">
        <v>362</v>
      </c>
      <c r="NP147" t="s">
        <v>362</v>
      </c>
      <c r="NQ147" t="s">
        <v>360</v>
      </c>
      <c r="NR147" t="s">
        <v>362</v>
      </c>
      <c r="NS147" t="s">
        <v>362</v>
      </c>
      <c r="NU147" t="s">
        <v>6625</v>
      </c>
      <c r="NV147" t="s">
        <v>360</v>
      </c>
      <c r="NW147" t="s">
        <v>362</v>
      </c>
      <c r="NX147" t="s">
        <v>360</v>
      </c>
      <c r="NY147" t="s">
        <v>362</v>
      </c>
      <c r="NZ147" t="s">
        <v>360</v>
      </c>
      <c r="OA147" t="s">
        <v>362</v>
      </c>
      <c r="OB147" t="s">
        <v>360</v>
      </c>
      <c r="OC147" t="s">
        <v>362</v>
      </c>
      <c r="OD147" t="s">
        <v>362</v>
      </c>
      <c r="OE147" t="s">
        <v>362</v>
      </c>
      <c r="OF147" t="s">
        <v>362</v>
      </c>
      <c r="OG147" t="s">
        <v>362</v>
      </c>
      <c r="OI147" t="s">
        <v>5345</v>
      </c>
      <c r="OJ147" t="s">
        <v>360</v>
      </c>
      <c r="OK147" t="s">
        <v>362</v>
      </c>
      <c r="OL147" t="s">
        <v>362</v>
      </c>
      <c r="OM147" t="s">
        <v>362</v>
      </c>
      <c r="ON147" t="s">
        <v>362</v>
      </c>
      <c r="OO147" t="s">
        <v>362</v>
      </c>
      <c r="OP147" t="s">
        <v>362</v>
      </c>
      <c r="OQ147" t="s">
        <v>362</v>
      </c>
      <c r="OR147" t="s">
        <v>362</v>
      </c>
      <c r="OS147" t="s">
        <v>362</v>
      </c>
      <c r="OU147" t="s">
        <v>5002</v>
      </c>
      <c r="PF147" t="s">
        <v>5387</v>
      </c>
      <c r="PG147" t="s">
        <v>362</v>
      </c>
      <c r="PH147" t="s">
        <v>362</v>
      </c>
      <c r="PI147" t="s">
        <v>362</v>
      </c>
      <c r="PJ147" t="s">
        <v>362</v>
      </c>
      <c r="PK147" t="s">
        <v>362</v>
      </c>
      <c r="PL147" t="s">
        <v>362</v>
      </c>
      <c r="PM147" t="s">
        <v>362</v>
      </c>
      <c r="PN147" t="s">
        <v>362</v>
      </c>
      <c r="PO147" t="s">
        <v>362</v>
      </c>
      <c r="PP147" t="s">
        <v>360</v>
      </c>
      <c r="PQ147" t="s">
        <v>362</v>
      </c>
      <c r="PR147" t="s">
        <v>362</v>
      </c>
      <c r="PS147" t="s">
        <v>362</v>
      </c>
      <c r="PT147" t="s">
        <v>362</v>
      </c>
      <c r="PU147" t="s">
        <v>362</v>
      </c>
      <c r="PV147" t="s">
        <v>362</v>
      </c>
      <c r="PW147" t="s">
        <v>362</v>
      </c>
      <c r="PX147" t="s">
        <v>362</v>
      </c>
      <c r="PZ147" t="s">
        <v>6522</v>
      </c>
      <c r="QA147" t="s">
        <v>362</v>
      </c>
      <c r="QB147" t="s">
        <v>362</v>
      </c>
      <c r="QC147" t="s">
        <v>362</v>
      </c>
      <c r="QD147" t="s">
        <v>362</v>
      </c>
      <c r="QE147" t="s">
        <v>362</v>
      </c>
      <c r="QF147" t="s">
        <v>360</v>
      </c>
      <c r="QG147" t="s">
        <v>362</v>
      </c>
      <c r="QH147" t="s">
        <v>360</v>
      </c>
      <c r="QI147" t="s">
        <v>362</v>
      </c>
      <c r="QJ147" t="s">
        <v>362</v>
      </c>
      <c r="QK147" t="s">
        <v>362</v>
      </c>
      <c r="QL147" t="s">
        <v>362</v>
      </c>
      <c r="QM147" t="s">
        <v>362</v>
      </c>
      <c r="QN147" t="s">
        <v>362</v>
      </c>
      <c r="QO147" t="s">
        <v>362</v>
      </c>
      <c r="QP147" t="s">
        <v>362</v>
      </c>
      <c r="QR147" t="s">
        <v>6460</v>
      </c>
      <c r="QS147" t="s">
        <v>360</v>
      </c>
      <c r="QT147" t="s">
        <v>362</v>
      </c>
      <c r="QU147" t="s">
        <v>360</v>
      </c>
      <c r="QV147" t="s">
        <v>362</v>
      </c>
      <c r="QW147" t="s">
        <v>362</v>
      </c>
      <c r="QX147" t="s">
        <v>362</v>
      </c>
      <c r="QY147" t="s">
        <v>360</v>
      </c>
      <c r="QZ147" t="s">
        <v>360</v>
      </c>
      <c r="RA147" t="s">
        <v>362</v>
      </c>
      <c r="RB147" t="s">
        <v>362</v>
      </c>
      <c r="RC147" t="s">
        <v>362</v>
      </c>
      <c r="RD147" t="s">
        <v>362</v>
      </c>
      <c r="RF147" t="s">
        <v>6027</v>
      </c>
      <c r="RG147" t="s">
        <v>362</v>
      </c>
      <c r="RH147" t="s">
        <v>362</v>
      </c>
      <c r="RI147" t="s">
        <v>362</v>
      </c>
      <c r="RJ147" t="s">
        <v>362</v>
      </c>
      <c r="RK147" t="s">
        <v>360</v>
      </c>
      <c r="RL147" t="s">
        <v>360</v>
      </c>
      <c r="RM147" t="s">
        <v>362</v>
      </c>
      <c r="RN147" t="s">
        <v>362</v>
      </c>
      <c r="RO147" t="s">
        <v>362</v>
      </c>
      <c r="RP147" t="s">
        <v>362</v>
      </c>
      <c r="RQ147" t="s">
        <v>362</v>
      </c>
      <c r="RR147" t="s">
        <v>362</v>
      </c>
      <c r="RS147" t="s">
        <v>362</v>
      </c>
      <c r="RT147" t="s">
        <v>362</v>
      </c>
      <c r="RU147" t="s">
        <v>362</v>
      </c>
      <c r="RV147" t="s">
        <v>362</v>
      </c>
      <c r="RX147" t="s">
        <v>6213</v>
      </c>
      <c r="RY147" t="s">
        <v>360</v>
      </c>
      <c r="RZ147" t="s">
        <v>360</v>
      </c>
      <c r="SA147" t="s">
        <v>360</v>
      </c>
      <c r="SB147" t="s">
        <v>360</v>
      </c>
      <c r="SC147" t="s">
        <v>360</v>
      </c>
      <c r="SD147" t="s">
        <v>360</v>
      </c>
      <c r="SE147" t="s">
        <v>362</v>
      </c>
      <c r="SF147" t="s">
        <v>362</v>
      </c>
      <c r="SG147" t="s">
        <v>362</v>
      </c>
      <c r="SH147" t="s">
        <v>362</v>
      </c>
      <c r="SI147" t="s">
        <v>362</v>
      </c>
      <c r="SK147" t="s">
        <v>6626</v>
      </c>
      <c r="SL147" t="s">
        <v>362</v>
      </c>
      <c r="SM147" t="s">
        <v>362</v>
      </c>
      <c r="SN147" t="s">
        <v>362</v>
      </c>
      <c r="SO147" t="s">
        <v>360</v>
      </c>
      <c r="SP147" t="s">
        <v>360</v>
      </c>
      <c r="SQ147" t="s">
        <v>360</v>
      </c>
      <c r="SR147" t="s">
        <v>360</v>
      </c>
      <c r="SS147" t="s">
        <v>362</v>
      </c>
      <c r="ST147" t="s">
        <v>362</v>
      </c>
      <c r="SU147" t="s">
        <v>362</v>
      </c>
      <c r="SV147" t="s">
        <v>362</v>
      </c>
      <c r="SW147" t="s">
        <v>362</v>
      </c>
      <c r="SX147" t="s">
        <v>362</v>
      </c>
      <c r="SZ147" t="s">
        <v>3074</v>
      </c>
      <c r="TA147" t="s">
        <v>362</v>
      </c>
      <c r="TB147" t="s">
        <v>362</v>
      </c>
      <c r="TC147" t="s">
        <v>362</v>
      </c>
      <c r="TD147" t="s">
        <v>362</v>
      </c>
      <c r="TE147" t="s">
        <v>362</v>
      </c>
      <c r="TF147" t="s">
        <v>362</v>
      </c>
      <c r="TG147" t="s">
        <v>360</v>
      </c>
      <c r="TH147" t="s">
        <v>362</v>
      </c>
      <c r="TY147" t="s">
        <v>5021</v>
      </c>
      <c r="TZ147" t="s">
        <v>5451</v>
      </c>
      <c r="UA147" t="s">
        <v>362</v>
      </c>
      <c r="UB147" t="s">
        <v>360</v>
      </c>
      <c r="UC147" t="s">
        <v>362</v>
      </c>
      <c r="UD147" t="s">
        <v>362</v>
      </c>
      <c r="UE147" t="s">
        <v>362</v>
      </c>
      <c r="UF147" t="s">
        <v>362</v>
      </c>
      <c r="UG147" t="s">
        <v>362</v>
      </c>
      <c r="UH147" t="s">
        <v>362</v>
      </c>
      <c r="UI147" t="s">
        <v>362</v>
      </c>
      <c r="UJ147" t="s">
        <v>362</v>
      </c>
      <c r="UK147" t="s">
        <v>362</v>
      </c>
      <c r="UN147" t="s">
        <v>3074</v>
      </c>
      <c r="UO147" t="s">
        <v>3074</v>
      </c>
      <c r="UP147" t="s">
        <v>3074</v>
      </c>
      <c r="UQ147" t="s">
        <v>6627</v>
      </c>
      <c r="UR147" t="s">
        <v>304</v>
      </c>
      <c r="US147" t="s">
        <v>314</v>
      </c>
      <c r="UT147" t="s">
        <v>290</v>
      </c>
      <c r="UU147" t="s">
        <v>692</v>
      </c>
      <c r="UV147" t="s">
        <v>525</v>
      </c>
      <c r="UW147" t="s">
        <v>329</v>
      </c>
      <c r="UX147" t="s">
        <v>737</v>
      </c>
      <c r="UY147" t="s">
        <v>406</v>
      </c>
      <c r="UZ147" t="s">
        <v>1099</v>
      </c>
      <c r="VA147" t="s">
        <v>1185</v>
      </c>
      <c r="VB147" t="s">
        <v>375</v>
      </c>
    </row>
    <row r="148" spans="1:574" x14ac:dyDescent="0.25">
      <c r="A148" t="s">
        <v>6628</v>
      </c>
      <c r="B148" s="38">
        <v>45911</v>
      </c>
      <c r="C148" t="s">
        <v>3057</v>
      </c>
      <c r="D148" t="s">
        <v>3062</v>
      </c>
      <c r="E148" t="s">
        <v>3068</v>
      </c>
      <c r="G148" t="s">
        <v>3072</v>
      </c>
      <c r="H148" s="38">
        <v>44784</v>
      </c>
      <c r="I148">
        <v>67</v>
      </c>
      <c r="J148" t="s">
        <v>1471</v>
      </c>
      <c r="K148" t="s">
        <v>4866</v>
      </c>
      <c r="L148" t="s">
        <v>4875</v>
      </c>
      <c r="N148" t="s">
        <v>4911</v>
      </c>
      <c r="P148" t="s">
        <v>4933</v>
      </c>
      <c r="R148" t="s">
        <v>6629</v>
      </c>
      <c r="S148" t="s">
        <v>362</v>
      </c>
      <c r="T148" t="s">
        <v>360</v>
      </c>
      <c r="U148" t="s">
        <v>362</v>
      </c>
      <c r="V148" t="s">
        <v>360</v>
      </c>
      <c r="W148" t="s">
        <v>362</v>
      </c>
      <c r="X148" t="s">
        <v>362</v>
      </c>
      <c r="Y148" t="s">
        <v>362</v>
      </c>
      <c r="Z148" t="s">
        <v>362</v>
      </c>
      <c r="AB148" t="s">
        <v>4942</v>
      </c>
      <c r="AC148" t="s">
        <v>4940</v>
      </c>
      <c r="AD148" t="s">
        <v>4940</v>
      </c>
      <c r="AE148" t="s">
        <v>4940</v>
      </c>
      <c r="AF148" t="s">
        <v>4940</v>
      </c>
      <c r="AG148" t="s">
        <v>4940</v>
      </c>
      <c r="AH148" t="s">
        <v>6132</v>
      </c>
      <c r="AI148" t="s">
        <v>360</v>
      </c>
      <c r="AJ148" t="s">
        <v>360</v>
      </c>
      <c r="AK148" t="s">
        <v>362</v>
      </c>
      <c r="AL148" t="s">
        <v>362</v>
      </c>
      <c r="AM148" t="s">
        <v>362</v>
      </c>
      <c r="AN148" t="s">
        <v>362</v>
      </c>
      <c r="AO148" t="s">
        <v>360</v>
      </c>
      <c r="AP148" t="s">
        <v>362</v>
      </c>
      <c r="AQ148" t="s">
        <v>362</v>
      </c>
      <c r="AR148" t="s">
        <v>362</v>
      </c>
      <c r="AS148" t="s">
        <v>362</v>
      </c>
      <c r="AT148" t="s">
        <v>362</v>
      </c>
      <c r="AU148" t="s">
        <v>362</v>
      </c>
      <c r="AV148" t="s">
        <v>362</v>
      </c>
      <c r="AX148" t="s">
        <v>5984</v>
      </c>
      <c r="AY148" t="s">
        <v>360</v>
      </c>
      <c r="AZ148" t="s">
        <v>360</v>
      </c>
      <c r="BA148" t="s">
        <v>362</v>
      </c>
      <c r="BB148" t="s">
        <v>362</v>
      </c>
      <c r="BC148" t="s">
        <v>362</v>
      </c>
      <c r="BD148" t="s">
        <v>362</v>
      </c>
      <c r="BE148" t="s">
        <v>362</v>
      </c>
      <c r="BF148" t="s">
        <v>362</v>
      </c>
      <c r="BG148" t="s">
        <v>362</v>
      </c>
      <c r="BH148" t="s">
        <v>362</v>
      </c>
      <c r="BI148" t="s">
        <v>362</v>
      </c>
      <c r="BJ148" t="s">
        <v>362</v>
      </c>
      <c r="BK148" t="s">
        <v>362</v>
      </c>
      <c r="BM148" t="s">
        <v>6481</v>
      </c>
      <c r="BN148" t="s">
        <v>362</v>
      </c>
      <c r="BO148" t="s">
        <v>362</v>
      </c>
      <c r="BP148" t="s">
        <v>360</v>
      </c>
      <c r="BQ148" t="s">
        <v>360</v>
      </c>
      <c r="BR148" t="s">
        <v>362</v>
      </c>
      <c r="BS148" t="s">
        <v>362</v>
      </c>
      <c r="BT148" t="s">
        <v>362</v>
      </c>
      <c r="BU148" t="s">
        <v>362</v>
      </c>
      <c r="BV148" t="s">
        <v>362</v>
      </c>
      <c r="BX148" t="s">
        <v>4975</v>
      </c>
      <c r="CN148" t="s">
        <v>5002</v>
      </c>
      <c r="DD148" t="s">
        <v>4984</v>
      </c>
      <c r="EK148" t="s">
        <v>5070</v>
      </c>
      <c r="EW148" t="s">
        <v>6240</v>
      </c>
      <c r="EX148" t="s">
        <v>362</v>
      </c>
      <c r="EY148" t="s">
        <v>362</v>
      </c>
      <c r="EZ148" t="s">
        <v>362</v>
      </c>
      <c r="FA148" t="s">
        <v>362</v>
      </c>
      <c r="FB148" t="s">
        <v>362</v>
      </c>
      <c r="FC148" t="s">
        <v>360</v>
      </c>
      <c r="FD148" t="s">
        <v>360</v>
      </c>
      <c r="FE148" t="s">
        <v>362</v>
      </c>
      <c r="FF148" t="s">
        <v>362</v>
      </c>
      <c r="FG148" t="s">
        <v>362</v>
      </c>
      <c r="FH148" t="s">
        <v>362</v>
      </c>
      <c r="FJ148" t="s">
        <v>5070</v>
      </c>
      <c r="FK148" t="s">
        <v>3072</v>
      </c>
      <c r="FV148" t="s">
        <v>3072</v>
      </c>
      <c r="GG148" t="s">
        <v>4961</v>
      </c>
      <c r="GI148" t="s">
        <v>3072</v>
      </c>
      <c r="GJ148" t="s">
        <v>5137</v>
      </c>
      <c r="GK148" t="s">
        <v>362</v>
      </c>
      <c r="GL148" t="s">
        <v>360</v>
      </c>
      <c r="GM148" t="s">
        <v>362</v>
      </c>
      <c r="GN148" t="s">
        <v>362</v>
      </c>
      <c r="GO148" t="s">
        <v>362</v>
      </c>
      <c r="GP148" t="s">
        <v>362</v>
      </c>
      <c r="GR148" t="s">
        <v>5147</v>
      </c>
      <c r="GS148" t="s">
        <v>362</v>
      </c>
      <c r="GT148" t="s">
        <v>362</v>
      </c>
      <c r="GU148" t="s">
        <v>360</v>
      </c>
      <c r="GV148" t="s">
        <v>362</v>
      </c>
      <c r="GW148" t="s">
        <v>362</v>
      </c>
      <c r="GX148" t="s">
        <v>362</v>
      </c>
      <c r="GY148" t="s">
        <v>362</v>
      </c>
      <c r="GZ148" t="s">
        <v>362</v>
      </c>
      <c r="HB148" t="s">
        <v>3072</v>
      </c>
      <c r="IG148" t="s">
        <v>5187</v>
      </c>
      <c r="IP148" t="s">
        <v>5203</v>
      </c>
      <c r="IQ148" t="s">
        <v>5214</v>
      </c>
      <c r="IR148" t="s">
        <v>362</v>
      </c>
      <c r="IS148" t="s">
        <v>360</v>
      </c>
      <c r="IT148" t="s">
        <v>362</v>
      </c>
      <c r="IU148" t="s">
        <v>362</v>
      </c>
      <c r="IV148" t="s">
        <v>362</v>
      </c>
      <c r="IW148" t="s">
        <v>362</v>
      </c>
      <c r="IX148" t="s">
        <v>362</v>
      </c>
      <c r="IY148" t="s">
        <v>362</v>
      </c>
      <c r="IZ148" t="s">
        <v>362</v>
      </c>
      <c r="JA148" t="s">
        <v>362</v>
      </c>
      <c r="JL148" t="s">
        <v>3074</v>
      </c>
      <c r="JX148" t="s">
        <v>5248</v>
      </c>
      <c r="JY148" t="s">
        <v>360</v>
      </c>
      <c r="JZ148" t="s">
        <v>362</v>
      </c>
      <c r="KA148" t="s">
        <v>362</v>
      </c>
      <c r="KB148" t="s">
        <v>362</v>
      </c>
      <c r="KC148" t="s">
        <v>362</v>
      </c>
      <c r="KD148" t="s">
        <v>362</v>
      </c>
      <c r="KE148" t="s">
        <v>362</v>
      </c>
      <c r="KF148" t="s">
        <v>362</v>
      </c>
      <c r="KG148" t="s">
        <v>362</v>
      </c>
      <c r="KI148" t="s">
        <v>5259</v>
      </c>
      <c r="KJ148" t="s">
        <v>5263</v>
      </c>
      <c r="KK148" t="s">
        <v>360</v>
      </c>
      <c r="KL148" t="s">
        <v>362</v>
      </c>
      <c r="KM148" t="s">
        <v>362</v>
      </c>
      <c r="KN148" t="s">
        <v>362</v>
      </c>
      <c r="KO148" t="s">
        <v>362</v>
      </c>
      <c r="KP148" t="s">
        <v>362</v>
      </c>
      <c r="KQ148" t="s">
        <v>362</v>
      </c>
      <c r="KR148" t="s">
        <v>362</v>
      </c>
      <c r="KS148" t="s">
        <v>362</v>
      </c>
      <c r="KT148" t="s">
        <v>362</v>
      </c>
      <c r="KU148" t="s">
        <v>362</v>
      </c>
      <c r="LJ148" t="s">
        <v>6023</v>
      </c>
      <c r="LK148" t="s">
        <v>360</v>
      </c>
      <c r="LL148" t="s">
        <v>360</v>
      </c>
      <c r="LM148" t="s">
        <v>360</v>
      </c>
      <c r="LN148" t="s">
        <v>360</v>
      </c>
      <c r="LO148" t="s">
        <v>362</v>
      </c>
      <c r="LP148" t="s">
        <v>362</v>
      </c>
      <c r="LQ148" t="s">
        <v>362</v>
      </c>
      <c r="LS148" t="s">
        <v>3072</v>
      </c>
      <c r="LT148" t="s">
        <v>3072</v>
      </c>
      <c r="LU148" t="s">
        <v>5279</v>
      </c>
      <c r="LW148" t="s">
        <v>5296</v>
      </c>
      <c r="NE148" t="s">
        <v>4971</v>
      </c>
      <c r="NF148" t="s">
        <v>362</v>
      </c>
      <c r="NG148" t="s">
        <v>362</v>
      </c>
      <c r="NH148" t="s">
        <v>362</v>
      </c>
      <c r="NI148" t="s">
        <v>362</v>
      </c>
      <c r="NJ148" t="s">
        <v>362</v>
      </c>
      <c r="NK148" t="s">
        <v>362</v>
      </c>
      <c r="NL148" t="s">
        <v>362</v>
      </c>
      <c r="NM148" t="s">
        <v>362</v>
      </c>
      <c r="NN148" t="s">
        <v>362</v>
      </c>
      <c r="NO148" t="s">
        <v>362</v>
      </c>
      <c r="NP148" t="s">
        <v>362</v>
      </c>
      <c r="NQ148" t="s">
        <v>360</v>
      </c>
      <c r="NR148" t="s">
        <v>362</v>
      </c>
      <c r="NS148" t="s">
        <v>362</v>
      </c>
      <c r="NU148" t="s">
        <v>5263</v>
      </c>
      <c r="NV148" t="s">
        <v>360</v>
      </c>
      <c r="NW148" t="s">
        <v>362</v>
      </c>
      <c r="NX148" t="s">
        <v>362</v>
      </c>
      <c r="NY148" t="s">
        <v>362</v>
      </c>
      <c r="NZ148" t="s">
        <v>362</v>
      </c>
      <c r="OA148" t="s">
        <v>362</v>
      </c>
      <c r="OB148" t="s">
        <v>362</v>
      </c>
      <c r="OC148" t="s">
        <v>362</v>
      </c>
      <c r="OD148" t="s">
        <v>362</v>
      </c>
      <c r="OE148" t="s">
        <v>362</v>
      </c>
      <c r="OF148" t="s">
        <v>362</v>
      </c>
      <c r="OG148" t="s">
        <v>362</v>
      </c>
      <c r="OI148" t="s">
        <v>5345</v>
      </c>
      <c r="OJ148" t="s">
        <v>360</v>
      </c>
      <c r="OK148" t="s">
        <v>362</v>
      </c>
      <c r="OL148" t="s">
        <v>362</v>
      </c>
      <c r="OM148" t="s">
        <v>362</v>
      </c>
      <c r="ON148" t="s">
        <v>362</v>
      </c>
      <c r="OO148" t="s">
        <v>362</v>
      </c>
      <c r="OP148" t="s">
        <v>362</v>
      </c>
      <c r="OQ148" t="s">
        <v>362</v>
      </c>
      <c r="OR148" t="s">
        <v>362</v>
      </c>
      <c r="OS148" t="s">
        <v>362</v>
      </c>
      <c r="OU148" t="s">
        <v>5002</v>
      </c>
      <c r="PF148" t="s">
        <v>5387</v>
      </c>
      <c r="PG148" t="s">
        <v>362</v>
      </c>
      <c r="PH148" t="s">
        <v>362</v>
      </c>
      <c r="PI148" t="s">
        <v>362</v>
      </c>
      <c r="PJ148" t="s">
        <v>362</v>
      </c>
      <c r="PK148" t="s">
        <v>362</v>
      </c>
      <c r="PL148" t="s">
        <v>362</v>
      </c>
      <c r="PM148" t="s">
        <v>362</v>
      </c>
      <c r="PN148" t="s">
        <v>362</v>
      </c>
      <c r="PO148" t="s">
        <v>362</v>
      </c>
      <c r="PP148" t="s">
        <v>360</v>
      </c>
      <c r="PQ148" t="s">
        <v>362</v>
      </c>
      <c r="PR148" t="s">
        <v>362</v>
      </c>
      <c r="PS148" t="s">
        <v>362</v>
      </c>
      <c r="PT148" t="s">
        <v>362</v>
      </c>
      <c r="PU148" t="s">
        <v>362</v>
      </c>
      <c r="PV148" t="s">
        <v>362</v>
      </c>
      <c r="PW148" t="s">
        <v>362</v>
      </c>
      <c r="PX148" t="s">
        <v>362</v>
      </c>
      <c r="PZ148" t="s">
        <v>5400</v>
      </c>
      <c r="QA148" t="s">
        <v>360</v>
      </c>
      <c r="QB148" t="s">
        <v>362</v>
      </c>
      <c r="QC148" t="s">
        <v>362</v>
      </c>
      <c r="QD148" t="s">
        <v>362</v>
      </c>
      <c r="QE148" t="s">
        <v>362</v>
      </c>
      <c r="QF148" t="s">
        <v>362</v>
      </c>
      <c r="QG148" t="s">
        <v>362</v>
      </c>
      <c r="QH148" t="s">
        <v>362</v>
      </c>
      <c r="QI148" t="s">
        <v>362</v>
      </c>
      <c r="QJ148" t="s">
        <v>362</v>
      </c>
      <c r="QK148" t="s">
        <v>362</v>
      </c>
      <c r="QL148" t="s">
        <v>362</v>
      </c>
      <c r="QM148" t="s">
        <v>362</v>
      </c>
      <c r="QN148" t="s">
        <v>362</v>
      </c>
      <c r="QO148" t="s">
        <v>362</v>
      </c>
      <c r="QP148" t="s">
        <v>362</v>
      </c>
      <c r="QR148" t="s">
        <v>5423</v>
      </c>
      <c r="QS148" t="s">
        <v>360</v>
      </c>
      <c r="QT148" t="s">
        <v>362</v>
      </c>
      <c r="QU148" t="s">
        <v>362</v>
      </c>
      <c r="QV148" t="s">
        <v>362</v>
      </c>
      <c r="QW148" t="s">
        <v>362</v>
      </c>
      <c r="QX148" t="s">
        <v>362</v>
      </c>
      <c r="QY148" t="s">
        <v>362</v>
      </c>
      <c r="QZ148" t="s">
        <v>362</v>
      </c>
      <c r="RA148" t="s">
        <v>362</v>
      </c>
      <c r="RB148" t="s">
        <v>362</v>
      </c>
      <c r="RC148" t="s">
        <v>362</v>
      </c>
      <c r="RD148" t="s">
        <v>362</v>
      </c>
      <c r="RF148" t="s">
        <v>5449</v>
      </c>
      <c r="RG148" t="s">
        <v>362</v>
      </c>
      <c r="RH148" t="s">
        <v>362</v>
      </c>
      <c r="RI148" t="s">
        <v>362</v>
      </c>
      <c r="RJ148" t="s">
        <v>362</v>
      </c>
      <c r="RK148" t="s">
        <v>360</v>
      </c>
      <c r="RL148" t="s">
        <v>362</v>
      </c>
      <c r="RM148" t="s">
        <v>362</v>
      </c>
      <c r="RN148" t="s">
        <v>362</v>
      </c>
      <c r="RO148" t="s">
        <v>362</v>
      </c>
      <c r="RP148" t="s">
        <v>362</v>
      </c>
      <c r="RQ148" t="s">
        <v>362</v>
      </c>
      <c r="RR148" t="s">
        <v>362</v>
      </c>
      <c r="RS148" t="s">
        <v>362</v>
      </c>
      <c r="RT148" t="s">
        <v>362</v>
      </c>
      <c r="RU148" t="s">
        <v>362</v>
      </c>
      <c r="RV148" t="s">
        <v>362</v>
      </c>
      <c r="RX148" t="s">
        <v>6630</v>
      </c>
      <c r="RY148" t="s">
        <v>362</v>
      </c>
      <c r="RZ148" t="s">
        <v>360</v>
      </c>
      <c r="SA148" t="s">
        <v>360</v>
      </c>
      <c r="SB148" t="s">
        <v>360</v>
      </c>
      <c r="SC148" t="s">
        <v>362</v>
      </c>
      <c r="SD148" t="s">
        <v>362</v>
      </c>
      <c r="SE148" t="s">
        <v>362</v>
      </c>
      <c r="SF148" t="s">
        <v>362</v>
      </c>
      <c r="SG148" t="s">
        <v>362</v>
      </c>
      <c r="SH148" t="s">
        <v>362</v>
      </c>
      <c r="SI148" t="s">
        <v>362</v>
      </c>
      <c r="SK148" t="s">
        <v>6631</v>
      </c>
      <c r="SL148" t="s">
        <v>362</v>
      </c>
      <c r="SM148" t="s">
        <v>360</v>
      </c>
      <c r="SN148" t="s">
        <v>362</v>
      </c>
      <c r="SO148" t="s">
        <v>360</v>
      </c>
      <c r="SP148" t="s">
        <v>362</v>
      </c>
      <c r="SQ148" t="s">
        <v>360</v>
      </c>
      <c r="SR148" t="s">
        <v>362</v>
      </c>
      <c r="SS148" t="s">
        <v>362</v>
      </c>
      <c r="ST148" t="s">
        <v>362</v>
      </c>
      <c r="SU148" t="s">
        <v>362</v>
      </c>
      <c r="SV148" t="s">
        <v>362</v>
      </c>
      <c r="SW148" t="s">
        <v>362</v>
      </c>
      <c r="SX148" t="s">
        <v>362</v>
      </c>
      <c r="SZ148" t="s">
        <v>5505</v>
      </c>
      <c r="TA148" t="s">
        <v>360</v>
      </c>
      <c r="TB148" t="s">
        <v>362</v>
      </c>
      <c r="TC148" t="s">
        <v>362</v>
      </c>
      <c r="TD148" t="s">
        <v>362</v>
      </c>
      <c r="TE148" t="s">
        <v>362</v>
      </c>
      <c r="TF148" t="s">
        <v>362</v>
      </c>
      <c r="TG148" t="s">
        <v>362</v>
      </c>
      <c r="TH148" t="s">
        <v>362</v>
      </c>
      <c r="TJ148" t="s">
        <v>6632</v>
      </c>
      <c r="TK148" t="s">
        <v>362</v>
      </c>
      <c r="TL148" t="s">
        <v>360</v>
      </c>
      <c r="TM148" t="s">
        <v>362</v>
      </c>
      <c r="TN148" t="s">
        <v>360</v>
      </c>
      <c r="TO148" t="s">
        <v>362</v>
      </c>
      <c r="TP148" t="s">
        <v>360</v>
      </c>
      <c r="TQ148" t="s">
        <v>362</v>
      </c>
      <c r="TR148" t="s">
        <v>362</v>
      </c>
      <c r="TS148" t="s">
        <v>362</v>
      </c>
      <c r="TT148" t="s">
        <v>362</v>
      </c>
      <c r="TU148" t="s">
        <v>362</v>
      </c>
      <c r="TV148" t="s">
        <v>362</v>
      </c>
      <c r="TW148" t="s">
        <v>362</v>
      </c>
      <c r="TY148" t="s">
        <v>5002</v>
      </c>
      <c r="UN148" t="s">
        <v>3074</v>
      </c>
      <c r="UO148" t="s">
        <v>3074</v>
      </c>
      <c r="UP148" t="s">
        <v>3074</v>
      </c>
      <c r="UQ148" t="s">
        <v>6633</v>
      </c>
      <c r="UR148" t="s">
        <v>304</v>
      </c>
      <c r="US148" t="s">
        <v>314</v>
      </c>
      <c r="UT148" t="s">
        <v>298</v>
      </c>
      <c r="UU148" t="s">
        <v>694</v>
      </c>
      <c r="UV148" t="s">
        <v>532</v>
      </c>
      <c r="UW148" t="s">
        <v>330</v>
      </c>
      <c r="UX148" t="s">
        <v>737</v>
      </c>
      <c r="UY148" t="s">
        <v>406</v>
      </c>
      <c r="UZ148" t="s">
        <v>1099</v>
      </c>
      <c r="VA148" t="s">
        <v>1185</v>
      </c>
      <c r="VB148" t="s">
        <v>386</v>
      </c>
    </row>
    <row r="149" spans="1:574" x14ac:dyDescent="0.25">
      <c r="A149" t="s">
        <v>6634</v>
      </c>
      <c r="B149" s="38">
        <v>45911</v>
      </c>
      <c r="C149" t="s">
        <v>3058</v>
      </c>
      <c r="D149" t="s">
        <v>3062</v>
      </c>
      <c r="E149" t="s">
        <v>3068</v>
      </c>
      <c r="G149" t="s">
        <v>3072</v>
      </c>
      <c r="H149" s="38">
        <v>44966</v>
      </c>
      <c r="I149">
        <v>47</v>
      </c>
      <c r="J149" t="s">
        <v>1471</v>
      </c>
      <c r="K149" t="s">
        <v>4868</v>
      </c>
      <c r="L149" t="s">
        <v>4875</v>
      </c>
      <c r="N149" t="s">
        <v>4911</v>
      </c>
      <c r="P149" t="s">
        <v>4929</v>
      </c>
      <c r="R149" t="s">
        <v>6270</v>
      </c>
      <c r="S149" t="s">
        <v>362</v>
      </c>
      <c r="T149" t="s">
        <v>360</v>
      </c>
      <c r="U149" t="s">
        <v>362</v>
      </c>
      <c r="V149" t="s">
        <v>360</v>
      </c>
      <c r="W149" t="s">
        <v>362</v>
      </c>
      <c r="X149" t="s">
        <v>362</v>
      </c>
      <c r="Y149" t="s">
        <v>362</v>
      </c>
      <c r="Z149" t="s">
        <v>362</v>
      </c>
      <c r="AB149" t="s">
        <v>4942</v>
      </c>
      <c r="AC149" t="s">
        <v>4940</v>
      </c>
      <c r="AD149" t="s">
        <v>4942</v>
      </c>
      <c r="AE149" t="s">
        <v>4940</v>
      </c>
      <c r="AF149" t="s">
        <v>4940</v>
      </c>
      <c r="AG149" t="s">
        <v>4940</v>
      </c>
      <c r="AH149" t="s">
        <v>6635</v>
      </c>
      <c r="AI149" t="s">
        <v>360</v>
      </c>
      <c r="AJ149" t="s">
        <v>360</v>
      </c>
      <c r="AK149" t="s">
        <v>360</v>
      </c>
      <c r="AL149" t="s">
        <v>362</v>
      </c>
      <c r="AM149" t="s">
        <v>360</v>
      </c>
      <c r="AN149" t="s">
        <v>360</v>
      </c>
      <c r="AO149" t="s">
        <v>360</v>
      </c>
      <c r="AP149" t="s">
        <v>362</v>
      </c>
      <c r="AQ149" t="s">
        <v>362</v>
      </c>
      <c r="AR149" t="s">
        <v>362</v>
      </c>
      <c r="AS149" t="s">
        <v>362</v>
      </c>
      <c r="AT149" t="s">
        <v>362</v>
      </c>
      <c r="AU149" t="s">
        <v>362</v>
      </c>
      <c r="AV149" t="s">
        <v>362</v>
      </c>
      <c r="AX149" t="s">
        <v>4973</v>
      </c>
      <c r="AY149" t="s">
        <v>362</v>
      </c>
      <c r="AZ149" t="s">
        <v>362</v>
      </c>
      <c r="BA149" t="s">
        <v>362</v>
      </c>
      <c r="BB149" t="s">
        <v>362</v>
      </c>
      <c r="BC149" t="s">
        <v>362</v>
      </c>
      <c r="BD149" t="s">
        <v>362</v>
      </c>
      <c r="BE149" t="s">
        <v>362</v>
      </c>
      <c r="BF149" t="s">
        <v>362</v>
      </c>
      <c r="BG149" t="s">
        <v>362</v>
      </c>
      <c r="BH149" t="s">
        <v>362</v>
      </c>
      <c r="BI149" t="s">
        <v>362</v>
      </c>
      <c r="BJ149" t="s">
        <v>360</v>
      </c>
      <c r="BK149" t="s">
        <v>362</v>
      </c>
      <c r="DE149" t="s">
        <v>5026</v>
      </c>
      <c r="DF149" t="s">
        <v>5036</v>
      </c>
      <c r="DG149" t="s">
        <v>362</v>
      </c>
      <c r="DH149" t="s">
        <v>362</v>
      </c>
      <c r="DI149" t="s">
        <v>360</v>
      </c>
      <c r="DJ149" t="s">
        <v>362</v>
      </c>
      <c r="DK149" t="s">
        <v>362</v>
      </c>
      <c r="DL149" t="s">
        <v>362</v>
      </c>
      <c r="EK149" t="s">
        <v>5074</v>
      </c>
      <c r="EL149" t="s">
        <v>6636</v>
      </c>
      <c r="EM149" t="s">
        <v>362</v>
      </c>
      <c r="EN149" t="s">
        <v>362</v>
      </c>
      <c r="EO149" t="s">
        <v>360</v>
      </c>
      <c r="EP149" t="s">
        <v>362</v>
      </c>
      <c r="EQ149" t="s">
        <v>360</v>
      </c>
      <c r="ER149" t="s">
        <v>360</v>
      </c>
      <c r="ES149" t="s">
        <v>362</v>
      </c>
      <c r="ET149" t="s">
        <v>362</v>
      </c>
      <c r="EU149" t="s">
        <v>362</v>
      </c>
      <c r="EW149" t="s">
        <v>6637</v>
      </c>
      <c r="EX149" t="s">
        <v>362</v>
      </c>
      <c r="EY149" t="s">
        <v>362</v>
      </c>
      <c r="EZ149" t="s">
        <v>362</v>
      </c>
      <c r="FA149" t="s">
        <v>362</v>
      </c>
      <c r="FB149" t="s">
        <v>360</v>
      </c>
      <c r="FC149" t="s">
        <v>360</v>
      </c>
      <c r="FD149" t="s">
        <v>360</v>
      </c>
      <c r="FE149" t="s">
        <v>360</v>
      </c>
      <c r="FF149" t="s">
        <v>362</v>
      </c>
      <c r="FG149" t="s">
        <v>362</v>
      </c>
      <c r="FH149" t="s">
        <v>362</v>
      </c>
      <c r="FJ149" t="s">
        <v>5074</v>
      </c>
      <c r="FK149" t="s">
        <v>5111</v>
      </c>
      <c r="FL149" t="s">
        <v>5113</v>
      </c>
      <c r="FM149" t="s">
        <v>360</v>
      </c>
      <c r="FN149" t="s">
        <v>362</v>
      </c>
      <c r="FO149" t="s">
        <v>362</v>
      </c>
      <c r="FP149" t="s">
        <v>362</v>
      </c>
      <c r="FQ149" t="s">
        <v>362</v>
      </c>
      <c r="FR149" t="s">
        <v>362</v>
      </c>
      <c r="FS149" t="s">
        <v>362</v>
      </c>
      <c r="FT149" t="s">
        <v>362</v>
      </c>
      <c r="FV149" t="s">
        <v>5111</v>
      </c>
      <c r="FW149" t="s">
        <v>6638</v>
      </c>
      <c r="FX149" t="s">
        <v>360</v>
      </c>
      <c r="FY149" t="s">
        <v>362</v>
      </c>
      <c r="FZ149" t="s">
        <v>362</v>
      </c>
      <c r="GA149" t="s">
        <v>362</v>
      </c>
      <c r="GB149" t="s">
        <v>360</v>
      </c>
      <c r="GC149" t="s">
        <v>362</v>
      </c>
      <c r="GD149" t="s">
        <v>362</v>
      </c>
      <c r="GE149" t="s">
        <v>362</v>
      </c>
      <c r="GG149" t="s">
        <v>4949</v>
      </c>
      <c r="GI149" t="s">
        <v>3074</v>
      </c>
      <c r="HN149" t="s">
        <v>5172</v>
      </c>
      <c r="HO149" t="s">
        <v>362</v>
      </c>
      <c r="HP149" t="s">
        <v>362</v>
      </c>
      <c r="HQ149" t="s">
        <v>360</v>
      </c>
      <c r="HR149" t="s">
        <v>362</v>
      </c>
      <c r="HS149" t="s">
        <v>362</v>
      </c>
      <c r="HT149" t="s">
        <v>362</v>
      </c>
      <c r="HU149" t="s">
        <v>362</v>
      </c>
      <c r="HV149" t="s">
        <v>362</v>
      </c>
      <c r="HW149" t="s">
        <v>362</v>
      </c>
      <c r="HY149" t="s">
        <v>5180</v>
      </c>
      <c r="HZ149" t="s">
        <v>360</v>
      </c>
      <c r="IA149" t="s">
        <v>362</v>
      </c>
      <c r="IB149" t="s">
        <v>362</v>
      </c>
      <c r="IC149" t="s">
        <v>362</v>
      </c>
      <c r="ID149" t="s">
        <v>362</v>
      </c>
      <c r="IE149" t="s">
        <v>362</v>
      </c>
      <c r="IG149" t="s">
        <v>5021</v>
      </c>
      <c r="IH149" t="s">
        <v>6120</v>
      </c>
      <c r="II149" t="s">
        <v>362</v>
      </c>
      <c r="IJ149" t="s">
        <v>360</v>
      </c>
      <c r="IK149" t="s">
        <v>360</v>
      </c>
      <c r="IL149" t="s">
        <v>362</v>
      </c>
      <c r="IM149" t="s">
        <v>362</v>
      </c>
      <c r="IN149" t="s">
        <v>362</v>
      </c>
      <c r="IP149" t="s">
        <v>5205</v>
      </c>
      <c r="IQ149" t="s">
        <v>5985</v>
      </c>
      <c r="IR149" t="s">
        <v>362</v>
      </c>
      <c r="IS149" t="s">
        <v>362</v>
      </c>
      <c r="IT149" t="s">
        <v>362</v>
      </c>
      <c r="IU149" t="s">
        <v>360</v>
      </c>
      <c r="IV149" t="s">
        <v>360</v>
      </c>
      <c r="IW149" t="s">
        <v>362</v>
      </c>
      <c r="IX149" t="s">
        <v>362</v>
      </c>
      <c r="IY149" t="s">
        <v>362</v>
      </c>
      <c r="IZ149" t="s">
        <v>362</v>
      </c>
      <c r="JA149" t="s">
        <v>362</v>
      </c>
      <c r="JL149" t="s">
        <v>3074</v>
      </c>
      <c r="JX149" t="s">
        <v>6639</v>
      </c>
      <c r="JY149" t="s">
        <v>360</v>
      </c>
      <c r="JZ149" t="s">
        <v>362</v>
      </c>
      <c r="KA149" t="s">
        <v>362</v>
      </c>
      <c r="KB149" t="s">
        <v>362</v>
      </c>
      <c r="KC149" t="s">
        <v>360</v>
      </c>
      <c r="KD149" t="s">
        <v>360</v>
      </c>
      <c r="KE149" t="s">
        <v>362</v>
      </c>
      <c r="KF149" t="s">
        <v>362</v>
      </c>
      <c r="KG149" t="s">
        <v>362</v>
      </c>
      <c r="KI149" t="s">
        <v>5259</v>
      </c>
      <c r="KJ149" t="s">
        <v>6164</v>
      </c>
      <c r="KK149" t="s">
        <v>360</v>
      </c>
      <c r="KL149" t="s">
        <v>362</v>
      </c>
      <c r="KM149" t="s">
        <v>360</v>
      </c>
      <c r="KN149" t="s">
        <v>362</v>
      </c>
      <c r="KO149" t="s">
        <v>362</v>
      </c>
      <c r="KP149" t="s">
        <v>362</v>
      </c>
      <c r="KQ149" t="s">
        <v>360</v>
      </c>
      <c r="KR149" t="s">
        <v>362</v>
      </c>
      <c r="KS149" t="s">
        <v>362</v>
      </c>
      <c r="KT149" t="s">
        <v>362</v>
      </c>
      <c r="KU149" t="s">
        <v>362</v>
      </c>
      <c r="LJ149" t="s">
        <v>6023</v>
      </c>
      <c r="LK149" t="s">
        <v>360</v>
      </c>
      <c r="LL149" t="s">
        <v>360</v>
      </c>
      <c r="LM149" t="s">
        <v>360</v>
      </c>
      <c r="LN149" t="s">
        <v>360</v>
      </c>
      <c r="LO149" t="s">
        <v>362</v>
      </c>
      <c r="LP149" t="s">
        <v>362</v>
      </c>
      <c r="LQ149" t="s">
        <v>362</v>
      </c>
      <c r="LS149" t="s">
        <v>3072</v>
      </c>
      <c r="LT149" t="s">
        <v>5289</v>
      </c>
      <c r="MF149" t="s">
        <v>6097</v>
      </c>
      <c r="MG149" t="s">
        <v>360</v>
      </c>
      <c r="MH149" t="s">
        <v>362</v>
      </c>
      <c r="MI149" t="s">
        <v>362</v>
      </c>
      <c r="MJ149" t="s">
        <v>362</v>
      </c>
      <c r="MK149" t="s">
        <v>360</v>
      </c>
      <c r="ML149" t="s">
        <v>362</v>
      </c>
      <c r="MM149" t="s">
        <v>362</v>
      </c>
      <c r="MN149" t="s">
        <v>362</v>
      </c>
      <c r="MO149" t="s">
        <v>362</v>
      </c>
      <c r="MP149" t="s">
        <v>362</v>
      </c>
      <c r="NE149" t="s">
        <v>4971</v>
      </c>
      <c r="NF149" t="s">
        <v>362</v>
      </c>
      <c r="NG149" t="s">
        <v>362</v>
      </c>
      <c r="NH149" t="s">
        <v>362</v>
      </c>
      <c r="NI149" t="s">
        <v>362</v>
      </c>
      <c r="NJ149" t="s">
        <v>362</v>
      </c>
      <c r="NK149" t="s">
        <v>362</v>
      </c>
      <c r="NL149" t="s">
        <v>362</v>
      </c>
      <c r="NM149" t="s">
        <v>362</v>
      </c>
      <c r="NN149" t="s">
        <v>362</v>
      </c>
      <c r="NO149" t="s">
        <v>362</v>
      </c>
      <c r="NP149" t="s">
        <v>362</v>
      </c>
      <c r="NQ149" t="s">
        <v>360</v>
      </c>
      <c r="NR149" t="s">
        <v>362</v>
      </c>
      <c r="NS149" t="s">
        <v>362</v>
      </c>
      <c r="NU149" t="s">
        <v>6625</v>
      </c>
      <c r="NV149" t="s">
        <v>360</v>
      </c>
      <c r="NW149" t="s">
        <v>362</v>
      </c>
      <c r="NX149" t="s">
        <v>360</v>
      </c>
      <c r="NY149" t="s">
        <v>362</v>
      </c>
      <c r="NZ149" t="s">
        <v>360</v>
      </c>
      <c r="OA149" t="s">
        <v>362</v>
      </c>
      <c r="OB149" t="s">
        <v>360</v>
      </c>
      <c r="OC149" t="s">
        <v>362</v>
      </c>
      <c r="OD149" t="s">
        <v>362</v>
      </c>
      <c r="OE149" t="s">
        <v>362</v>
      </c>
      <c r="OF149" t="s">
        <v>362</v>
      </c>
      <c r="OG149" t="s">
        <v>362</v>
      </c>
      <c r="OI149" t="s">
        <v>5345</v>
      </c>
      <c r="OJ149" t="s">
        <v>360</v>
      </c>
      <c r="OK149" t="s">
        <v>362</v>
      </c>
      <c r="OL149" t="s">
        <v>362</v>
      </c>
      <c r="OM149" t="s">
        <v>362</v>
      </c>
      <c r="ON149" t="s">
        <v>362</v>
      </c>
      <c r="OO149" t="s">
        <v>362</v>
      </c>
      <c r="OP149" t="s">
        <v>362</v>
      </c>
      <c r="OQ149" t="s">
        <v>362</v>
      </c>
      <c r="OR149" t="s">
        <v>362</v>
      </c>
      <c r="OS149" t="s">
        <v>362</v>
      </c>
      <c r="OU149" t="s">
        <v>5019</v>
      </c>
      <c r="OV149" t="s">
        <v>6146</v>
      </c>
      <c r="OW149" t="s">
        <v>360</v>
      </c>
      <c r="OX149" t="s">
        <v>362</v>
      </c>
      <c r="OY149" t="s">
        <v>362</v>
      </c>
      <c r="OZ149" t="s">
        <v>360</v>
      </c>
      <c r="PA149" t="s">
        <v>362</v>
      </c>
      <c r="PB149" t="s">
        <v>362</v>
      </c>
      <c r="PC149" t="s">
        <v>362</v>
      </c>
      <c r="PD149" t="s">
        <v>362</v>
      </c>
      <c r="PF149" t="s">
        <v>6640</v>
      </c>
      <c r="PG149" t="s">
        <v>362</v>
      </c>
      <c r="PH149" t="s">
        <v>362</v>
      </c>
      <c r="PI149" t="s">
        <v>362</v>
      </c>
      <c r="PJ149" t="s">
        <v>362</v>
      </c>
      <c r="PK149" t="s">
        <v>362</v>
      </c>
      <c r="PL149" t="s">
        <v>362</v>
      </c>
      <c r="PM149" t="s">
        <v>360</v>
      </c>
      <c r="PN149" t="s">
        <v>360</v>
      </c>
      <c r="PO149" t="s">
        <v>362</v>
      </c>
      <c r="PP149" t="s">
        <v>360</v>
      </c>
      <c r="PQ149" t="s">
        <v>362</v>
      </c>
      <c r="PR149" t="s">
        <v>362</v>
      </c>
      <c r="PS149" t="s">
        <v>362</v>
      </c>
      <c r="PT149" t="s">
        <v>362</v>
      </c>
      <c r="PU149" t="s">
        <v>362</v>
      </c>
      <c r="PV149" t="s">
        <v>362</v>
      </c>
      <c r="PW149" t="s">
        <v>362</v>
      </c>
      <c r="PX149" t="s">
        <v>362</v>
      </c>
      <c r="PZ149" t="s">
        <v>5412</v>
      </c>
      <c r="QA149" t="s">
        <v>362</v>
      </c>
      <c r="QB149" t="s">
        <v>362</v>
      </c>
      <c r="QC149" t="s">
        <v>362</v>
      </c>
      <c r="QD149" t="s">
        <v>362</v>
      </c>
      <c r="QE149" t="s">
        <v>362</v>
      </c>
      <c r="QF149" t="s">
        <v>362</v>
      </c>
      <c r="QG149" t="s">
        <v>362</v>
      </c>
      <c r="QH149" t="s">
        <v>360</v>
      </c>
      <c r="QI149" t="s">
        <v>362</v>
      </c>
      <c r="QJ149" t="s">
        <v>362</v>
      </c>
      <c r="QK149" t="s">
        <v>362</v>
      </c>
      <c r="QL149" t="s">
        <v>362</v>
      </c>
      <c r="QM149" t="s">
        <v>362</v>
      </c>
      <c r="QN149" t="s">
        <v>362</v>
      </c>
      <c r="QO149" t="s">
        <v>362</v>
      </c>
      <c r="QP149" t="s">
        <v>362</v>
      </c>
      <c r="QR149" t="s">
        <v>6641</v>
      </c>
      <c r="QS149" t="s">
        <v>362</v>
      </c>
      <c r="QT149" t="s">
        <v>362</v>
      </c>
      <c r="QU149" t="s">
        <v>360</v>
      </c>
      <c r="QV149" t="s">
        <v>362</v>
      </c>
      <c r="QW149" t="s">
        <v>360</v>
      </c>
      <c r="QX149" t="s">
        <v>362</v>
      </c>
      <c r="QY149" t="s">
        <v>360</v>
      </c>
      <c r="QZ149" t="s">
        <v>360</v>
      </c>
      <c r="RA149" t="s">
        <v>362</v>
      </c>
      <c r="RB149" t="s">
        <v>362</v>
      </c>
      <c r="RC149" t="s">
        <v>362</v>
      </c>
      <c r="RD149" t="s">
        <v>362</v>
      </c>
      <c r="RF149" t="s">
        <v>6557</v>
      </c>
      <c r="RG149" t="s">
        <v>360</v>
      </c>
      <c r="RH149" t="s">
        <v>362</v>
      </c>
      <c r="RI149" t="s">
        <v>362</v>
      </c>
      <c r="RJ149" t="s">
        <v>362</v>
      </c>
      <c r="RK149" t="s">
        <v>360</v>
      </c>
      <c r="RL149" t="s">
        <v>362</v>
      </c>
      <c r="RM149" t="s">
        <v>362</v>
      </c>
      <c r="RN149" t="s">
        <v>362</v>
      </c>
      <c r="RO149" t="s">
        <v>362</v>
      </c>
      <c r="RP149" t="s">
        <v>362</v>
      </c>
      <c r="RQ149" t="s">
        <v>362</v>
      </c>
      <c r="RR149" t="s">
        <v>362</v>
      </c>
      <c r="RS149" t="s">
        <v>362</v>
      </c>
      <c r="RT149" t="s">
        <v>362</v>
      </c>
      <c r="RU149" t="s">
        <v>362</v>
      </c>
      <c r="RV149" t="s">
        <v>362</v>
      </c>
      <c r="RX149" t="s">
        <v>6100</v>
      </c>
      <c r="RY149" t="s">
        <v>360</v>
      </c>
      <c r="RZ149" t="s">
        <v>360</v>
      </c>
      <c r="SA149" t="s">
        <v>360</v>
      </c>
      <c r="SB149" t="s">
        <v>360</v>
      </c>
      <c r="SC149" t="s">
        <v>362</v>
      </c>
      <c r="SD149" t="s">
        <v>360</v>
      </c>
      <c r="SE149" t="s">
        <v>362</v>
      </c>
      <c r="SF149" t="s">
        <v>362</v>
      </c>
      <c r="SG149" t="s">
        <v>362</v>
      </c>
      <c r="SH149" t="s">
        <v>362</v>
      </c>
      <c r="SI149" t="s">
        <v>362</v>
      </c>
      <c r="SK149" t="s">
        <v>6642</v>
      </c>
      <c r="SL149" t="s">
        <v>362</v>
      </c>
      <c r="SM149" t="s">
        <v>362</v>
      </c>
      <c r="SN149" t="s">
        <v>362</v>
      </c>
      <c r="SO149" t="s">
        <v>360</v>
      </c>
      <c r="SP149" t="s">
        <v>360</v>
      </c>
      <c r="SQ149" t="s">
        <v>360</v>
      </c>
      <c r="SR149" t="s">
        <v>360</v>
      </c>
      <c r="SS149" t="s">
        <v>360</v>
      </c>
      <c r="ST149" t="s">
        <v>360</v>
      </c>
      <c r="SU149" t="s">
        <v>362</v>
      </c>
      <c r="SV149" t="s">
        <v>362</v>
      </c>
      <c r="SW149" t="s">
        <v>362</v>
      </c>
      <c r="SX149" t="s">
        <v>362</v>
      </c>
      <c r="SZ149" t="s">
        <v>5505</v>
      </c>
      <c r="TA149" t="s">
        <v>360</v>
      </c>
      <c r="TB149" t="s">
        <v>362</v>
      </c>
      <c r="TC149" t="s">
        <v>362</v>
      </c>
      <c r="TD149" t="s">
        <v>362</v>
      </c>
      <c r="TE149" t="s">
        <v>362</v>
      </c>
      <c r="TF149" t="s">
        <v>362</v>
      </c>
      <c r="TG149" t="s">
        <v>362</v>
      </c>
      <c r="TH149" t="s">
        <v>362</v>
      </c>
      <c r="TJ149" t="s">
        <v>6642</v>
      </c>
      <c r="TK149" t="s">
        <v>362</v>
      </c>
      <c r="TL149" t="s">
        <v>362</v>
      </c>
      <c r="TM149" t="s">
        <v>362</v>
      </c>
      <c r="TN149" t="s">
        <v>360</v>
      </c>
      <c r="TO149" t="s">
        <v>360</v>
      </c>
      <c r="TP149" t="s">
        <v>360</v>
      </c>
      <c r="TQ149" t="s">
        <v>360</v>
      </c>
      <c r="TR149" t="s">
        <v>360</v>
      </c>
      <c r="TS149" t="s">
        <v>360</v>
      </c>
      <c r="TT149" t="s">
        <v>362</v>
      </c>
      <c r="TU149" t="s">
        <v>362</v>
      </c>
      <c r="TV149" t="s">
        <v>362</v>
      </c>
      <c r="TW149" t="s">
        <v>362</v>
      </c>
      <c r="UN149" t="s">
        <v>3074</v>
      </c>
      <c r="UO149" t="s">
        <v>3074</v>
      </c>
      <c r="UP149" t="s">
        <v>3074</v>
      </c>
      <c r="UQ149" t="s">
        <v>1597</v>
      </c>
      <c r="UR149" t="s">
        <v>304</v>
      </c>
      <c r="US149" t="s">
        <v>314</v>
      </c>
      <c r="UT149" t="s">
        <v>290</v>
      </c>
      <c r="UU149" t="s">
        <v>687</v>
      </c>
      <c r="UV149" t="s">
        <v>527</v>
      </c>
      <c r="UW149" t="s">
        <v>332</v>
      </c>
      <c r="UX149" t="s">
        <v>737</v>
      </c>
      <c r="UY149" t="s">
        <v>406</v>
      </c>
      <c r="UZ149" t="s">
        <v>1098</v>
      </c>
      <c r="VA149" t="s">
        <v>1185</v>
      </c>
      <c r="VB149" t="s">
        <v>380</v>
      </c>
    </row>
    <row r="150" spans="1:574" x14ac:dyDescent="0.25">
      <c r="A150" t="s">
        <v>6643</v>
      </c>
      <c r="B150" s="38">
        <v>45911</v>
      </c>
      <c r="C150" t="s">
        <v>3056</v>
      </c>
      <c r="D150" t="s">
        <v>3062</v>
      </c>
      <c r="E150" t="s">
        <v>3068</v>
      </c>
      <c r="G150" t="s">
        <v>3072</v>
      </c>
      <c r="H150" s="38">
        <v>44672</v>
      </c>
      <c r="I150">
        <v>28</v>
      </c>
      <c r="J150" t="s">
        <v>1471</v>
      </c>
      <c r="K150" t="s">
        <v>4866</v>
      </c>
      <c r="L150" t="s">
        <v>4875</v>
      </c>
      <c r="N150" t="s">
        <v>4911</v>
      </c>
      <c r="P150" t="s">
        <v>4937</v>
      </c>
      <c r="R150" t="s">
        <v>5527</v>
      </c>
      <c r="S150" t="s">
        <v>360</v>
      </c>
      <c r="T150" t="s">
        <v>362</v>
      </c>
      <c r="U150" t="s">
        <v>362</v>
      </c>
      <c r="V150" t="s">
        <v>362</v>
      </c>
      <c r="W150" t="s">
        <v>362</v>
      </c>
      <c r="X150" t="s">
        <v>362</v>
      </c>
      <c r="Y150" t="s">
        <v>362</v>
      </c>
      <c r="Z150" t="s">
        <v>362</v>
      </c>
      <c r="AB150" t="s">
        <v>4940</v>
      </c>
      <c r="AC150" t="s">
        <v>4940</v>
      </c>
      <c r="AD150" t="s">
        <v>4940</v>
      </c>
      <c r="AE150" t="s">
        <v>4940</v>
      </c>
      <c r="AF150" t="s">
        <v>4940</v>
      </c>
      <c r="AG150" t="s">
        <v>4940</v>
      </c>
      <c r="AH150" t="s">
        <v>4949</v>
      </c>
      <c r="AI150" t="s">
        <v>360</v>
      </c>
      <c r="AJ150" t="s">
        <v>362</v>
      </c>
      <c r="AK150" t="s">
        <v>362</v>
      </c>
      <c r="AL150" t="s">
        <v>362</v>
      </c>
      <c r="AM150" t="s">
        <v>362</v>
      </c>
      <c r="AN150" t="s">
        <v>362</v>
      </c>
      <c r="AO150" t="s">
        <v>362</v>
      </c>
      <c r="AP150" t="s">
        <v>362</v>
      </c>
      <c r="AQ150" t="s">
        <v>362</v>
      </c>
      <c r="AR150" t="s">
        <v>362</v>
      </c>
      <c r="AS150" t="s">
        <v>362</v>
      </c>
      <c r="AT150" t="s">
        <v>362</v>
      </c>
      <c r="AU150" t="s">
        <v>362</v>
      </c>
      <c r="AV150" t="s">
        <v>362</v>
      </c>
      <c r="AX150" t="s">
        <v>4949</v>
      </c>
      <c r="AY150" t="s">
        <v>360</v>
      </c>
      <c r="AZ150" t="s">
        <v>362</v>
      </c>
      <c r="BA150" t="s">
        <v>362</v>
      </c>
      <c r="BB150" t="s">
        <v>362</v>
      </c>
      <c r="BC150" t="s">
        <v>362</v>
      </c>
      <c r="BD150" t="s">
        <v>362</v>
      </c>
      <c r="BE150" t="s">
        <v>362</v>
      </c>
      <c r="BF150" t="s">
        <v>362</v>
      </c>
      <c r="BG150" t="s">
        <v>362</v>
      </c>
      <c r="BH150" t="s">
        <v>362</v>
      </c>
      <c r="BI150" t="s">
        <v>362</v>
      </c>
      <c r="BJ150" t="s">
        <v>362</v>
      </c>
      <c r="BK150" t="s">
        <v>362</v>
      </c>
      <c r="BM150" t="s">
        <v>5473</v>
      </c>
      <c r="BN150" t="s">
        <v>362</v>
      </c>
      <c r="BO150" t="s">
        <v>362</v>
      </c>
      <c r="BP150" t="s">
        <v>362</v>
      </c>
      <c r="BQ150" t="s">
        <v>360</v>
      </c>
      <c r="BR150" t="s">
        <v>362</v>
      </c>
      <c r="BS150" t="s">
        <v>362</v>
      </c>
      <c r="BT150" t="s">
        <v>362</v>
      </c>
      <c r="BU150" t="s">
        <v>362</v>
      </c>
      <c r="BV150" t="s">
        <v>362</v>
      </c>
      <c r="BX150" t="s">
        <v>4975</v>
      </c>
      <c r="CN150" t="s">
        <v>5002</v>
      </c>
      <c r="DD150" t="s">
        <v>5019</v>
      </c>
      <c r="EK150" t="s">
        <v>5070</v>
      </c>
      <c r="EW150" t="s">
        <v>5094</v>
      </c>
      <c r="EX150" t="s">
        <v>360</v>
      </c>
      <c r="EY150" t="s">
        <v>362</v>
      </c>
      <c r="EZ150" t="s">
        <v>362</v>
      </c>
      <c r="FA150" t="s">
        <v>362</v>
      </c>
      <c r="FB150" t="s">
        <v>362</v>
      </c>
      <c r="FC150" t="s">
        <v>362</v>
      </c>
      <c r="FD150" t="s">
        <v>362</v>
      </c>
      <c r="FE150" t="s">
        <v>362</v>
      </c>
      <c r="FF150" t="s">
        <v>362</v>
      </c>
      <c r="FG150" t="s">
        <v>362</v>
      </c>
      <c r="FH150" t="s">
        <v>362</v>
      </c>
      <c r="FJ150" t="s">
        <v>5072</v>
      </c>
      <c r="FK150" t="s">
        <v>3072</v>
      </c>
      <c r="FV150" t="s">
        <v>3072</v>
      </c>
      <c r="GG150" t="s">
        <v>4949</v>
      </c>
      <c r="GI150" t="s">
        <v>3074</v>
      </c>
      <c r="HN150" t="s">
        <v>4907</v>
      </c>
      <c r="HO150" t="s">
        <v>362</v>
      </c>
      <c r="HP150" t="s">
        <v>362</v>
      </c>
      <c r="HQ150" t="s">
        <v>362</v>
      </c>
      <c r="HR150" t="s">
        <v>362</v>
      </c>
      <c r="HS150" t="s">
        <v>362</v>
      </c>
      <c r="HT150" t="s">
        <v>362</v>
      </c>
      <c r="HU150" t="s">
        <v>362</v>
      </c>
      <c r="HV150" t="s">
        <v>360</v>
      </c>
      <c r="HW150" t="s">
        <v>362</v>
      </c>
      <c r="HY150" t="s">
        <v>5186</v>
      </c>
      <c r="HZ150" t="s">
        <v>362</v>
      </c>
      <c r="IA150" t="s">
        <v>362</v>
      </c>
      <c r="IB150" t="s">
        <v>362</v>
      </c>
      <c r="IC150" t="s">
        <v>362</v>
      </c>
      <c r="ID150" t="s">
        <v>360</v>
      </c>
      <c r="IE150" t="s">
        <v>362</v>
      </c>
      <c r="IG150" t="s">
        <v>5187</v>
      </c>
      <c r="IP150" t="s">
        <v>5203</v>
      </c>
      <c r="IQ150" t="s">
        <v>6644</v>
      </c>
      <c r="IR150" t="s">
        <v>360</v>
      </c>
      <c r="IS150" t="s">
        <v>362</v>
      </c>
      <c r="IT150" t="s">
        <v>362</v>
      </c>
      <c r="IU150" t="s">
        <v>362</v>
      </c>
      <c r="IV150" t="s">
        <v>360</v>
      </c>
      <c r="IW150" t="s">
        <v>362</v>
      </c>
      <c r="IX150" t="s">
        <v>362</v>
      </c>
      <c r="IY150" t="s">
        <v>362</v>
      </c>
      <c r="IZ150" t="s">
        <v>362</v>
      </c>
      <c r="JA150" t="s">
        <v>362</v>
      </c>
      <c r="JL150" t="s">
        <v>3074</v>
      </c>
      <c r="JX150" t="s">
        <v>6645</v>
      </c>
      <c r="JY150" t="s">
        <v>360</v>
      </c>
      <c r="JZ150" t="s">
        <v>362</v>
      </c>
      <c r="KA150" t="s">
        <v>360</v>
      </c>
      <c r="KB150" t="s">
        <v>362</v>
      </c>
      <c r="KC150" t="s">
        <v>360</v>
      </c>
      <c r="KD150" t="s">
        <v>360</v>
      </c>
      <c r="KE150" t="s">
        <v>362</v>
      </c>
      <c r="KF150" t="s">
        <v>362</v>
      </c>
      <c r="KG150" t="s">
        <v>362</v>
      </c>
      <c r="KI150" t="s">
        <v>5259</v>
      </c>
      <c r="KJ150" t="s">
        <v>6646</v>
      </c>
      <c r="KK150" t="s">
        <v>360</v>
      </c>
      <c r="KL150" t="s">
        <v>362</v>
      </c>
      <c r="KM150" t="s">
        <v>362</v>
      </c>
      <c r="KN150" t="s">
        <v>362</v>
      </c>
      <c r="KO150" t="s">
        <v>360</v>
      </c>
      <c r="KP150" t="s">
        <v>360</v>
      </c>
      <c r="KQ150" t="s">
        <v>360</v>
      </c>
      <c r="KR150" t="s">
        <v>362</v>
      </c>
      <c r="KS150" t="s">
        <v>362</v>
      </c>
      <c r="KT150" t="s">
        <v>362</v>
      </c>
      <c r="KU150" t="s">
        <v>362</v>
      </c>
      <c r="LJ150" t="s">
        <v>5283</v>
      </c>
      <c r="LK150" t="s">
        <v>362</v>
      </c>
      <c r="LL150" t="s">
        <v>362</v>
      </c>
      <c r="LM150" t="s">
        <v>360</v>
      </c>
      <c r="LN150" t="s">
        <v>362</v>
      </c>
      <c r="LO150" t="s">
        <v>362</v>
      </c>
      <c r="LP150" t="s">
        <v>362</v>
      </c>
      <c r="LQ150" t="s">
        <v>362</v>
      </c>
      <c r="LS150" t="s">
        <v>3072</v>
      </c>
      <c r="LT150" t="s">
        <v>5287</v>
      </c>
      <c r="MR150" t="s">
        <v>5050</v>
      </c>
      <c r="MS150" t="s">
        <v>362</v>
      </c>
      <c r="MT150" t="s">
        <v>362</v>
      </c>
      <c r="MU150" t="s">
        <v>362</v>
      </c>
      <c r="MV150" t="s">
        <v>362</v>
      </c>
      <c r="MW150" t="s">
        <v>362</v>
      </c>
      <c r="MX150" t="s">
        <v>362</v>
      </c>
      <c r="MY150" t="s">
        <v>362</v>
      </c>
      <c r="MZ150" t="s">
        <v>360</v>
      </c>
      <c r="NA150" t="s">
        <v>362</v>
      </c>
      <c r="NB150" t="s">
        <v>362</v>
      </c>
      <c r="NC150" t="s">
        <v>362</v>
      </c>
      <c r="NE150" t="s">
        <v>4971</v>
      </c>
      <c r="NF150" t="s">
        <v>362</v>
      </c>
      <c r="NG150" t="s">
        <v>362</v>
      </c>
      <c r="NH150" t="s">
        <v>362</v>
      </c>
      <c r="NI150" t="s">
        <v>362</v>
      </c>
      <c r="NJ150" t="s">
        <v>362</v>
      </c>
      <c r="NK150" t="s">
        <v>362</v>
      </c>
      <c r="NL150" t="s">
        <v>362</v>
      </c>
      <c r="NM150" t="s">
        <v>362</v>
      </c>
      <c r="NN150" t="s">
        <v>362</v>
      </c>
      <c r="NO150" t="s">
        <v>362</v>
      </c>
      <c r="NP150" t="s">
        <v>362</v>
      </c>
      <c r="NQ150" t="s">
        <v>360</v>
      </c>
      <c r="NR150" t="s">
        <v>362</v>
      </c>
      <c r="NS150" t="s">
        <v>362</v>
      </c>
      <c r="NU150" t="s">
        <v>6647</v>
      </c>
      <c r="NV150" t="s">
        <v>362</v>
      </c>
      <c r="NW150" t="s">
        <v>362</v>
      </c>
      <c r="NX150" t="s">
        <v>362</v>
      </c>
      <c r="NY150" t="s">
        <v>362</v>
      </c>
      <c r="NZ150" t="s">
        <v>360</v>
      </c>
      <c r="OA150" t="s">
        <v>360</v>
      </c>
      <c r="OB150" t="s">
        <v>360</v>
      </c>
      <c r="OC150" t="s">
        <v>362</v>
      </c>
      <c r="OD150" t="s">
        <v>362</v>
      </c>
      <c r="OE150" t="s">
        <v>362</v>
      </c>
      <c r="OF150" t="s">
        <v>362</v>
      </c>
      <c r="OG150" t="s">
        <v>362</v>
      </c>
      <c r="OI150" t="s">
        <v>6024</v>
      </c>
      <c r="OJ150" t="s">
        <v>360</v>
      </c>
      <c r="OK150" t="s">
        <v>362</v>
      </c>
      <c r="OL150" t="s">
        <v>362</v>
      </c>
      <c r="OM150" t="s">
        <v>362</v>
      </c>
      <c r="ON150" t="s">
        <v>360</v>
      </c>
      <c r="OO150" t="s">
        <v>362</v>
      </c>
      <c r="OP150" t="s">
        <v>362</v>
      </c>
      <c r="OQ150" t="s">
        <v>362</v>
      </c>
      <c r="OR150" t="s">
        <v>362</v>
      </c>
      <c r="OS150" t="s">
        <v>362</v>
      </c>
      <c r="OU150" t="s">
        <v>5002</v>
      </c>
      <c r="PF150" t="s">
        <v>5387</v>
      </c>
      <c r="PG150" t="s">
        <v>362</v>
      </c>
      <c r="PH150" t="s">
        <v>362</v>
      </c>
      <c r="PI150" t="s">
        <v>362</v>
      </c>
      <c r="PJ150" t="s">
        <v>362</v>
      </c>
      <c r="PK150" t="s">
        <v>362</v>
      </c>
      <c r="PL150" t="s">
        <v>362</v>
      </c>
      <c r="PM150" t="s">
        <v>362</v>
      </c>
      <c r="PN150" t="s">
        <v>362</v>
      </c>
      <c r="PO150" t="s">
        <v>362</v>
      </c>
      <c r="PP150" t="s">
        <v>360</v>
      </c>
      <c r="PQ150" t="s">
        <v>362</v>
      </c>
      <c r="PR150" t="s">
        <v>362</v>
      </c>
      <c r="PS150" t="s">
        <v>362</v>
      </c>
      <c r="PT150" t="s">
        <v>362</v>
      </c>
      <c r="PU150" t="s">
        <v>362</v>
      </c>
      <c r="PV150" t="s">
        <v>362</v>
      </c>
      <c r="PW150" t="s">
        <v>362</v>
      </c>
      <c r="PX150" t="s">
        <v>362</v>
      </c>
      <c r="PZ150" t="s">
        <v>5398</v>
      </c>
      <c r="QA150" t="s">
        <v>362</v>
      </c>
      <c r="QB150" t="s">
        <v>362</v>
      </c>
      <c r="QC150" t="s">
        <v>362</v>
      </c>
      <c r="QD150" t="s">
        <v>362</v>
      </c>
      <c r="QE150" t="s">
        <v>362</v>
      </c>
      <c r="QF150" t="s">
        <v>362</v>
      </c>
      <c r="QG150" t="s">
        <v>362</v>
      </c>
      <c r="QH150" t="s">
        <v>362</v>
      </c>
      <c r="QI150" t="s">
        <v>362</v>
      </c>
      <c r="QJ150" t="s">
        <v>362</v>
      </c>
      <c r="QK150" t="s">
        <v>362</v>
      </c>
      <c r="QL150" t="s">
        <v>362</v>
      </c>
      <c r="QM150" t="s">
        <v>360</v>
      </c>
      <c r="QN150" t="s">
        <v>362</v>
      </c>
      <c r="QO150" t="s">
        <v>362</v>
      </c>
      <c r="QP150" t="s">
        <v>362</v>
      </c>
      <c r="SZ150" t="s">
        <v>3074</v>
      </c>
      <c r="TA150" t="s">
        <v>362</v>
      </c>
      <c r="TB150" t="s">
        <v>362</v>
      </c>
      <c r="TC150" t="s">
        <v>362</v>
      </c>
      <c r="TD150" t="s">
        <v>362</v>
      </c>
      <c r="TE150" t="s">
        <v>362</v>
      </c>
      <c r="TF150" t="s">
        <v>362</v>
      </c>
      <c r="TG150" t="s">
        <v>360</v>
      </c>
      <c r="TH150" t="s">
        <v>362</v>
      </c>
      <c r="TY150" t="s">
        <v>5002</v>
      </c>
      <c r="UN150" t="s">
        <v>3074</v>
      </c>
      <c r="UO150" t="s">
        <v>3074</v>
      </c>
      <c r="UP150" t="s">
        <v>3074</v>
      </c>
      <c r="UQ150" t="s">
        <v>6648</v>
      </c>
      <c r="UR150" t="s">
        <v>304</v>
      </c>
      <c r="US150" t="s">
        <v>314</v>
      </c>
      <c r="UT150" t="s">
        <v>282</v>
      </c>
      <c r="UU150" t="s">
        <v>690</v>
      </c>
      <c r="UV150" t="s">
        <v>532</v>
      </c>
      <c r="UW150" t="s">
        <v>328</v>
      </c>
      <c r="UX150" t="s">
        <v>737</v>
      </c>
      <c r="UY150" t="s">
        <v>406</v>
      </c>
      <c r="UZ150" t="s">
        <v>1099</v>
      </c>
      <c r="VA150" t="s">
        <v>1184</v>
      </c>
      <c r="VB150" t="s">
        <v>392</v>
      </c>
    </row>
    <row r="151" spans="1:574" x14ac:dyDescent="0.25">
      <c r="A151" t="s">
        <v>6649</v>
      </c>
      <c r="B151" s="38">
        <v>45911</v>
      </c>
      <c r="C151" t="s">
        <v>3058</v>
      </c>
      <c r="D151" t="s">
        <v>3062</v>
      </c>
      <c r="E151" t="s">
        <v>3068</v>
      </c>
      <c r="G151" t="s">
        <v>3072</v>
      </c>
      <c r="H151" s="38">
        <v>45197</v>
      </c>
      <c r="I151">
        <v>66</v>
      </c>
      <c r="J151" t="s">
        <v>1471</v>
      </c>
      <c r="K151" t="s">
        <v>4866</v>
      </c>
      <c r="L151" t="s">
        <v>4875</v>
      </c>
      <c r="N151" t="s">
        <v>4909</v>
      </c>
      <c r="P151" t="s">
        <v>4933</v>
      </c>
      <c r="R151" t="s">
        <v>3074</v>
      </c>
      <c r="S151" t="s">
        <v>362</v>
      </c>
      <c r="T151" t="s">
        <v>362</v>
      </c>
      <c r="U151" t="s">
        <v>362</v>
      </c>
      <c r="V151" t="s">
        <v>362</v>
      </c>
      <c r="W151" t="s">
        <v>362</v>
      </c>
      <c r="X151" t="s">
        <v>360</v>
      </c>
      <c r="Y151" t="s">
        <v>362</v>
      </c>
      <c r="Z151" t="s">
        <v>362</v>
      </c>
      <c r="AB151" t="s">
        <v>4942</v>
      </c>
      <c r="AC151" t="s">
        <v>4940</v>
      </c>
      <c r="AD151" t="s">
        <v>4942</v>
      </c>
      <c r="AE151" t="s">
        <v>4940</v>
      </c>
      <c r="AF151" t="s">
        <v>4940</v>
      </c>
      <c r="AG151" t="s">
        <v>4940</v>
      </c>
      <c r="AH151" t="s">
        <v>6253</v>
      </c>
      <c r="AI151" t="s">
        <v>360</v>
      </c>
      <c r="AJ151" t="s">
        <v>360</v>
      </c>
      <c r="AK151" t="s">
        <v>360</v>
      </c>
      <c r="AL151" t="s">
        <v>362</v>
      </c>
      <c r="AM151" t="s">
        <v>360</v>
      </c>
      <c r="AN151" t="s">
        <v>360</v>
      </c>
      <c r="AO151" t="s">
        <v>362</v>
      </c>
      <c r="AP151" t="s">
        <v>362</v>
      </c>
      <c r="AQ151" t="s">
        <v>362</v>
      </c>
      <c r="AR151" t="s">
        <v>362</v>
      </c>
      <c r="AS151" t="s">
        <v>362</v>
      </c>
      <c r="AT151" t="s">
        <v>362</v>
      </c>
      <c r="AU151" t="s">
        <v>362</v>
      </c>
      <c r="AV151" t="s">
        <v>362</v>
      </c>
      <c r="AX151" t="s">
        <v>6650</v>
      </c>
      <c r="AY151" t="s">
        <v>360</v>
      </c>
      <c r="AZ151" t="s">
        <v>360</v>
      </c>
      <c r="BA151" t="s">
        <v>360</v>
      </c>
      <c r="BB151" t="s">
        <v>362</v>
      </c>
      <c r="BC151" t="s">
        <v>360</v>
      </c>
      <c r="BD151" t="s">
        <v>360</v>
      </c>
      <c r="BE151" t="s">
        <v>362</v>
      </c>
      <c r="BF151" t="s">
        <v>362</v>
      </c>
      <c r="BG151" t="s">
        <v>362</v>
      </c>
      <c r="BH151" t="s">
        <v>362</v>
      </c>
      <c r="BI151" t="s">
        <v>362</v>
      </c>
      <c r="BJ151" t="s">
        <v>362</v>
      </c>
      <c r="BK151" t="s">
        <v>362</v>
      </c>
      <c r="BM151" t="s">
        <v>6651</v>
      </c>
      <c r="BN151" t="s">
        <v>360</v>
      </c>
      <c r="BO151" t="s">
        <v>360</v>
      </c>
      <c r="BP151" t="s">
        <v>360</v>
      </c>
      <c r="BQ151" t="s">
        <v>360</v>
      </c>
      <c r="BR151" t="s">
        <v>360</v>
      </c>
      <c r="BS151" t="s">
        <v>362</v>
      </c>
      <c r="BT151" t="s">
        <v>362</v>
      </c>
      <c r="BU151" t="s">
        <v>362</v>
      </c>
      <c r="BV151" t="s">
        <v>362</v>
      </c>
      <c r="BX151" t="s">
        <v>4975</v>
      </c>
      <c r="CN151" t="s">
        <v>5002</v>
      </c>
      <c r="DD151" t="s">
        <v>5019</v>
      </c>
      <c r="EK151" t="s">
        <v>5070</v>
      </c>
      <c r="EW151" t="s">
        <v>6240</v>
      </c>
      <c r="EX151" t="s">
        <v>362</v>
      </c>
      <c r="EY151" t="s">
        <v>362</v>
      </c>
      <c r="EZ151" t="s">
        <v>362</v>
      </c>
      <c r="FA151" t="s">
        <v>362</v>
      </c>
      <c r="FB151" t="s">
        <v>362</v>
      </c>
      <c r="FC151" t="s">
        <v>360</v>
      </c>
      <c r="FD151" t="s">
        <v>360</v>
      </c>
      <c r="FE151" t="s">
        <v>362</v>
      </c>
      <c r="FF151" t="s">
        <v>362</v>
      </c>
      <c r="FG151" t="s">
        <v>362</v>
      </c>
      <c r="FH151" t="s">
        <v>362</v>
      </c>
      <c r="FJ151" t="s">
        <v>5072</v>
      </c>
      <c r="FK151" t="s">
        <v>3072</v>
      </c>
      <c r="FV151" t="s">
        <v>3072</v>
      </c>
      <c r="GG151" t="s">
        <v>4961</v>
      </c>
      <c r="GI151" t="s">
        <v>3072</v>
      </c>
      <c r="GJ151" t="s">
        <v>5137</v>
      </c>
      <c r="GK151" t="s">
        <v>362</v>
      </c>
      <c r="GL151" t="s">
        <v>360</v>
      </c>
      <c r="GM151" t="s">
        <v>362</v>
      </c>
      <c r="GN151" t="s">
        <v>362</v>
      </c>
      <c r="GO151" t="s">
        <v>362</v>
      </c>
      <c r="GP151" t="s">
        <v>362</v>
      </c>
      <c r="GR151" t="s">
        <v>5147</v>
      </c>
      <c r="GS151" t="s">
        <v>362</v>
      </c>
      <c r="GT151" t="s">
        <v>362</v>
      </c>
      <c r="GU151" t="s">
        <v>360</v>
      </c>
      <c r="GV151" t="s">
        <v>362</v>
      </c>
      <c r="GW151" t="s">
        <v>362</v>
      </c>
      <c r="GX151" t="s">
        <v>362</v>
      </c>
      <c r="GY151" t="s">
        <v>362</v>
      </c>
      <c r="GZ151" t="s">
        <v>362</v>
      </c>
      <c r="HB151" t="s">
        <v>3072</v>
      </c>
      <c r="IG151" t="s">
        <v>5187</v>
      </c>
      <c r="IP151" t="s">
        <v>5203</v>
      </c>
      <c r="IQ151" t="s">
        <v>6652</v>
      </c>
      <c r="IR151" t="s">
        <v>362</v>
      </c>
      <c r="IS151" t="s">
        <v>362</v>
      </c>
      <c r="IT151" t="s">
        <v>360</v>
      </c>
      <c r="IU151" t="s">
        <v>360</v>
      </c>
      <c r="IV151" t="s">
        <v>362</v>
      </c>
      <c r="IW151" t="s">
        <v>362</v>
      </c>
      <c r="IX151" t="s">
        <v>362</v>
      </c>
      <c r="IY151" t="s">
        <v>362</v>
      </c>
      <c r="IZ151" t="s">
        <v>362</v>
      </c>
      <c r="JA151" t="s">
        <v>362</v>
      </c>
      <c r="JL151" t="s">
        <v>3074</v>
      </c>
      <c r="JX151" t="s">
        <v>6163</v>
      </c>
      <c r="JY151" t="s">
        <v>360</v>
      </c>
      <c r="JZ151" t="s">
        <v>362</v>
      </c>
      <c r="KA151" t="s">
        <v>362</v>
      </c>
      <c r="KB151" t="s">
        <v>362</v>
      </c>
      <c r="KC151" t="s">
        <v>362</v>
      </c>
      <c r="KD151" t="s">
        <v>360</v>
      </c>
      <c r="KE151" t="s">
        <v>362</v>
      </c>
      <c r="KF151" t="s">
        <v>362</v>
      </c>
      <c r="KG151" t="s">
        <v>362</v>
      </c>
      <c r="KI151" t="s">
        <v>5259</v>
      </c>
      <c r="KJ151" t="s">
        <v>6653</v>
      </c>
      <c r="KK151" t="s">
        <v>360</v>
      </c>
      <c r="KL151" t="s">
        <v>360</v>
      </c>
      <c r="KM151" t="s">
        <v>360</v>
      </c>
      <c r="KN151" t="s">
        <v>362</v>
      </c>
      <c r="KO151" t="s">
        <v>362</v>
      </c>
      <c r="KP151" t="s">
        <v>362</v>
      </c>
      <c r="KQ151" t="s">
        <v>362</v>
      </c>
      <c r="KR151" t="s">
        <v>360</v>
      </c>
      <c r="KS151" t="s">
        <v>362</v>
      </c>
      <c r="KT151" t="s">
        <v>362</v>
      </c>
      <c r="KU151" t="s">
        <v>362</v>
      </c>
      <c r="LJ151" t="s">
        <v>6023</v>
      </c>
      <c r="LK151" t="s">
        <v>360</v>
      </c>
      <c r="LL151" t="s">
        <v>360</v>
      </c>
      <c r="LM151" t="s">
        <v>360</v>
      </c>
      <c r="LN151" t="s">
        <v>360</v>
      </c>
      <c r="LO151" t="s">
        <v>362</v>
      </c>
      <c r="LP151" t="s">
        <v>362</v>
      </c>
      <c r="LQ151" t="s">
        <v>362</v>
      </c>
      <c r="LS151" t="s">
        <v>3072</v>
      </c>
      <c r="LT151" t="s">
        <v>5287</v>
      </c>
      <c r="MR151" t="s">
        <v>5050</v>
      </c>
      <c r="MS151" t="s">
        <v>362</v>
      </c>
      <c r="MT151" t="s">
        <v>362</v>
      </c>
      <c r="MU151" t="s">
        <v>362</v>
      </c>
      <c r="MV151" t="s">
        <v>362</v>
      </c>
      <c r="MW151" t="s">
        <v>362</v>
      </c>
      <c r="MX151" t="s">
        <v>362</v>
      </c>
      <c r="MY151" t="s">
        <v>362</v>
      </c>
      <c r="MZ151" t="s">
        <v>360</v>
      </c>
      <c r="NA151" t="s">
        <v>362</v>
      </c>
      <c r="NB151" t="s">
        <v>362</v>
      </c>
      <c r="NC151" t="s">
        <v>362</v>
      </c>
      <c r="NE151" t="s">
        <v>4971</v>
      </c>
      <c r="NF151" t="s">
        <v>362</v>
      </c>
      <c r="NG151" t="s">
        <v>362</v>
      </c>
      <c r="NH151" t="s">
        <v>362</v>
      </c>
      <c r="NI151" t="s">
        <v>362</v>
      </c>
      <c r="NJ151" t="s">
        <v>362</v>
      </c>
      <c r="NK151" t="s">
        <v>362</v>
      </c>
      <c r="NL151" t="s">
        <v>362</v>
      </c>
      <c r="NM151" t="s">
        <v>362</v>
      </c>
      <c r="NN151" t="s">
        <v>362</v>
      </c>
      <c r="NO151" t="s">
        <v>362</v>
      </c>
      <c r="NP151" t="s">
        <v>362</v>
      </c>
      <c r="NQ151" t="s">
        <v>360</v>
      </c>
      <c r="NR151" t="s">
        <v>362</v>
      </c>
      <c r="NS151" t="s">
        <v>362</v>
      </c>
      <c r="NU151" t="s">
        <v>6609</v>
      </c>
      <c r="NV151" t="s">
        <v>360</v>
      </c>
      <c r="NW151" t="s">
        <v>360</v>
      </c>
      <c r="NX151" t="s">
        <v>360</v>
      </c>
      <c r="NY151" t="s">
        <v>362</v>
      </c>
      <c r="NZ151" t="s">
        <v>362</v>
      </c>
      <c r="OA151" t="s">
        <v>362</v>
      </c>
      <c r="OB151" t="s">
        <v>362</v>
      </c>
      <c r="OC151" t="s">
        <v>362</v>
      </c>
      <c r="OD151" t="s">
        <v>362</v>
      </c>
      <c r="OE151" t="s">
        <v>362</v>
      </c>
      <c r="OF151" t="s">
        <v>362</v>
      </c>
      <c r="OG151" t="s">
        <v>362</v>
      </c>
      <c r="OI151" t="s">
        <v>6153</v>
      </c>
      <c r="OJ151" t="s">
        <v>360</v>
      </c>
      <c r="OK151" t="s">
        <v>362</v>
      </c>
      <c r="OL151" t="s">
        <v>362</v>
      </c>
      <c r="OM151" t="s">
        <v>362</v>
      </c>
      <c r="ON151" t="s">
        <v>362</v>
      </c>
      <c r="OO151" t="s">
        <v>360</v>
      </c>
      <c r="OP151" t="s">
        <v>362</v>
      </c>
      <c r="OQ151" t="s">
        <v>362</v>
      </c>
      <c r="OR151" t="s">
        <v>362</v>
      </c>
      <c r="OS151" t="s">
        <v>362</v>
      </c>
      <c r="OU151" t="s">
        <v>5002</v>
      </c>
      <c r="PF151" t="s">
        <v>6516</v>
      </c>
      <c r="PG151" t="s">
        <v>360</v>
      </c>
      <c r="PH151" t="s">
        <v>362</v>
      </c>
      <c r="PI151" t="s">
        <v>362</v>
      </c>
      <c r="PJ151" t="s">
        <v>362</v>
      </c>
      <c r="PK151" t="s">
        <v>362</v>
      </c>
      <c r="PL151" t="s">
        <v>362</v>
      </c>
      <c r="PM151" t="s">
        <v>362</v>
      </c>
      <c r="PN151" t="s">
        <v>362</v>
      </c>
      <c r="PO151" t="s">
        <v>362</v>
      </c>
      <c r="PP151" t="s">
        <v>360</v>
      </c>
      <c r="PQ151" t="s">
        <v>362</v>
      </c>
      <c r="PR151" t="s">
        <v>362</v>
      </c>
      <c r="PS151" t="s">
        <v>362</v>
      </c>
      <c r="PT151" t="s">
        <v>362</v>
      </c>
      <c r="PU151" t="s">
        <v>362</v>
      </c>
      <c r="PV151" t="s">
        <v>362</v>
      </c>
      <c r="PW151" t="s">
        <v>362</v>
      </c>
      <c r="PX151" t="s">
        <v>362</v>
      </c>
      <c r="PZ151" t="s">
        <v>6148</v>
      </c>
      <c r="QA151" t="s">
        <v>362</v>
      </c>
      <c r="QB151" t="s">
        <v>362</v>
      </c>
      <c r="QC151" t="s">
        <v>362</v>
      </c>
      <c r="QD151" t="s">
        <v>362</v>
      </c>
      <c r="QE151" t="s">
        <v>362</v>
      </c>
      <c r="QF151" t="s">
        <v>362</v>
      </c>
      <c r="QG151" t="s">
        <v>360</v>
      </c>
      <c r="QH151" t="s">
        <v>360</v>
      </c>
      <c r="QI151" t="s">
        <v>362</v>
      </c>
      <c r="QJ151" t="s">
        <v>362</v>
      </c>
      <c r="QK151" t="s">
        <v>362</v>
      </c>
      <c r="QL151" t="s">
        <v>362</v>
      </c>
      <c r="QM151" t="s">
        <v>362</v>
      </c>
      <c r="QN151" t="s">
        <v>362</v>
      </c>
      <c r="QO151" t="s">
        <v>362</v>
      </c>
      <c r="QP151" t="s">
        <v>362</v>
      </c>
      <c r="QR151" t="s">
        <v>6654</v>
      </c>
      <c r="QS151" t="s">
        <v>360</v>
      </c>
      <c r="QT151" t="s">
        <v>362</v>
      </c>
      <c r="QU151" t="s">
        <v>360</v>
      </c>
      <c r="QV151" t="s">
        <v>362</v>
      </c>
      <c r="QW151" t="s">
        <v>362</v>
      </c>
      <c r="QX151" t="s">
        <v>362</v>
      </c>
      <c r="QY151" t="s">
        <v>362</v>
      </c>
      <c r="QZ151" t="s">
        <v>360</v>
      </c>
      <c r="RA151" t="s">
        <v>362</v>
      </c>
      <c r="RB151" t="s">
        <v>362</v>
      </c>
      <c r="RC151" t="s">
        <v>362</v>
      </c>
      <c r="RD151" t="s">
        <v>362</v>
      </c>
      <c r="RF151" t="s">
        <v>6091</v>
      </c>
      <c r="RG151" t="s">
        <v>362</v>
      </c>
      <c r="RH151" t="s">
        <v>362</v>
      </c>
      <c r="RI151" t="s">
        <v>362</v>
      </c>
      <c r="RJ151" t="s">
        <v>362</v>
      </c>
      <c r="RK151" t="s">
        <v>360</v>
      </c>
      <c r="RL151" t="s">
        <v>362</v>
      </c>
      <c r="RM151" t="s">
        <v>360</v>
      </c>
      <c r="RN151" t="s">
        <v>362</v>
      </c>
      <c r="RO151" t="s">
        <v>362</v>
      </c>
      <c r="RP151" t="s">
        <v>362</v>
      </c>
      <c r="RQ151" t="s">
        <v>362</v>
      </c>
      <c r="RR151" t="s">
        <v>362</v>
      </c>
      <c r="RS151" t="s">
        <v>362</v>
      </c>
      <c r="RT151" t="s">
        <v>362</v>
      </c>
      <c r="RU151" t="s">
        <v>362</v>
      </c>
      <c r="RV151" t="s">
        <v>362</v>
      </c>
      <c r="RX151" t="s">
        <v>6213</v>
      </c>
      <c r="RY151" t="s">
        <v>360</v>
      </c>
      <c r="RZ151" t="s">
        <v>360</v>
      </c>
      <c r="SA151" t="s">
        <v>360</v>
      </c>
      <c r="SB151" t="s">
        <v>360</v>
      </c>
      <c r="SC151" t="s">
        <v>360</v>
      </c>
      <c r="SD151" t="s">
        <v>360</v>
      </c>
      <c r="SE151" t="s">
        <v>362</v>
      </c>
      <c r="SF151" t="s">
        <v>362</v>
      </c>
      <c r="SG151" t="s">
        <v>362</v>
      </c>
      <c r="SH151" t="s">
        <v>362</v>
      </c>
      <c r="SI151" t="s">
        <v>362</v>
      </c>
      <c r="SK151" t="s">
        <v>6655</v>
      </c>
      <c r="SL151" t="s">
        <v>362</v>
      </c>
      <c r="SM151" t="s">
        <v>362</v>
      </c>
      <c r="SN151" t="s">
        <v>360</v>
      </c>
      <c r="SO151" t="s">
        <v>360</v>
      </c>
      <c r="SP151" t="s">
        <v>360</v>
      </c>
      <c r="SQ151" t="s">
        <v>360</v>
      </c>
      <c r="SR151" t="s">
        <v>362</v>
      </c>
      <c r="SS151" t="s">
        <v>362</v>
      </c>
      <c r="ST151" t="s">
        <v>360</v>
      </c>
      <c r="SU151" t="s">
        <v>362</v>
      </c>
      <c r="SV151" t="s">
        <v>362</v>
      </c>
      <c r="SW151" t="s">
        <v>362</v>
      </c>
      <c r="SX151" t="s">
        <v>362</v>
      </c>
      <c r="SZ151" t="s">
        <v>3074</v>
      </c>
      <c r="TA151" t="s">
        <v>362</v>
      </c>
      <c r="TB151" t="s">
        <v>362</v>
      </c>
      <c r="TC151" t="s">
        <v>362</v>
      </c>
      <c r="TD151" t="s">
        <v>362</v>
      </c>
      <c r="TE151" t="s">
        <v>362</v>
      </c>
      <c r="TF151" t="s">
        <v>362</v>
      </c>
      <c r="TG151" t="s">
        <v>360</v>
      </c>
      <c r="TH151" t="s">
        <v>362</v>
      </c>
      <c r="TY151" t="s">
        <v>5019</v>
      </c>
      <c r="TZ151" t="s">
        <v>5453</v>
      </c>
      <c r="UA151" t="s">
        <v>362</v>
      </c>
      <c r="UB151" t="s">
        <v>362</v>
      </c>
      <c r="UC151" t="s">
        <v>362</v>
      </c>
      <c r="UD151" t="s">
        <v>362</v>
      </c>
      <c r="UE151" t="s">
        <v>362</v>
      </c>
      <c r="UF151" t="s">
        <v>360</v>
      </c>
      <c r="UG151" t="s">
        <v>362</v>
      </c>
      <c r="UH151" t="s">
        <v>362</v>
      </c>
      <c r="UI151" t="s">
        <v>362</v>
      </c>
      <c r="UJ151" t="s">
        <v>362</v>
      </c>
      <c r="UK151" t="s">
        <v>362</v>
      </c>
      <c r="UN151" t="s">
        <v>3074</v>
      </c>
      <c r="UO151" t="s">
        <v>3074</v>
      </c>
      <c r="UP151" t="s">
        <v>3074</v>
      </c>
      <c r="UQ151" t="s">
        <v>1070</v>
      </c>
      <c r="UR151" t="s">
        <v>304</v>
      </c>
      <c r="US151" t="s">
        <v>314</v>
      </c>
      <c r="UT151" t="s">
        <v>298</v>
      </c>
      <c r="UU151" t="s">
        <v>695</v>
      </c>
      <c r="UV151" t="s">
        <v>525</v>
      </c>
      <c r="UW151" t="s">
        <v>330</v>
      </c>
      <c r="UX151" t="s">
        <v>742</v>
      </c>
      <c r="UY151" t="s">
        <v>406</v>
      </c>
      <c r="UZ151" t="s">
        <v>1099</v>
      </c>
      <c r="VA151" t="s">
        <v>1185</v>
      </c>
      <c r="VB151" t="s">
        <v>386</v>
      </c>
    </row>
    <row r="152" spans="1:574" x14ac:dyDescent="0.25">
      <c r="A152" t="s">
        <v>6656</v>
      </c>
      <c r="B152" s="38">
        <v>45911</v>
      </c>
      <c r="C152" t="s">
        <v>3057</v>
      </c>
      <c r="D152" t="s">
        <v>3062</v>
      </c>
      <c r="E152" t="s">
        <v>3068</v>
      </c>
      <c r="G152" t="s">
        <v>3072</v>
      </c>
      <c r="H152" s="38">
        <v>45342</v>
      </c>
      <c r="I152">
        <v>29</v>
      </c>
      <c r="J152" t="s">
        <v>1471</v>
      </c>
      <c r="K152" t="s">
        <v>4866</v>
      </c>
      <c r="L152" t="s">
        <v>4875</v>
      </c>
      <c r="N152" t="s">
        <v>4911</v>
      </c>
      <c r="P152" t="s">
        <v>4931</v>
      </c>
      <c r="R152" t="s">
        <v>6657</v>
      </c>
      <c r="S152" t="s">
        <v>360</v>
      </c>
      <c r="T152" t="s">
        <v>362</v>
      </c>
      <c r="U152" t="s">
        <v>360</v>
      </c>
      <c r="V152" t="s">
        <v>360</v>
      </c>
      <c r="W152" t="s">
        <v>362</v>
      </c>
      <c r="X152" t="s">
        <v>362</v>
      </c>
      <c r="Y152" t="s">
        <v>362</v>
      </c>
      <c r="Z152" t="s">
        <v>362</v>
      </c>
      <c r="AB152" t="s">
        <v>4940</v>
      </c>
      <c r="AC152" t="s">
        <v>4940</v>
      </c>
      <c r="AD152" t="s">
        <v>4940</v>
      </c>
      <c r="AE152" t="s">
        <v>4940</v>
      </c>
      <c r="AF152" t="s">
        <v>4940</v>
      </c>
      <c r="AG152" t="s">
        <v>4940</v>
      </c>
      <c r="AH152" t="s">
        <v>6658</v>
      </c>
      <c r="AI152" t="s">
        <v>360</v>
      </c>
      <c r="AJ152" t="s">
        <v>360</v>
      </c>
      <c r="AK152" t="s">
        <v>360</v>
      </c>
      <c r="AL152" t="s">
        <v>360</v>
      </c>
      <c r="AM152" t="s">
        <v>362</v>
      </c>
      <c r="AN152" t="s">
        <v>360</v>
      </c>
      <c r="AO152" t="s">
        <v>360</v>
      </c>
      <c r="AP152" t="s">
        <v>360</v>
      </c>
      <c r="AQ152" t="s">
        <v>360</v>
      </c>
      <c r="AR152" t="s">
        <v>362</v>
      </c>
      <c r="AS152" t="s">
        <v>360</v>
      </c>
      <c r="AT152" t="s">
        <v>362</v>
      </c>
      <c r="AU152" t="s">
        <v>362</v>
      </c>
      <c r="AV152" t="s">
        <v>362</v>
      </c>
      <c r="AX152" t="s">
        <v>6659</v>
      </c>
      <c r="AY152" t="s">
        <v>360</v>
      </c>
      <c r="AZ152" t="s">
        <v>360</v>
      </c>
      <c r="BA152" t="s">
        <v>362</v>
      </c>
      <c r="BB152" t="s">
        <v>362</v>
      </c>
      <c r="BC152" t="s">
        <v>362</v>
      </c>
      <c r="BD152" t="s">
        <v>360</v>
      </c>
      <c r="BE152" t="s">
        <v>360</v>
      </c>
      <c r="BF152" t="s">
        <v>360</v>
      </c>
      <c r="BG152" t="s">
        <v>362</v>
      </c>
      <c r="BH152" t="s">
        <v>362</v>
      </c>
      <c r="BI152" t="s">
        <v>362</v>
      </c>
      <c r="BJ152" t="s">
        <v>362</v>
      </c>
      <c r="BK152" t="s">
        <v>362</v>
      </c>
      <c r="BM152" t="s">
        <v>6044</v>
      </c>
      <c r="BN152" t="s">
        <v>362</v>
      </c>
      <c r="BO152" t="s">
        <v>362</v>
      </c>
      <c r="BP152" t="s">
        <v>360</v>
      </c>
      <c r="BQ152" t="s">
        <v>360</v>
      </c>
      <c r="BR152" t="s">
        <v>362</v>
      </c>
      <c r="BS152" t="s">
        <v>362</v>
      </c>
      <c r="BT152" t="s">
        <v>362</v>
      </c>
      <c r="BU152" t="s">
        <v>362</v>
      </c>
      <c r="BV152" t="s">
        <v>362</v>
      </c>
      <c r="BX152" t="s">
        <v>4975</v>
      </c>
      <c r="CN152" t="s">
        <v>5002</v>
      </c>
      <c r="DD152" t="s">
        <v>4984</v>
      </c>
      <c r="EK152" t="s">
        <v>5070</v>
      </c>
      <c r="EW152" t="s">
        <v>4907</v>
      </c>
      <c r="EX152" t="s">
        <v>362</v>
      </c>
      <c r="EY152" t="s">
        <v>362</v>
      </c>
      <c r="EZ152" t="s">
        <v>362</v>
      </c>
      <c r="FA152" t="s">
        <v>362</v>
      </c>
      <c r="FB152" t="s">
        <v>362</v>
      </c>
      <c r="FC152" t="s">
        <v>362</v>
      </c>
      <c r="FD152" t="s">
        <v>362</v>
      </c>
      <c r="FE152" t="s">
        <v>362</v>
      </c>
      <c r="FF152" t="s">
        <v>362</v>
      </c>
      <c r="FG152" t="s">
        <v>360</v>
      </c>
      <c r="FH152" t="s">
        <v>362</v>
      </c>
      <c r="FJ152" t="s">
        <v>5070</v>
      </c>
      <c r="FK152" t="s">
        <v>3072</v>
      </c>
      <c r="FV152" t="s">
        <v>3072</v>
      </c>
      <c r="GG152" t="s">
        <v>4949</v>
      </c>
      <c r="GI152" t="s">
        <v>3072</v>
      </c>
      <c r="GJ152" t="s">
        <v>5137</v>
      </c>
      <c r="GK152" t="s">
        <v>362</v>
      </c>
      <c r="GL152" t="s">
        <v>360</v>
      </c>
      <c r="GM152" t="s">
        <v>362</v>
      </c>
      <c r="GN152" t="s">
        <v>362</v>
      </c>
      <c r="GO152" t="s">
        <v>362</v>
      </c>
      <c r="GP152" t="s">
        <v>362</v>
      </c>
      <c r="GR152" t="s">
        <v>5147</v>
      </c>
      <c r="GS152" t="s">
        <v>362</v>
      </c>
      <c r="GT152" t="s">
        <v>362</v>
      </c>
      <c r="GU152" t="s">
        <v>360</v>
      </c>
      <c r="GV152" t="s">
        <v>362</v>
      </c>
      <c r="GW152" t="s">
        <v>362</v>
      </c>
      <c r="GX152" t="s">
        <v>362</v>
      </c>
      <c r="GY152" t="s">
        <v>362</v>
      </c>
      <c r="GZ152" t="s">
        <v>362</v>
      </c>
      <c r="HB152" t="s">
        <v>3072</v>
      </c>
      <c r="IG152" t="s">
        <v>5187</v>
      </c>
      <c r="IP152" t="s">
        <v>5203</v>
      </c>
      <c r="IQ152" t="s">
        <v>5214</v>
      </c>
      <c r="IR152" t="s">
        <v>362</v>
      </c>
      <c r="IS152" t="s">
        <v>360</v>
      </c>
      <c r="IT152" t="s">
        <v>362</v>
      </c>
      <c r="IU152" t="s">
        <v>362</v>
      </c>
      <c r="IV152" t="s">
        <v>362</v>
      </c>
      <c r="IW152" t="s">
        <v>362</v>
      </c>
      <c r="IX152" t="s">
        <v>362</v>
      </c>
      <c r="IY152" t="s">
        <v>362</v>
      </c>
      <c r="IZ152" t="s">
        <v>362</v>
      </c>
      <c r="JA152" t="s">
        <v>362</v>
      </c>
      <c r="JL152" t="s">
        <v>3074</v>
      </c>
      <c r="JX152" t="s">
        <v>5248</v>
      </c>
      <c r="JY152" t="s">
        <v>360</v>
      </c>
      <c r="JZ152" t="s">
        <v>362</v>
      </c>
      <c r="KA152" t="s">
        <v>362</v>
      </c>
      <c r="KB152" t="s">
        <v>362</v>
      </c>
      <c r="KC152" t="s">
        <v>362</v>
      </c>
      <c r="KD152" t="s">
        <v>362</v>
      </c>
      <c r="KE152" t="s">
        <v>362</v>
      </c>
      <c r="KF152" t="s">
        <v>362</v>
      </c>
      <c r="KG152" t="s">
        <v>362</v>
      </c>
      <c r="KI152" t="s">
        <v>5259</v>
      </c>
      <c r="KJ152" t="s">
        <v>6210</v>
      </c>
      <c r="KK152" t="s">
        <v>360</v>
      </c>
      <c r="KL152" t="s">
        <v>362</v>
      </c>
      <c r="KM152" t="s">
        <v>360</v>
      </c>
      <c r="KN152" t="s">
        <v>362</v>
      </c>
      <c r="KO152" t="s">
        <v>360</v>
      </c>
      <c r="KP152" t="s">
        <v>362</v>
      </c>
      <c r="KQ152" t="s">
        <v>362</v>
      </c>
      <c r="KR152" t="s">
        <v>362</v>
      </c>
      <c r="KS152" t="s">
        <v>362</v>
      </c>
      <c r="KT152" t="s">
        <v>362</v>
      </c>
      <c r="KU152" t="s">
        <v>362</v>
      </c>
      <c r="LJ152" t="s">
        <v>6023</v>
      </c>
      <c r="LK152" t="s">
        <v>360</v>
      </c>
      <c r="LL152" t="s">
        <v>360</v>
      </c>
      <c r="LM152" t="s">
        <v>360</v>
      </c>
      <c r="LN152" t="s">
        <v>360</v>
      </c>
      <c r="LO152" t="s">
        <v>362</v>
      </c>
      <c r="LP152" t="s">
        <v>362</v>
      </c>
      <c r="LQ152" t="s">
        <v>362</v>
      </c>
      <c r="LS152" t="s">
        <v>3072</v>
      </c>
      <c r="LT152" t="s">
        <v>3072</v>
      </c>
      <c r="LU152" t="s">
        <v>5279</v>
      </c>
      <c r="LW152" t="s">
        <v>5296</v>
      </c>
      <c r="NE152" t="s">
        <v>4971</v>
      </c>
      <c r="NF152" t="s">
        <v>362</v>
      </c>
      <c r="NG152" t="s">
        <v>362</v>
      </c>
      <c r="NH152" t="s">
        <v>362</v>
      </c>
      <c r="NI152" t="s">
        <v>362</v>
      </c>
      <c r="NJ152" t="s">
        <v>362</v>
      </c>
      <c r="NK152" t="s">
        <v>362</v>
      </c>
      <c r="NL152" t="s">
        <v>362</v>
      </c>
      <c r="NM152" t="s">
        <v>362</v>
      </c>
      <c r="NN152" t="s">
        <v>362</v>
      </c>
      <c r="NO152" t="s">
        <v>362</v>
      </c>
      <c r="NP152" t="s">
        <v>362</v>
      </c>
      <c r="NQ152" t="s">
        <v>360</v>
      </c>
      <c r="NR152" t="s">
        <v>362</v>
      </c>
      <c r="NS152" t="s">
        <v>362</v>
      </c>
      <c r="NU152" t="s">
        <v>6660</v>
      </c>
      <c r="NV152" t="s">
        <v>360</v>
      </c>
      <c r="NW152" t="s">
        <v>362</v>
      </c>
      <c r="NX152" t="s">
        <v>360</v>
      </c>
      <c r="NY152" t="s">
        <v>362</v>
      </c>
      <c r="NZ152" t="s">
        <v>360</v>
      </c>
      <c r="OA152" t="s">
        <v>362</v>
      </c>
      <c r="OB152" t="s">
        <v>362</v>
      </c>
      <c r="OC152" t="s">
        <v>362</v>
      </c>
      <c r="OD152" t="s">
        <v>362</v>
      </c>
      <c r="OE152" t="s">
        <v>362</v>
      </c>
      <c r="OF152" t="s">
        <v>362</v>
      </c>
      <c r="OG152" t="s">
        <v>362</v>
      </c>
      <c r="OI152" t="s">
        <v>6661</v>
      </c>
      <c r="OJ152" t="s">
        <v>362</v>
      </c>
      <c r="OK152" t="s">
        <v>360</v>
      </c>
      <c r="OL152" t="s">
        <v>360</v>
      </c>
      <c r="OM152" t="s">
        <v>362</v>
      </c>
      <c r="ON152" t="s">
        <v>362</v>
      </c>
      <c r="OO152" t="s">
        <v>362</v>
      </c>
      <c r="OP152" t="s">
        <v>362</v>
      </c>
      <c r="OQ152" t="s">
        <v>362</v>
      </c>
      <c r="OR152" t="s">
        <v>362</v>
      </c>
      <c r="OS152" t="s">
        <v>362</v>
      </c>
      <c r="OU152" t="s">
        <v>5002</v>
      </c>
      <c r="PF152" t="s">
        <v>5373</v>
      </c>
      <c r="PG152" t="s">
        <v>362</v>
      </c>
      <c r="PH152" t="s">
        <v>362</v>
      </c>
      <c r="PI152" t="s">
        <v>360</v>
      </c>
      <c r="PJ152" t="s">
        <v>362</v>
      </c>
      <c r="PK152" t="s">
        <v>362</v>
      </c>
      <c r="PL152" t="s">
        <v>362</v>
      </c>
      <c r="PM152" t="s">
        <v>362</v>
      </c>
      <c r="PN152" t="s">
        <v>362</v>
      </c>
      <c r="PO152" t="s">
        <v>362</v>
      </c>
      <c r="PP152" t="s">
        <v>362</v>
      </c>
      <c r="PQ152" t="s">
        <v>362</v>
      </c>
      <c r="PR152" t="s">
        <v>362</v>
      </c>
      <c r="PS152" t="s">
        <v>362</v>
      </c>
      <c r="PT152" t="s">
        <v>362</v>
      </c>
      <c r="PU152" t="s">
        <v>362</v>
      </c>
      <c r="PV152" t="s">
        <v>362</v>
      </c>
      <c r="PW152" t="s">
        <v>362</v>
      </c>
      <c r="PX152" t="s">
        <v>362</v>
      </c>
      <c r="PZ152" t="s">
        <v>5414</v>
      </c>
      <c r="QA152" t="s">
        <v>362</v>
      </c>
      <c r="QB152" t="s">
        <v>362</v>
      </c>
      <c r="QC152" t="s">
        <v>362</v>
      </c>
      <c r="QD152" t="s">
        <v>362</v>
      </c>
      <c r="QE152" t="s">
        <v>362</v>
      </c>
      <c r="QF152" t="s">
        <v>362</v>
      </c>
      <c r="QG152" t="s">
        <v>362</v>
      </c>
      <c r="QH152" t="s">
        <v>362</v>
      </c>
      <c r="QI152" t="s">
        <v>360</v>
      </c>
      <c r="QJ152" t="s">
        <v>362</v>
      </c>
      <c r="QK152" t="s">
        <v>362</v>
      </c>
      <c r="QL152" t="s">
        <v>362</v>
      </c>
      <c r="QM152" t="s">
        <v>362</v>
      </c>
      <c r="QN152" t="s">
        <v>362</v>
      </c>
      <c r="QO152" t="s">
        <v>362</v>
      </c>
      <c r="QP152" t="s">
        <v>362</v>
      </c>
      <c r="QR152" t="s">
        <v>5423</v>
      </c>
      <c r="QS152" t="s">
        <v>360</v>
      </c>
      <c r="QT152" t="s">
        <v>362</v>
      </c>
      <c r="QU152" t="s">
        <v>362</v>
      </c>
      <c r="QV152" t="s">
        <v>362</v>
      </c>
      <c r="QW152" t="s">
        <v>362</v>
      </c>
      <c r="QX152" t="s">
        <v>362</v>
      </c>
      <c r="QY152" t="s">
        <v>362</v>
      </c>
      <c r="QZ152" t="s">
        <v>362</v>
      </c>
      <c r="RA152" t="s">
        <v>362</v>
      </c>
      <c r="RB152" t="s">
        <v>362</v>
      </c>
      <c r="RC152" t="s">
        <v>362</v>
      </c>
      <c r="RD152" t="s">
        <v>362</v>
      </c>
      <c r="RF152" t="s">
        <v>5449</v>
      </c>
      <c r="RG152" t="s">
        <v>362</v>
      </c>
      <c r="RH152" t="s">
        <v>362</v>
      </c>
      <c r="RI152" t="s">
        <v>362</v>
      </c>
      <c r="RJ152" t="s">
        <v>362</v>
      </c>
      <c r="RK152" t="s">
        <v>360</v>
      </c>
      <c r="RL152" t="s">
        <v>362</v>
      </c>
      <c r="RM152" t="s">
        <v>362</v>
      </c>
      <c r="RN152" t="s">
        <v>362</v>
      </c>
      <c r="RO152" t="s">
        <v>362</v>
      </c>
      <c r="RP152" t="s">
        <v>362</v>
      </c>
      <c r="RQ152" t="s">
        <v>362</v>
      </c>
      <c r="RR152" t="s">
        <v>362</v>
      </c>
      <c r="RS152" t="s">
        <v>362</v>
      </c>
      <c r="RT152" t="s">
        <v>362</v>
      </c>
      <c r="RU152" t="s">
        <v>362</v>
      </c>
      <c r="RV152" t="s">
        <v>362</v>
      </c>
      <c r="RX152" t="s">
        <v>6213</v>
      </c>
      <c r="RY152" t="s">
        <v>360</v>
      </c>
      <c r="RZ152" t="s">
        <v>360</v>
      </c>
      <c r="SA152" t="s">
        <v>360</v>
      </c>
      <c r="SB152" t="s">
        <v>360</v>
      </c>
      <c r="SC152" t="s">
        <v>360</v>
      </c>
      <c r="SD152" t="s">
        <v>360</v>
      </c>
      <c r="SE152" t="s">
        <v>362</v>
      </c>
      <c r="SF152" t="s">
        <v>362</v>
      </c>
      <c r="SG152" t="s">
        <v>362</v>
      </c>
      <c r="SH152" t="s">
        <v>362</v>
      </c>
      <c r="SI152" t="s">
        <v>362</v>
      </c>
      <c r="SK152" t="s">
        <v>6662</v>
      </c>
      <c r="SL152" t="s">
        <v>362</v>
      </c>
      <c r="SM152" t="s">
        <v>362</v>
      </c>
      <c r="SN152" t="s">
        <v>362</v>
      </c>
      <c r="SO152" t="s">
        <v>360</v>
      </c>
      <c r="SP152" t="s">
        <v>360</v>
      </c>
      <c r="SQ152" t="s">
        <v>360</v>
      </c>
      <c r="SR152" t="s">
        <v>360</v>
      </c>
      <c r="SS152" t="s">
        <v>362</v>
      </c>
      <c r="ST152" t="s">
        <v>362</v>
      </c>
      <c r="SU152" t="s">
        <v>362</v>
      </c>
      <c r="SV152" t="s">
        <v>362</v>
      </c>
      <c r="SW152" t="s">
        <v>362</v>
      </c>
      <c r="SX152" t="s">
        <v>362</v>
      </c>
      <c r="SZ152" t="s">
        <v>3074</v>
      </c>
      <c r="TA152" t="s">
        <v>362</v>
      </c>
      <c r="TB152" t="s">
        <v>362</v>
      </c>
      <c r="TC152" t="s">
        <v>362</v>
      </c>
      <c r="TD152" t="s">
        <v>362</v>
      </c>
      <c r="TE152" t="s">
        <v>362</v>
      </c>
      <c r="TF152" t="s">
        <v>362</v>
      </c>
      <c r="TG152" t="s">
        <v>360</v>
      </c>
      <c r="TH152" t="s">
        <v>362</v>
      </c>
      <c r="TY152" t="s">
        <v>5002</v>
      </c>
      <c r="UN152" t="s">
        <v>3074</v>
      </c>
      <c r="UO152" t="s">
        <v>3074</v>
      </c>
      <c r="UP152" t="s">
        <v>3074</v>
      </c>
      <c r="UQ152" t="s">
        <v>322</v>
      </c>
      <c r="UR152" t="s">
        <v>304</v>
      </c>
      <c r="US152" t="s">
        <v>314</v>
      </c>
      <c r="UT152" t="s">
        <v>282</v>
      </c>
      <c r="UU152" t="s">
        <v>688</v>
      </c>
      <c r="UV152" t="s">
        <v>525</v>
      </c>
      <c r="UW152" t="s">
        <v>328</v>
      </c>
      <c r="UX152" t="s">
        <v>741</v>
      </c>
      <c r="UY152" t="s">
        <v>406</v>
      </c>
      <c r="UZ152" t="s">
        <v>1099</v>
      </c>
      <c r="VA152" t="s">
        <v>1185</v>
      </c>
      <c r="VB152" t="s">
        <v>375</v>
      </c>
    </row>
    <row r="153" spans="1:574" x14ac:dyDescent="0.25">
      <c r="A153" t="s">
        <v>6663</v>
      </c>
      <c r="B153" s="38">
        <v>45911</v>
      </c>
      <c r="C153" t="s">
        <v>3056</v>
      </c>
      <c r="D153" t="s">
        <v>3062</v>
      </c>
      <c r="E153" t="s">
        <v>3068</v>
      </c>
      <c r="G153" t="s">
        <v>3072</v>
      </c>
      <c r="H153" s="38">
        <v>44918</v>
      </c>
      <c r="I153">
        <v>71</v>
      </c>
      <c r="J153" t="s">
        <v>1471</v>
      </c>
      <c r="K153" t="s">
        <v>4868</v>
      </c>
      <c r="L153" t="s">
        <v>4875</v>
      </c>
      <c r="N153" t="s">
        <v>4913</v>
      </c>
      <c r="P153" t="s">
        <v>4933</v>
      </c>
      <c r="R153" t="s">
        <v>3074</v>
      </c>
      <c r="S153" t="s">
        <v>362</v>
      </c>
      <c r="T153" t="s">
        <v>362</v>
      </c>
      <c r="U153" t="s">
        <v>362</v>
      </c>
      <c r="V153" t="s">
        <v>362</v>
      </c>
      <c r="W153" t="s">
        <v>362</v>
      </c>
      <c r="X153" t="s">
        <v>360</v>
      </c>
      <c r="Y153" t="s">
        <v>362</v>
      </c>
      <c r="Z153" t="s">
        <v>362</v>
      </c>
      <c r="AB153" t="s">
        <v>4942</v>
      </c>
      <c r="AC153" t="s">
        <v>4942</v>
      </c>
      <c r="AD153" t="s">
        <v>4942</v>
      </c>
      <c r="AE153" t="s">
        <v>4942</v>
      </c>
      <c r="AF153" t="s">
        <v>4942</v>
      </c>
      <c r="AG153" t="s">
        <v>4940</v>
      </c>
      <c r="AH153" t="s">
        <v>4949</v>
      </c>
      <c r="AI153" t="s">
        <v>360</v>
      </c>
      <c r="AJ153" t="s">
        <v>362</v>
      </c>
      <c r="AK153" t="s">
        <v>362</v>
      </c>
      <c r="AL153" t="s">
        <v>362</v>
      </c>
      <c r="AM153" t="s">
        <v>362</v>
      </c>
      <c r="AN153" t="s">
        <v>362</v>
      </c>
      <c r="AO153" t="s">
        <v>362</v>
      </c>
      <c r="AP153" t="s">
        <v>362</v>
      </c>
      <c r="AQ153" t="s">
        <v>362</v>
      </c>
      <c r="AR153" t="s">
        <v>362</v>
      </c>
      <c r="AS153" t="s">
        <v>362</v>
      </c>
      <c r="AT153" t="s">
        <v>362</v>
      </c>
      <c r="AU153" t="s">
        <v>362</v>
      </c>
      <c r="AV153" t="s">
        <v>362</v>
      </c>
      <c r="AX153" t="s">
        <v>4949</v>
      </c>
      <c r="AY153" t="s">
        <v>360</v>
      </c>
      <c r="AZ153" t="s">
        <v>362</v>
      </c>
      <c r="BA153" t="s">
        <v>362</v>
      </c>
      <c r="BB153" t="s">
        <v>362</v>
      </c>
      <c r="BC153" t="s">
        <v>362</v>
      </c>
      <c r="BD153" t="s">
        <v>362</v>
      </c>
      <c r="BE153" t="s">
        <v>362</v>
      </c>
      <c r="BF153" t="s">
        <v>362</v>
      </c>
      <c r="BG153" t="s">
        <v>362</v>
      </c>
      <c r="BH153" t="s">
        <v>362</v>
      </c>
      <c r="BI153" t="s">
        <v>362</v>
      </c>
      <c r="BJ153" t="s">
        <v>362</v>
      </c>
      <c r="BK153" t="s">
        <v>362</v>
      </c>
      <c r="BM153" t="s">
        <v>5473</v>
      </c>
      <c r="BN153" t="s">
        <v>362</v>
      </c>
      <c r="BO153" t="s">
        <v>362</v>
      </c>
      <c r="BP153" t="s">
        <v>362</v>
      </c>
      <c r="BQ153" t="s">
        <v>360</v>
      </c>
      <c r="BR153" t="s">
        <v>362</v>
      </c>
      <c r="BS153" t="s">
        <v>362</v>
      </c>
      <c r="BT153" t="s">
        <v>362</v>
      </c>
      <c r="BU153" t="s">
        <v>362</v>
      </c>
      <c r="BV153" t="s">
        <v>362</v>
      </c>
      <c r="BX153" t="s">
        <v>4975</v>
      </c>
      <c r="CN153" t="s">
        <v>5002</v>
      </c>
      <c r="DD153" t="s">
        <v>5023</v>
      </c>
      <c r="EK153" t="s">
        <v>5070</v>
      </c>
      <c r="EW153" t="s">
        <v>6240</v>
      </c>
      <c r="EX153" t="s">
        <v>362</v>
      </c>
      <c r="EY153" t="s">
        <v>362</v>
      </c>
      <c r="EZ153" t="s">
        <v>362</v>
      </c>
      <c r="FA153" t="s">
        <v>362</v>
      </c>
      <c r="FB153" t="s">
        <v>362</v>
      </c>
      <c r="FC153" t="s">
        <v>360</v>
      </c>
      <c r="FD153" t="s">
        <v>360</v>
      </c>
      <c r="FE153" t="s">
        <v>362</v>
      </c>
      <c r="FF153" t="s">
        <v>362</v>
      </c>
      <c r="FG153" t="s">
        <v>362</v>
      </c>
      <c r="FH153" t="s">
        <v>362</v>
      </c>
      <c r="FJ153" t="s">
        <v>5070</v>
      </c>
      <c r="FK153" t="s">
        <v>3072</v>
      </c>
      <c r="FV153" t="s">
        <v>3072</v>
      </c>
      <c r="GG153" t="s">
        <v>4951</v>
      </c>
      <c r="GI153" t="s">
        <v>3074</v>
      </c>
      <c r="HN153" t="s">
        <v>4907</v>
      </c>
      <c r="HO153" t="s">
        <v>362</v>
      </c>
      <c r="HP153" t="s">
        <v>362</v>
      </c>
      <c r="HQ153" t="s">
        <v>362</v>
      </c>
      <c r="HR153" t="s">
        <v>362</v>
      </c>
      <c r="HS153" t="s">
        <v>362</v>
      </c>
      <c r="HT153" t="s">
        <v>362</v>
      </c>
      <c r="HU153" t="s">
        <v>362</v>
      </c>
      <c r="HV153" t="s">
        <v>360</v>
      </c>
      <c r="HW153" t="s">
        <v>362</v>
      </c>
      <c r="HY153" t="s">
        <v>5186</v>
      </c>
      <c r="HZ153" t="s">
        <v>362</v>
      </c>
      <c r="IA153" t="s">
        <v>362</v>
      </c>
      <c r="IB153" t="s">
        <v>362</v>
      </c>
      <c r="IC153" t="s">
        <v>362</v>
      </c>
      <c r="ID153" t="s">
        <v>360</v>
      </c>
      <c r="IE153" t="s">
        <v>362</v>
      </c>
      <c r="IG153" t="s">
        <v>5187</v>
      </c>
      <c r="IP153" t="s">
        <v>5207</v>
      </c>
      <c r="IQ153" t="s">
        <v>5224</v>
      </c>
      <c r="IR153" t="s">
        <v>362</v>
      </c>
      <c r="IS153" t="s">
        <v>362</v>
      </c>
      <c r="IT153" t="s">
        <v>362</v>
      </c>
      <c r="IU153" t="s">
        <v>362</v>
      </c>
      <c r="IV153" t="s">
        <v>362</v>
      </c>
      <c r="IW153" t="s">
        <v>362</v>
      </c>
      <c r="IX153" t="s">
        <v>360</v>
      </c>
      <c r="IY153" t="s">
        <v>362</v>
      </c>
      <c r="IZ153" t="s">
        <v>362</v>
      </c>
      <c r="JA153" t="s">
        <v>362</v>
      </c>
      <c r="JC153" t="s">
        <v>5050</v>
      </c>
      <c r="JD153" t="s">
        <v>360</v>
      </c>
      <c r="JE153" t="s">
        <v>362</v>
      </c>
      <c r="JF153" t="s">
        <v>362</v>
      </c>
      <c r="JG153" t="s">
        <v>362</v>
      </c>
      <c r="JH153" t="s">
        <v>362</v>
      </c>
      <c r="JI153" t="s">
        <v>362</v>
      </c>
      <c r="JJ153" t="s">
        <v>362</v>
      </c>
      <c r="JL153" t="s">
        <v>5235</v>
      </c>
      <c r="KI153" t="s">
        <v>5259</v>
      </c>
      <c r="KJ153" t="s">
        <v>6664</v>
      </c>
      <c r="KK153" t="s">
        <v>362</v>
      </c>
      <c r="KL153" t="s">
        <v>362</v>
      </c>
      <c r="KM153" t="s">
        <v>360</v>
      </c>
      <c r="KN153" t="s">
        <v>360</v>
      </c>
      <c r="KO153" t="s">
        <v>362</v>
      </c>
      <c r="KP153" t="s">
        <v>362</v>
      </c>
      <c r="KQ153" t="s">
        <v>362</v>
      </c>
      <c r="KR153" t="s">
        <v>362</v>
      </c>
      <c r="KS153" t="s">
        <v>362</v>
      </c>
      <c r="KT153" t="s">
        <v>362</v>
      </c>
      <c r="KU153" t="s">
        <v>362</v>
      </c>
      <c r="LJ153" t="s">
        <v>5988</v>
      </c>
      <c r="LK153" t="s">
        <v>362</v>
      </c>
      <c r="LL153" t="s">
        <v>360</v>
      </c>
      <c r="LM153" t="s">
        <v>360</v>
      </c>
      <c r="LN153" t="s">
        <v>362</v>
      </c>
      <c r="LO153" t="s">
        <v>362</v>
      </c>
      <c r="LP153" t="s">
        <v>362</v>
      </c>
      <c r="LQ153" t="s">
        <v>362</v>
      </c>
      <c r="LS153" t="s">
        <v>3072</v>
      </c>
      <c r="LT153" t="s">
        <v>5287</v>
      </c>
      <c r="MR153" t="s">
        <v>5050</v>
      </c>
      <c r="MS153" t="s">
        <v>362</v>
      </c>
      <c r="MT153" t="s">
        <v>362</v>
      </c>
      <c r="MU153" t="s">
        <v>362</v>
      </c>
      <c r="MV153" t="s">
        <v>362</v>
      </c>
      <c r="MW153" t="s">
        <v>362</v>
      </c>
      <c r="MX153" t="s">
        <v>362</v>
      </c>
      <c r="MY153" t="s">
        <v>362</v>
      </c>
      <c r="MZ153" t="s">
        <v>360</v>
      </c>
      <c r="NA153" t="s">
        <v>362</v>
      </c>
      <c r="NB153" t="s">
        <v>362</v>
      </c>
      <c r="NC153" t="s">
        <v>362</v>
      </c>
      <c r="NE153" t="s">
        <v>4971</v>
      </c>
      <c r="NF153" t="s">
        <v>362</v>
      </c>
      <c r="NG153" t="s">
        <v>362</v>
      </c>
      <c r="NH153" t="s">
        <v>362</v>
      </c>
      <c r="NI153" t="s">
        <v>362</v>
      </c>
      <c r="NJ153" t="s">
        <v>362</v>
      </c>
      <c r="NK153" t="s">
        <v>362</v>
      </c>
      <c r="NL153" t="s">
        <v>362</v>
      </c>
      <c r="NM153" t="s">
        <v>362</v>
      </c>
      <c r="NN153" t="s">
        <v>362</v>
      </c>
      <c r="NO153" t="s">
        <v>362</v>
      </c>
      <c r="NP153" t="s">
        <v>362</v>
      </c>
      <c r="NQ153" t="s">
        <v>360</v>
      </c>
      <c r="NR153" t="s">
        <v>362</v>
      </c>
      <c r="NS153" t="s">
        <v>362</v>
      </c>
      <c r="NU153" t="s">
        <v>6664</v>
      </c>
      <c r="NV153" t="s">
        <v>362</v>
      </c>
      <c r="NW153" t="s">
        <v>362</v>
      </c>
      <c r="NX153" t="s">
        <v>360</v>
      </c>
      <c r="NY153" t="s">
        <v>360</v>
      </c>
      <c r="NZ153" t="s">
        <v>362</v>
      </c>
      <c r="OA153" t="s">
        <v>362</v>
      </c>
      <c r="OB153" t="s">
        <v>362</v>
      </c>
      <c r="OC153" t="s">
        <v>362</v>
      </c>
      <c r="OD153" t="s">
        <v>362</v>
      </c>
      <c r="OE153" t="s">
        <v>362</v>
      </c>
      <c r="OF153" t="s">
        <v>362</v>
      </c>
      <c r="OG153" t="s">
        <v>362</v>
      </c>
      <c r="OI153" t="s">
        <v>5345</v>
      </c>
      <c r="OJ153" t="s">
        <v>360</v>
      </c>
      <c r="OK153" t="s">
        <v>362</v>
      </c>
      <c r="OL153" t="s">
        <v>362</v>
      </c>
      <c r="OM153" t="s">
        <v>362</v>
      </c>
      <c r="ON153" t="s">
        <v>362</v>
      </c>
      <c r="OO153" t="s">
        <v>362</v>
      </c>
      <c r="OP153" t="s">
        <v>362</v>
      </c>
      <c r="OQ153" t="s">
        <v>362</v>
      </c>
      <c r="OR153" t="s">
        <v>362</v>
      </c>
      <c r="OS153" t="s">
        <v>362</v>
      </c>
      <c r="OU153" t="s">
        <v>5002</v>
      </c>
      <c r="PF153" t="s">
        <v>6203</v>
      </c>
      <c r="PG153" t="s">
        <v>360</v>
      </c>
      <c r="PH153" t="s">
        <v>362</v>
      </c>
      <c r="PI153" t="s">
        <v>362</v>
      </c>
      <c r="PJ153" t="s">
        <v>362</v>
      </c>
      <c r="PK153" t="s">
        <v>362</v>
      </c>
      <c r="PL153" t="s">
        <v>362</v>
      </c>
      <c r="PM153" t="s">
        <v>362</v>
      </c>
      <c r="PN153" t="s">
        <v>362</v>
      </c>
      <c r="PO153" t="s">
        <v>362</v>
      </c>
      <c r="PP153" t="s">
        <v>360</v>
      </c>
      <c r="PQ153" t="s">
        <v>362</v>
      </c>
      <c r="PR153" t="s">
        <v>362</v>
      </c>
      <c r="PS153" t="s">
        <v>362</v>
      </c>
      <c r="PT153" t="s">
        <v>362</v>
      </c>
      <c r="PU153" t="s">
        <v>362</v>
      </c>
      <c r="PV153" t="s">
        <v>362</v>
      </c>
      <c r="PW153" t="s">
        <v>362</v>
      </c>
      <c r="PX153" t="s">
        <v>362</v>
      </c>
      <c r="PZ153" t="s">
        <v>5398</v>
      </c>
      <c r="QA153" t="s">
        <v>362</v>
      </c>
      <c r="QB153" t="s">
        <v>362</v>
      </c>
      <c r="QC153" t="s">
        <v>362</v>
      </c>
      <c r="QD153" t="s">
        <v>362</v>
      </c>
      <c r="QE153" t="s">
        <v>362</v>
      </c>
      <c r="QF153" t="s">
        <v>362</v>
      </c>
      <c r="QG153" t="s">
        <v>362</v>
      </c>
      <c r="QH153" t="s">
        <v>362</v>
      </c>
      <c r="QI153" t="s">
        <v>362</v>
      </c>
      <c r="QJ153" t="s">
        <v>362</v>
      </c>
      <c r="QK153" t="s">
        <v>362</v>
      </c>
      <c r="QL153" t="s">
        <v>362</v>
      </c>
      <c r="QM153" t="s">
        <v>360</v>
      </c>
      <c r="QN153" t="s">
        <v>362</v>
      </c>
      <c r="QO153" t="s">
        <v>362</v>
      </c>
      <c r="QP153" t="s">
        <v>362</v>
      </c>
      <c r="SZ153" t="s">
        <v>3074</v>
      </c>
      <c r="TA153" t="s">
        <v>362</v>
      </c>
      <c r="TB153" t="s">
        <v>362</v>
      </c>
      <c r="TC153" t="s">
        <v>362</v>
      </c>
      <c r="TD153" t="s">
        <v>362</v>
      </c>
      <c r="TE153" t="s">
        <v>362</v>
      </c>
      <c r="TF153" t="s">
        <v>362</v>
      </c>
      <c r="TG153" t="s">
        <v>360</v>
      </c>
      <c r="TH153" t="s">
        <v>362</v>
      </c>
      <c r="TY153" t="s">
        <v>5002</v>
      </c>
      <c r="UN153" t="s">
        <v>3074</v>
      </c>
      <c r="UO153" t="s">
        <v>3074</v>
      </c>
      <c r="UP153" t="s">
        <v>3074</v>
      </c>
      <c r="UQ153" t="s">
        <v>6665</v>
      </c>
      <c r="UR153" t="s">
        <v>304</v>
      </c>
      <c r="US153" t="s">
        <v>314</v>
      </c>
      <c r="UT153" t="s">
        <v>298</v>
      </c>
      <c r="UU153" t="s">
        <v>697</v>
      </c>
      <c r="UV153" t="s">
        <v>527</v>
      </c>
      <c r="UW153" t="s">
        <v>333</v>
      </c>
      <c r="UX153" t="s">
        <v>742</v>
      </c>
      <c r="UY153" t="s">
        <v>406</v>
      </c>
      <c r="UZ153" t="s">
        <v>1099</v>
      </c>
      <c r="VA153" t="s">
        <v>1184</v>
      </c>
      <c r="VB153" t="s">
        <v>386</v>
      </c>
    </row>
    <row r="154" spans="1:574" x14ac:dyDescent="0.25">
      <c r="A154" t="s">
        <v>6666</v>
      </c>
      <c r="B154" s="38">
        <v>45911</v>
      </c>
      <c r="C154" t="s">
        <v>3056</v>
      </c>
      <c r="D154" t="s">
        <v>3062</v>
      </c>
      <c r="E154" t="s">
        <v>3068</v>
      </c>
      <c r="G154" t="s">
        <v>3072</v>
      </c>
      <c r="H154" s="38">
        <v>44701</v>
      </c>
      <c r="I154">
        <v>44</v>
      </c>
      <c r="J154" t="s">
        <v>1471</v>
      </c>
      <c r="K154" t="s">
        <v>4866</v>
      </c>
      <c r="L154" t="s">
        <v>4875</v>
      </c>
      <c r="N154" t="s">
        <v>4911</v>
      </c>
      <c r="P154" t="s">
        <v>4937</v>
      </c>
      <c r="R154" t="s">
        <v>5529</v>
      </c>
      <c r="S154" t="s">
        <v>362</v>
      </c>
      <c r="T154" t="s">
        <v>360</v>
      </c>
      <c r="U154" t="s">
        <v>362</v>
      </c>
      <c r="V154" t="s">
        <v>362</v>
      </c>
      <c r="W154" t="s">
        <v>362</v>
      </c>
      <c r="X154" t="s">
        <v>362</v>
      </c>
      <c r="Y154" t="s">
        <v>362</v>
      </c>
      <c r="Z154" t="s">
        <v>362</v>
      </c>
      <c r="AB154" t="s">
        <v>4940</v>
      </c>
      <c r="AC154" t="s">
        <v>4940</v>
      </c>
      <c r="AD154" t="s">
        <v>4940</v>
      </c>
      <c r="AE154" t="s">
        <v>4940</v>
      </c>
      <c r="AF154" t="s">
        <v>4940</v>
      </c>
      <c r="AG154" t="s">
        <v>4940</v>
      </c>
      <c r="AH154" t="s">
        <v>4949</v>
      </c>
      <c r="AI154" t="s">
        <v>360</v>
      </c>
      <c r="AJ154" t="s">
        <v>362</v>
      </c>
      <c r="AK154" t="s">
        <v>362</v>
      </c>
      <c r="AL154" t="s">
        <v>362</v>
      </c>
      <c r="AM154" t="s">
        <v>362</v>
      </c>
      <c r="AN154" t="s">
        <v>362</v>
      </c>
      <c r="AO154" t="s">
        <v>362</v>
      </c>
      <c r="AP154" t="s">
        <v>362</v>
      </c>
      <c r="AQ154" t="s">
        <v>362</v>
      </c>
      <c r="AR154" t="s">
        <v>362</v>
      </c>
      <c r="AS154" t="s">
        <v>362</v>
      </c>
      <c r="AT154" t="s">
        <v>362</v>
      </c>
      <c r="AU154" t="s">
        <v>362</v>
      </c>
      <c r="AV154" t="s">
        <v>362</v>
      </c>
      <c r="AX154" t="s">
        <v>4949</v>
      </c>
      <c r="AY154" t="s">
        <v>360</v>
      </c>
      <c r="AZ154" t="s">
        <v>362</v>
      </c>
      <c r="BA154" t="s">
        <v>362</v>
      </c>
      <c r="BB154" t="s">
        <v>362</v>
      </c>
      <c r="BC154" t="s">
        <v>362</v>
      </c>
      <c r="BD154" t="s">
        <v>362</v>
      </c>
      <c r="BE154" t="s">
        <v>362</v>
      </c>
      <c r="BF154" t="s">
        <v>362</v>
      </c>
      <c r="BG154" t="s">
        <v>362</v>
      </c>
      <c r="BH154" t="s">
        <v>362</v>
      </c>
      <c r="BI154" t="s">
        <v>362</v>
      </c>
      <c r="BJ154" t="s">
        <v>362</v>
      </c>
      <c r="BK154" t="s">
        <v>362</v>
      </c>
      <c r="BM154" t="s">
        <v>5473</v>
      </c>
      <c r="BN154" t="s">
        <v>362</v>
      </c>
      <c r="BO154" t="s">
        <v>362</v>
      </c>
      <c r="BP154" t="s">
        <v>362</v>
      </c>
      <c r="BQ154" t="s">
        <v>360</v>
      </c>
      <c r="BR154" t="s">
        <v>362</v>
      </c>
      <c r="BS154" t="s">
        <v>362</v>
      </c>
      <c r="BT154" t="s">
        <v>362</v>
      </c>
      <c r="BU154" t="s">
        <v>362</v>
      </c>
      <c r="BV154" t="s">
        <v>362</v>
      </c>
      <c r="BX154" t="s">
        <v>4975</v>
      </c>
      <c r="CN154" t="s">
        <v>5002</v>
      </c>
      <c r="DD154" t="s">
        <v>5023</v>
      </c>
      <c r="EK154" t="s">
        <v>5070</v>
      </c>
      <c r="EW154" t="s">
        <v>5102</v>
      </c>
      <c r="EX154" t="s">
        <v>362</v>
      </c>
      <c r="EY154" t="s">
        <v>362</v>
      </c>
      <c r="EZ154" t="s">
        <v>362</v>
      </c>
      <c r="FA154" t="s">
        <v>362</v>
      </c>
      <c r="FB154" t="s">
        <v>360</v>
      </c>
      <c r="FC154" t="s">
        <v>362</v>
      </c>
      <c r="FD154" t="s">
        <v>362</v>
      </c>
      <c r="FE154" t="s">
        <v>362</v>
      </c>
      <c r="FF154" t="s">
        <v>362</v>
      </c>
      <c r="FG154" t="s">
        <v>362</v>
      </c>
      <c r="FH154" t="s">
        <v>362</v>
      </c>
      <c r="FJ154" t="s">
        <v>5070</v>
      </c>
      <c r="FK154" t="s">
        <v>3072</v>
      </c>
      <c r="FV154" t="s">
        <v>3072</v>
      </c>
      <c r="GG154" t="s">
        <v>4949</v>
      </c>
      <c r="GI154" t="s">
        <v>3072</v>
      </c>
      <c r="GJ154" t="s">
        <v>5137</v>
      </c>
      <c r="GK154" t="s">
        <v>362</v>
      </c>
      <c r="GL154" t="s">
        <v>360</v>
      </c>
      <c r="GM154" t="s">
        <v>362</v>
      </c>
      <c r="GN154" t="s">
        <v>362</v>
      </c>
      <c r="GO154" t="s">
        <v>362</v>
      </c>
      <c r="GP154" t="s">
        <v>362</v>
      </c>
      <c r="GR154" t="s">
        <v>5147</v>
      </c>
      <c r="GS154" t="s">
        <v>362</v>
      </c>
      <c r="GT154" t="s">
        <v>362</v>
      </c>
      <c r="GU154" t="s">
        <v>360</v>
      </c>
      <c r="GV154" t="s">
        <v>362</v>
      </c>
      <c r="GW154" t="s">
        <v>362</v>
      </c>
      <c r="GX154" t="s">
        <v>362</v>
      </c>
      <c r="GY154" t="s">
        <v>362</v>
      </c>
      <c r="GZ154" t="s">
        <v>362</v>
      </c>
      <c r="HB154" t="s">
        <v>3072</v>
      </c>
      <c r="IG154" t="s">
        <v>5187</v>
      </c>
      <c r="IP154" t="s">
        <v>5203</v>
      </c>
      <c r="IQ154" t="s">
        <v>6068</v>
      </c>
      <c r="IR154" t="s">
        <v>362</v>
      </c>
      <c r="IS154" t="s">
        <v>362</v>
      </c>
      <c r="IT154" t="s">
        <v>362</v>
      </c>
      <c r="IU154" t="s">
        <v>360</v>
      </c>
      <c r="IV154" t="s">
        <v>360</v>
      </c>
      <c r="IW154" t="s">
        <v>362</v>
      </c>
      <c r="IX154" t="s">
        <v>362</v>
      </c>
      <c r="IY154" t="s">
        <v>362</v>
      </c>
      <c r="IZ154" t="s">
        <v>362</v>
      </c>
      <c r="JA154" t="s">
        <v>362</v>
      </c>
      <c r="JL154" t="s">
        <v>3074</v>
      </c>
      <c r="JX154" t="s">
        <v>5248</v>
      </c>
      <c r="JY154" t="s">
        <v>360</v>
      </c>
      <c r="JZ154" t="s">
        <v>362</v>
      </c>
      <c r="KA154" t="s">
        <v>362</v>
      </c>
      <c r="KB154" t="s">
        <v>362</v>
      </c>
      <c r="KC154" t="s">
        <v>362</v>
      </c>
      <c r="KD154" t="s">
        <v>362</v>
      </c>
      <c r="KE154" t="s">
        <v>362</v>
      </c>
      <c r="KF154" t="s">
        <v>362</v>
      </c>
      <c r="KG154" t="s">
        <v>362</v>
      </c>
      <c r="KI154" t="s">
        <v>5259</v>
      </c>
      <c r="KJ154" t="s">
        <v>6667</v>
      </c>
      <c r="KK154" t="s">
        <v>360</v>
      </c>
      <c r="KL154" t="s">
        <v>362</v>
      </c>
      <c r="KM154" t="s">
        <v>360</v>
      </c>
      <c r="KN154" t="s">
        <v>362</v>
      </c>
      <c r="KO154" t="s">
        <v>360</v>
      </c>
      <c r="KP154" t="s">
        <v>360</v>
      </c>
      <c r="KQ154" t="s">
        <v>360</v>
      </c>
      <c r="KR154" t="s">
        <v>362</v>
      </c>
      <c r="KS154" t="s">
        <v>362</v>
      </c>
      <c r="KT154" t="s">
        <v>362</v>
      </c>
      <c r="KU154" t="s">
        <v>362</v>
      </c>
      <c r="LJ154" t="s">
        <v>5283</v>
      </c>
      <c r="LK154" t="s">
        <v>362</v>
      </c>
      <c r="LL154" t="s">
        <v>362</v>
      </c>
      <c r="LM154" t="s">
        <v>360</v>
      </c>
      <c r="LN154" t="s">
        <v>362</v>
      </c>
      <c r="LO154" t="s">
        <v>362</v>
      </c>
      <c r="LP154" t="s">
        <v>362</v>
      </c>
      <c r="LQ154" t="s">
        <v>362</v>
      </c>
      <c r="LS154" t="s">
        <v>3072</v>
      </c>
      <c r="LT154" t="s">
        <v>5287</v>
      </c>
      <c r="MR154" t="s">
        <v>5227</v>
      </c>
      <c r="MS154" t="s">
        <v>362</v>
      </c>
      <c r="MT154" t="s">
        <v>362</v>
      </c>
      <c r="MU154" t="s">
        <v>362</v>
      </c>
      <c r="MV154" t="s">
        <v>362</v>
      </c>
      <c r="MW154" t="s">
        <v>362</v>
      </c>
      <c r="MX154" t="s">
        <v>362</v>
      </c>
      <c r="MY154" t="s">
        <v>360</v>
      </c>
      <c r="MZ154" t="s">
        <v>362</v>
      </c>
      <c r="NA154" t="s">
        <v>362</v>
      </c>
      <c r="NB154" t="s">
        <v>362</v>
      </c>
      <c r="NC154" t="s">
        <v>362</v>
      </c>
      <c r="NE154" t="s">
        <v>4971</v>
      </c>
      <c r="NF154" t="s">
        <v>362</v>
      </c>
      <c r="NG154" t="s">
        <v>362</v>
      </c>
      <c r="NH154" t="s">
        <v>362</v>
      </c>
      <c r="NI154" t="s">
        <v>362</v>
      </c>
      <c r="NJ154" t="s">
        <v>362</v>
      </c>
      <c r="NK154" t="s">
        <v>362</v>
      </c>
      <c r="NL154" t="s">
        <v>362</v>
      </c>
      <c r="NM154" t="s">
        <v>362</v>
      </c>
      <c r="NN154" t="s">
        <v>362</v>
      </c>
      <c r="NO154" t="s">
        <v>362</v>
      </c>
      <c r="NP154" t="s">
        <v>362</v>
      </c>
      <c r="NQ154" t="s">
        <v>360</v>
      </c>
      <c r="NR154" t="s">
        <v>362</v>
      </c>
      <c r="NS154" t="s">
        <v>362</v>
      </c>
      <c r="NU154" t="s">
        <v>6596</v>
      </c>
      <c r="NV154" t="s">
        <v>362</v>
      </c>
      <c r="NW154" t="s">
        <v>362</v>
      </c>
      <c r="NX154" t="s">
        <v>362</v>
      </c>
      <c r="NY154" t="s">
        <v>362</v>
      </c>
      <c r="NZ154" t="s">
        <v>360</v>
      </c>
      <c r="OA154" t="s">
        <v>360</v>
      </c>
      <c r="OB154" t="s">
        <v>360</v>
      </c>
      <c r="OC154" t="s">
        <v>362</v>
      </c>
      <c r="OD154" t="s">
        <v>362</v>
      </c>
      <c r="OE154" t="s">
        <v>362</v>
      </c>
      <c r="OF154" t="s">
        <v>362</v>
      </c>
      <c r="OG154" t="s">
        <v>362</v>
      </c>
      <c r="OI154" t="s">
        <v>5345</v>
      </c>
      <c r="OJ154" t="s">
        <v>360</v>
      </c>
      <c r="OK154" t="s">
        <v>362</v>
      </c>
      <c r="OL154" t="s">
        <v>362</v>
      </c>
      <c r="OM154" t="s">
        <v>362</v>
      </c>
      <c r="ON154" t="s">
        <v>362</v>
      </c>
      <c r="OO154" t="s">
        <v>362</v>
      </c>
      <c r="OP154" t="s">
        <v>362</v>
      </c>
      <c r="OQ154" t="s">
        <v>362</v>
      </c>
      <c r="OR154" t="s">
        <v>362</v>
      </c>
      <c r="OS154" t="s">
        <v>362</v>
      </c>
      <c r="OU154" t="s">
        <v>5002</v>
      </c>
      <c r="PF154" t="s">
        <v>5387</v>
      </c>
      <c r="PG154" t="s">
        <v>362</v>
      </c>
      <c r="PH154" t="s">
        <v>362</v>
      </c>
      <c r="PI154" t="s">
        <v>362</v>
      </c>
      <c r="PJ154" t="s">
        <v>362</v>
      </c>
      <c r="PK154" t="s">
        <v>362</v>
      </c>
      <c r="PL154" t="s">
        <v>362</v>
      </c>
      <c r="PM154" t="s">
        <v>362</v>
      </c>
      <c r="PN154" t="s">
        <v>362</v>
      </c>
      <c r="PO154" t="s">
        <v>362</v>
      </c>
      <c r="PP154" t="s">
        <v>360</v>
      </c>
      <c r="PQ154" t="s">
        <v>362</v>
      </c>
      <c r="PR154" t="s">
        <v>362</v>
      </c>
      <c r="PS154" t="s">
        <v>362</v>
      </c>
      <c r="PT154" t="s">
        <v>362</v>
      </c>
      <c r="PU154" t="s">
        <v>362</v>
      </c>
      <c r="PV154" t="s">
        <v>362</v>
      </c>
      <c r="PW154" t="s">
        <v>362</v>
      </c>
      <c r="PX154" t="s">
        <v>362</v>
      </c>
      <c r="PZ154" t="s">
        <v>5398</v>
      </c>
      <c r="QA154" t="s">
        <v>362</v>
      </c>
      <c r="QB154" t="s">
        <v>362</v>
      </c>
      <c r="QC154" t="s">
        <v>362</v>
      </c>
      <c r="QD154" t="s">
        <v>362</v>
      </c>
      <c r="QE154" t="s">
        <v>362</v>
      </c>
      <c r="QF154" t="s">
        <v>362</v>
      </c>
      <c r="QG154" t="s">
        <v>362</v>
      </c>
      <c r="QH154" t="s">
        <v>362</v>
      </c>
      <c r="QI154" t="s">
        <v>362</v>
      </c>
      <c r="QJ154" t="s">
        <v>362</v>
      </c>
      <c r="QK154" t="s">
        <v>362</v>
      </c>
      <c r="QL154" t="s">
        <v>362</v>
      </c>
      <c r="QM154" t="s">
        <v>360</v>
      </c>
      <c r="QN154" t="s">
        <v>362</v>
      </c>
      <c r="QO154" t="s">
        <v>362</v>
      </c>
      <c r="QP154" t="s">
        <v>362</v>
      </c>
      <c r="SZ154" t="s">
        <v>3074</v>
      </c>
      <c r="TA154" t="s">
        <v>362</v>
      </c>
      <c r="TB154" t="s">
        <v>362</v>
      </c>
      <c r="TC154" t="s">
        <v>362</v>
      </c>
      <c r="TD154" t="s">
        <v>362</v>
      </c>
      <c r="TE154" t="s">
        <v>362</v>
      </c>
      <c r="TF154" t="s">
        <v>362</v>
      </c>
      <c r="TG154" t="s">
        <v>360</v>
      </c>
      <c r="TH154" t="s">
        <v>362</v>
      </c>
      <c r="TY154" t="s">
        <v>5002</v>
      </c>
      <c r="UN154" t="s">
        <v>3074</v>
      </c>
      <c r="UO154" t="s">
        <v>3074</v>
      </c>
      <c r="UP154" t="s">
        <v>3074</v>
      </c>
      <c r="UQ154" t="s">
        <v>1619</v>
      </c>
      <c r="UR154" t="s">
        <v>304</v>
      </c>
      <c r="US154" t="s">
        <v>314</v>
      </c>
      <c r="UT154" t="s">
        <v>290</v>
      </c>
      <c r="UU154" t="s">
        <v>690</v>
      </c>
      <c r="UV154" t="s">
        <v>532</v>
      </c>
      <c r="UW154" t="s">
        <v>329</v>
      </c>
      <c r="UX154" t="s">
        <v>737</v>
      </c>
      <c r="UY154" t="s">
        <v>406</v>
      </c>
      <c r="UZ154" t="s">
        <v>1099</v>
      </c>
      <c r="VA154" t="s">
        <v>1184</v>
      </c>
      <c r="VB154" t="s">
        <v>392</v>
      </c>
    </row>
    <row r="155" spans="1:574" x14ac:dyDescent="0.25">
      <c r="A155" t="s">
        <v>6668</v>
      </c>
      <c r="B155" s="38">
        <v>45911</v>
      </c>
      <c r="C155" t="s">
        <v>3057</v>
      </c>
      <c r="D155" t="s">
        <v>3062</v>
      </c>
      <c r="E155" t="s">
        <v>3068</v>
      </c>
      <c r="G155" t="s">
        <v>3072</v>
      </c>
      <c r="H155" s="38">
        <v>44636</v>
      </c>
      <c r="I155">
        <v>73</v>
      </c>
      <c r="J155" t="s">
        <v>1471</v>
      </c>
      <c r="K155" t="s">
        <v>4866</v>
      </c>
      <c r="L155" t="s">
        <v>4875</v>
      </c>
      <c r="N155" t="s">
        <v>4913</v>
      </c>
      <c r="P155" t="s">
        <v>4933</v>
      </c>
      <c r="R155" t="s">
        <v>3074</v>
      </c>
      <c r="S155" t="s">
        <v>362</v>
      </c>
      <c r="T155" t="s">
        <v>362</v>
      </c>
      <c r="U155" t="s">
        <v>362</v>
      </c>
      <c r="V155" t="s">
        <v>362</v>
      </c>
      <c r="W155" t="s">
        <v>362</v>
      </c>
      <c r="X155" t="s">
        <v>360</v>
      </c>
      <c r="Y155" t="s">
        <v>362</v>
      </c>
      <c r="Z155" t="s">
        <v>362</v>
      </c>
      <c r="AB155" t="s">
        <v>4942</v>
      </c>
      <c r="AC155" t="s">
        <v>4942</v>
      </c>
      <c r="AD155" t="s">
        <v>4942</v>
      </c>
      <c r="AE155" t="s">
        <v>4940</v>
      </c>
      <c r="AF155" t="s">
        <v>4940</v>
      </c>
      <c r="AG155" t="s">
        <v>4940</v>
      </c>
      <c r="AH155" t="s">
        <v>6132</v>
      </c>
      <c r="AI155" t="s">
        <v>360</v>
      </c>
      <c r="AJ155" t="s">
        <v>360</v>
      </c>
      <c r="AK155" t="s">
        <v>362</v>
      </c>
      <c r="AL155" t="s">
        <v>362</v>
      </c>
      <c r="AM155" t="s">
        <v>362</v>
      </c>
      <c r="AN155" t="s">
        <v>362</v>
      </c>
      <c r="AO155" t="s">
        <v>360</v>
      </c>
      <c r="AP155" t="s">
        <v>362</v>
      </c>
      <c r="AQ155" t="s">
        <v>362</v>
      </c>
      <c r="AR155" t="s">
        <v>362</v>
      </c>
      <c r="AS155" t="s">
        <v>362</v>
      </c>
      <c r="AT155" t="s">
        <v>362</v>
      </c>
      <c r="AU155" t="s">
        <v>362</v>
      </c>
      <c r="AV155" t="s">
        <v>362</v>
      </c>
      <c r="AX155" t="s">
        <v>4949</v>
      </c>
      <c r="AY155" t="s">
        <v>360</v>
      </c>
      <c r="AZ155" t="s">
        <v>362</v>
      </c>
      <c r="BA155" t="s">
        <v>362</v>
      </c>
      <c r="BB155" t="s">
        <v>362</v>
      </c>
      <c r="BC155" t="s">
        <v>362</v>
      </c>
      <c r="BD155" t="s">
        <v>362</v>
      </c>
      <c r="BE155" t="s">
        <v>362</v>
      </c>
      <c r="BF155" t="s">
        <v>362</v>
      </c>
      <c r="BG155" t="s">
        <v>362</v>
      </c>
      <c r="BH155" t="s">
        <v>362</v>
      </c>
      <c r="BI155" t="s">
        <v>362</v>
      </c>
      <c r="BJ155" t="s">
        <v>362</v>
      </c>
      <c r="BK155" t="s">
        <v>362</v>
      </c>
      <c r="BM155" t="s">
        <v>5473</v>
      </c>
      <c r="BN155" t="s">
        <v>362</v>
      </c>
      <c r="BO155" t="s">
        <v>362</v>
      </c>
      <c r="BP155" t="s">
        <v>362</v>
      </c>
      <c r="BQ155" t="s">
        <v>360</v>
      </c>
      <c r="BR155" t="s">
        <v>362</v>
      </c>
      <c r="BS155" t="s">
        <v>362</v>
      </c>
      <c r="BT155" t="s">
        <v>362</v>
      </c>
      <c r="BU155" t="s">
        <v>362</v>
      </c>
      <c r="BV155" t="s">
        <v>362</v>
      </c>
      <c r="BX155" t="s">
        <v>4975</v>
      </c>
      <c r="CN155" t="s">
        <v>5002</v>
      </c>
      <c r="DD155" t="s">
        <v>4984</v>
      </c>
      <c r="EK155" t="s">
        <v>5070</v>
      </c>
      <c r="EW155" t="s">
        <v>5106</v>
      </c>
      <c r="EX155" t="s">
        <v>362</v>
      </c>
      <c r="EY155" t="s">
        <v>362</v>
      </c>
      <c r="EZ155" t="s">
        <v>362</v>
      </c>
      <c r="FA155" t="s">
        <v>362</v>
      </c>
      <c r="FB155" t="s">
        <v>362</v>
      </c>
      <c r="FC155" t="s">
        <v>362</v>
      </c>
      <c r="FD155" t="s">
        <v>360</v>
      </c>
      <c r="FE155" t="s">
        <v>362</v>
      </c>
      <c r="FF155" t="s">
        <v>362</v>
      </c>
      <c r="FG155" t="s">
        <v>362</v>
      </c>
      <c r="FH155" t="s">
        <v>362</v>
      </c>
      <c r="FJ155" t="s">
        <v>5070</v>
      </c>
      <c r="FK155" t="s">
        <v>3072</v>
      </c>
      <c r="FV155" t="s">
        <v>3072</v>
      </c>
      <c r="GG155" t="s">
        <v>4949</v>
      </c>
      <c r="GI155" t="s">
        <v>3074</v>
      </c>
      <c r="HN155" t="s">
        <v>4907</v>
      </c>
      <c r="HO155" t="s">
        <v>362</v>
      </c>
      <c r="HP155" t="s">
        <v>362</v>
      </c>
      <c r="HQ155" t="s">
        <v>362</v>
      </c>
      <c r="HR155" t="s">
        <v>362</v>
      </c>
      <c r="HS155" t="s">
        <v>362</v>
      </c>
      <c r="HT155" t="s">
        <v>362</v>
      </c>
      <c r="HU155" t="s">
        <v>362</v>
      </c>
      <c r="HV155" t="s">
        <v>360</v>
      </c>
      <c r="HW155" t="s">
        <v>362</v>
      </c>
      <c r="HY155" t="s">
        <v>5186</v>
      </c>
      <c r="HZ155" t="s">
        <v>362</v>
      </c>
      <c r="IA155" t="s">
        <v>362</v>
      </c>
      <c r="IB155" t="s">
        <v>362</v>
      </c>
      <c r="IC155" t="s">
        <v>362</v>
      </c>
      <c r="ID155" t="s">
        <v>360</v>
      </c>
      <c r="IE155" t="s">
        <v>362</v>
      </c>
      <c r="IG155" t="s">
        <v>5187</v>
      </c>
      <c r="IP155" t="s">
        <v>5203</v>
      </c>
      <c r="IQ155" t="s">
        <v>6040</v>
      </c>
      <c r="IR155" t="s">
        <v>362</v>
      </c>
      <c r="IS155" t="s">
        <v>360</v>
      </c>
      <c r="IT155" t="s">
        <v>362</v>
      </c>
      <c r="IU155" t="s">
        <v>360</v>
      </c>
      <c r="IV155" t="s">
        <v>362</v>
      </c>
      <c r="IW155" t="s">
        <v>362</v>
      </c>
      <c r="IX155" t="s">
        <v>362</v>
      </c>
      <c r="IY155" t="s">
        <v>362</v>
      </c>
      <c r="IZ155" t="s">
        <v>362</v>
      </c>
      <c r="JA155" t="s">
        <v>362</v>
      </c>
      <c r="JL155" t="s">
        <v>3074</v>
      </c>
      <c r="JX155" t="s">
        <v>6669</v>
      </c>
      <c r="JY155" t="s">
        <v>360</v>
      </c>
      <c r="JZ155" t="s">
        <v>360</v>
      </c>
      <c r="KA155" t="s">
        <v>360</v>
      </c>
      <c r="KB155" t="s">
        <v>360</v>
      </c>
      <c r="KC155" t="s">
        <v>360</v>
      </c>
      <c r="KD155" t="s">
        <v>360</v>
      </c>
      <c r="KE155" t="s">
        <v>362</v>
      </c>
      <c r="KF155" t="s">
        <v>362</v>
      </c>
      <c r="KG155" t="s">
        <v>362</v>
      </c>
      <c r="KI155" t="s">
        <v>5259</v>
      </c>
      <c r="KJ155" t="s">
        <v>5263</v>
      </c>
      <c r="KK155" t="s">
        <v>360</v>
      </c>
      <c r="KL155" t="s">
        <v>362</v>
      </c>
      <c r="KM155" t="s">
        <v>362</v>
      </c>
      <c r="KN155" t="s">
        <v>362</v>
      </c>
      <c r="KO155" t="s">
        <v>362</v>
      </c>
      <c r="KP155" t="s">
        <v>362</v>
      </c>
      <c r="KQ155" t="s">
        <v>362</v>
      </c>
      <c r="KR155" t="s">
        <v>362</v>
      </c>
      <c r="KS155" t="s">
        <v>362</v>
      </c>
      <c r="KT155" t="s">
        <v>362</v>
      </c>
      <c r="KU155" t="s">
        <v>362</v>
      </c>
      <c r="LJ155" t="s">
        <v>5279</v>
      </c>
      <c r="LK155" t="s">
        <v>360</v>
      </c>
      <c r="LL155" t="s">
        <v>362</v>
      </c>
      <c r="LM155" t="s">
        <v>362</v>
      </c>
      <c r="LN155" t="s">
        <v>362</v>
      </c>
      <c r="LO155" t="s">
        <v>362</v>
      </c>
      <c r="LP155" t="s">
        <v>362</v>
      </c>
      <c r="LQ155" t="s">
        <v>362</v>
      </c>
      <c r="LS155" t="s">
        <v>3074</v>
      </c>
      <c r="LT155" t="s">
        <v>3072</v>
      </c>
      <c r="LU155" t="s">
        <v>5279</v>
      </c>
      <c r="LW155" t="s">
        <v>5296</v>
      </c>
      <c r="NE155" t="s">
        <v>4971</v>
      </c>
      <c r="NF155" t="s">
        <v>362</v>
      </c>
      <c r="NG155" t="s">
        <v>362</v>
      </c>
      <c r="NH155" t="s">
        <v>362</v>
      </c>
      <c r="NI155" t="s">
        <v>362</v>
      </c>
      <c r="NJ155" t="s">
        <v>362</v>
      </c>
      <c r="NK155" t="s">
        <v>362</v>
      </c>
      <c r="NL155" t="s">
        <v>362</v>
      </c>
      <c r="NM155" t="s">
        <v>362</v>
      </c>
      <c r="NN155" t="s">
        <v>362</v>
      </c>
      <c r="NO155" t="s">
        <v>362</v>
      </c>
      <c r="NP155" t="s">
        <v>362</v>
      </c>
      <c r="NQ155" t="s">
        <v>360</v>
      </c>
      <c r="NR155" t="s">
        <v>362</v>
      </c>
      <c r="NS155" t="s">
        <v>362</v>
      </c>
      <c r="NU155" t="s">
        <v>5263</v>
      </c>
      <c r="NV155" t="s">
        <v>360</v>
      </c>
      <c r="NW155" t="s">
        <v>362</v>
      </c>
      <c r="NX155" t="s">
        <v>362</v>
      </c>
      <c r="NY155" t="s">
        <v>362</v>
      </c>
      <c r="NZ155" t="s">
        <v>362</v>
      </c>
      <c r="OA155" t="s">
        <v>362</v>
      </c>
      <c r="OB155" t="s">
        <v>362</v>
      </c>
      <c r="OC155" t="s">
        <v>362</v>
      </c>
      <c r="OD155" t="s">
        <v>362</v>
      </c>
      <c r="OE155" t="s">
        <v>362</v>
      </c>
      <c r="OF155" t="s">
        <v>362</v>
      </c>
      <c r="OG155" t="s">
        <v>362</v>
      </c>
      <c r="OI155" t="s">
        <v>5345</v>
      </c>
      <c r="OJ155" t="s">
        <v>360</v>
      </c>
      <c r="OK155" t="s">
        <v>362</v>
      </c>
      <c r="OL155" t="s">
        <v>362</v>
      </c>
      <c r="OM155" t="s">
        <v>362</v>
      </c>
      <c r="ON155" t="s">
        <v>362</v>
      </c>
      <c r="OO155" t="s">
        <v>362</v>
      </c>
      <c r="OP155" t="s">
        <v>362</v>
      </c>
      <c r="OQ155" t="s">
        <v>362</v>
      </c>
      <c r="OR155" t="s">
        <v>362</v>
      </c>
      <c r="OS155" t="s">
        <v>362</v>
      </c>
      <c r="OU155" t="s">
        <v>5002</v>
      </c>
      <c r="PF155" t="s">
        <v>5373</v>
      </c>
      <c r="PG155" t="s">
        <v>362</v>
      </c>
      <c r="PH155" t="s">
        <v>362</v>
      </c>
      <c r="PI155" t="s">
        <v>360</v>
      </c>
      <c r="PJ155" t="s">
        <v>362</v>
      </c>
      <c r="PK155" t="s">
        <v>362</v>
      </c>
      <c r="PL155" t="s">
        <v>362</v>
      </c>
      <c r="PM155" t="s">
        <v>362</v>
      </c>
      <c r="PN155" t="s">
        <v>362</v>
      </c>
      <c r="PO155" t="s">
        <v>362</v>
      </c>
      <c r="PP155" t="s">
        <v>362</v>
      </c>
      <c r="PQ155" t="s">
        <v>362</v>
      </c>
      <c r="PR155" t="s">
        <v>362</v>
      </c>
      <c r="PS155" t="s">
        <v>362</v>
      </c>
      <c r="PT155" t="s">
        <v>362</v>
      </c>
      <c r="PU155" t="s">
        <v>362</v>
      </c>
      <c r="PV155" t="s">
        <v>362</v>
      </c>
      <c r="PW155" t="s">
        <v>362</v>
      </c>
      <c r="PX155" t="s">
        <v>362</v>
      </c>
      <c r="PZ155" t="s">
        <v>5412</v>
      </c>
      <c r="QA155" t="s">
        <v>362</v>
      </c>
      <c r="QB155" t="s">
        <v>362</v>
      </c>
      <c r="QC155" t="s">
        <v>362</v>
      </c>
      <c r="QD155" t="s">
        <v>362</v>
      </c>
      <c r="QE155" t="s">
        <v>362</v>
      </c>
      <c r="QF155" t="s">
        <v>362</v>
      </c>
      <c r="QG155" t="s">
        <v>362</v>
      </c>
      <c r="QH155" t="s">
        <v>360</v>
      </c>
      <c r="QI155" t="s">
        <v>362</v>
      </c>
      <c r="QJ155" t="s">
        <v>362</v>
      </c>
      <c r="QK155" t="s">
        <v>362</v>
      </c>
      <c r="QL155" t="s">
        <v>362</v>
      </c>
      <c r="QM155" t="s">
        <v>362</v>
      </c>
      <c r="QN155" t="s">
        <v>362</v>
      </c>
      <c r="QO155" t="s">
        <v>362</v>
      </c>
      <c r="QP155" t="s">
        <v>362</v>
      </c>
      <c r="QR155" t="s">
        <v>5437</v>
      </c>
      <c r="QS155" t="s">
        <v>362</v>
      </c>
      <c r="QT155" t="s">
        <v>362</v>
      </c>
      <c r="QU155" t="s">
        <v>362</v>
      </c>
      <c r="QV155" t="s">
        <v>362</v>
      </c>
      <c r="QW155" t="s">
        <v>362</v>
      </c>
      <c r="QX155" t="s">
        <v>362</v>
      </c>
      <c r="QY155" t="s">
        <v>362</v>
      </c>
      <c r="QZ155" t="s">
        <v>360</v>
      </c>
      <c r="RA155" t="s">
        <v>362</v>
      </c>
      <c r="RB155" t="s">
        <v>362</v>
      </c>
      <c r="RC155" t="s">
        <v>362</v>
      </c>
      <c r="RD155" t="s">
        <v>362</v>
      </c>
      <c r="RF155" t="s">
        <v>5449</v>
      </c>
      <c r="RG155" t="s">
        <v>362</v>
      </c>
      <c r="RH155" t="s">
        <v>362</v>
      </c>
      <c r="RI155" t="s">
        <v>362</v>
      </c>
      <c r="RJ155" t="s">
        <v>362</v>
      </c>
      <c r="RK155" t="s">
        <v>360</v>
      </c>
      <c r="RL155" t="s">
        <v>362</v>
      </c>
      <c r="RM155" t="s">
        <v>362</v>
      </c>
      <c r="RN155" t="s">
        <v>362</v>
      </c>
      <c r="RO155" t="s">
        <v>362</v>
      </c>
      <c r="RP155" t="s">
        <v>362</v>
      </c>
      <c r="RQ155" t="s">
        <v>362</v>
      </c>
      <c r="RR155" t="s">
        <v>362</v>
      </c>
      <c r="RS155" t="s">
        <v>362</v>
      </c>
      <c r="RT155" t="s">
        <v>362</v>
      </c>
      <c r="RU155" t="s">
        <v>362</v>
      </c>
      <c r="RV155" t="s">
        <v>362</v>
      </c>
      <c r="RX155" t="s">
        <v>6558</v>
      </c>
      <c r="RY155" t="s">
        <v>362</v>
      </c>
      <c r="RZ155" t="s">
        <v>360</v>
      </c>
      <c r="SA155" t="s">
        <v>360</v>
      </c>
      <c r="SB155" t="s">
        <v>360</v>
      </c>
      <c r="SC155" t="s">
        <v>362</v>
      </c>
      <c r="SD155" t="s">
        <v>362</v>
      </c>
      <c r="SE155" t="s">
        <v>362</v>
      </c>
      <c r="SF155" t="s">
        <v>362</v>
      </c>
      <c r="SG155" t="s">
        <v>362</v>
      </c>
      <c r="SH155" t="s">
        <v>362</v>
      </c>
      <c r="SI155" t="s">
        <v>362</v>
      </c>
      <c r="SK155" t="s">
        <v>5489</v>
      </c>
      <c r="SL155" t="s">
        <v>362</v>
      </c>
      <c r="SM155" t="s">
        <v>362</v>
      </c>
      <c r="SN155" t="s">
        <v>362</v>
      </c>
      <c r="SO155" t="s">
        <v>360</v>
      </c>
      <c r="SP155" t="s">
        <v>362</v>
      </c>
      <c r="SQ155" t="s">
        <v>362</v>
      </c>
      <c r="SR155" t="s">
        <v>362</v>
      </c>
      <c r="SS155" t="s">
        <v>362</v>
      </c>
      <c r="ST155" t="s">
        <v>362</v>
      </c>
      <c r="SU155" t="s">
        <v>362</v>
      </c>
      <c r="SV155" t="s">
        <v>362</v>
      </c>
      <c r="SW155" t="s">
        <v>362</v>
      </c>
      <c r="SX155" t="s">
        <v>362</v>
      </c>
      <c r="SZ155" t="s">
        <v>3074</v>
      </c>
      <c r="TA155" t="s">
        <v>362</v>
      </c>
      <c r="TB155" t="s">
        <v>362</v>
      </c>
      <c r="TC155" t="s">
        <v>362</v>
      </c>
      <c r="TD155" t="s">
        <v>362</v>
      </c>
      <c r="TE155" t="s">
        <v>362</v>
      </c>
      <c r="TF155" t="s">
        <v>362</v>
      </c>
      <c r="TG155" t="s">
        <v>360</v>
      </c>
      <c r="TH155" t="s">
        <v>362</v>
      </c>
      <c r="TY155" t="s">
        <v>5002</v>
      </c>
      <c r="UN155" t="s">
        <v>3074</v>
      </c>
      <c r="UO155" t="s">
        <v>3074</v>
      </c>
      <c r="UP155" t="s">
        <v>3074</v>
      </c>
      <c r="UQ155" t="s">
        <v>6670</v>
      </c>
      <c r="UR155" t="s">
        <v>304</v>
      </c>
      <c r="US155" t="s">
        <v>314</v>
      </c>
      <c r="UT155" t="s">
        <v>298</v>
      </c>
      <c r="UU155" t="s">
        <v>686</v>
      </c>
      <c r="UV155" t="s">
        <v>532</v>
      </c>
      <c r="UW155" t="s">
        <v>330</v>
      </c>
      <c r="UX155" t="s">
        <v>742</v>
      </c>
      <c r="UY155" t="s">
        <v>406</v>
      </c>
      <c r="UZ155" t="s">
        <v>1099</v>
      </c>
      <c r="VA155" t="s">
        <v>1185</v>
      </c>
      <c r="VB155" t="s">
        <v>386</v>
      </c>
    </row>
    <row r="156" spans="1:574" x14ac:dyDescent="0.25">
      <c r="A156" t="s">
        <v>6671</v>
      </c>
      <c r="B156" s="38">
        <v>45911</v>
      </c>
      <c r="C156" t="s">
        <v>3055</v>
      </c>
      <c r="D156" t="s">
        <v>3062</v>
      </c>
      <c r="E156" t="s">
        <v>3068</v>
      </c>
      <c r="G156" t="s">
        <v>3072</v>
      </c>
      <c r="H156" s="38">
        <v>44755</v>
      </c>
      <c r="I156">
        <v>25</v>
      </c>
      <c r="J156" t="s">
        <v>1471</v>
      </c>
      <c r="K156" t="s">
        <v>4866</v>
      </c>
      <c r="L156" t="s">
        <v>4875</v>
      </c>
      <c r="N156" t="s">
        <v>4911</v>
      </c>
      <c r="P156" t="s">
        <v>4937</v>
      </c>
      <c r="R156" t="s">
        <v>5527</v>
      </c>
      <c r="S156" t="s">
        <v>360</v>
      </c>
      <c r="T156" t="s">
        <v>362</v>
      </c>
      <c r="U156" t="s">
        <v>362</v>
      </c>
      <c r="V156" t="s">
        <v>362</v>
      </c>
      <c r="W156" t="s">
        <v>362</v>
      </c>
      <c r="X156" t="s">
        <v>362</v>
      </c>
      <c r="Y156" t="s">
        <v>362</v>
      </c>
      <c r="Z156" t="s">
        <v>362</v>
      </c>
      <c r="AB156" t="s">
        <v>4940</v>
      </c>
      <c r="AC156" t="s">
        <v>4940</v>
      </c>
      <c r="AD156" t="s">
        <v>4940</v>
      </c>
      <c r="AE156" t="s">
        <v>4940</v>
      </c>
      <c r="AF156" t="s">
        <v>4940</v>
      </c>
      <c r="AG156" t="s">
        <v>4940</v>
      </c>
      <c r="AH156" t="s">
        <v>6672</v>
      </c>
      <c r="AI156" t="s">
        <v>360</v>
      </c>
      <c r="AJ156" t="s">
        <v>360</v>
      </c>
      <c r="AK156" t="s">
        <v>360</v>
      </c>
      <c r="AL156" t="s">
        <v>360</v>
      </c>
      <c r="AM156" t="s">
        <v>360</v>
      </c>
      <c r="AN156" t="s">
        <v>362</v>
      </c>
      <c r="AO156" t="s">
        <v>362</v>
      </c>
      <c r="AP156" t="s">
        <v>362</v>
      </c>
      <c r="AQ156" t="s">
        <v>360</v>
      </c>
      <c r="AR156" t="s">
        <v>362</v>
      </c>
      <c r="AS156" t="s">
        <v>360</v>
      </c>
      <c r="AT156" t="s">
        <v>362</v>
      </c>
      <c r="AU156" t="s">
        <v>362</v>
      </c>
      <c r="AV156" t="s">
        <v>362</v>
      </c>
      <c r="AX156" t="s">
        <v>6673</v>
      </c>
      <c r="AY156" t="s">
        <v>360</v>
      </c>
      <c r="AZ156" t="s">
        <v>362</v>
      </c>
      <c r="BA156" t="s">
        <v>362</v>
      </c>
      <c r="BB156" t="s">
        <v>362</v>
      </c>
      <c r="BC156" t="s">
        <v>360</v>
      </c>
      <c r="BD156" t="s">
        <v>360</v>
      </c>
      <c r="BE156" t="s">
        <v>362</v>
      </c>
      <c r="BF156" t="s">
        <v>362</v>
      </c>
      <c r="BG156" t="s">
        <v>362</v>
      </c>
      <c r="BH156" t="s">
        <v>362</v>
      </c>
      <c r="BI156" t="s">
        <v>362</v>
      </c>
      <c r="BJ156" t="s">
        <v>362</v>
      </c>
      <c r="BK156" t="s">
        <v>362</v>
      </c>
      <c r="BM156" t="s">
        <v>6481</v>
      </c>
      <c r="BN156" t="s">
        <v>362</v>
      </c>
      <c r="BO156" t="s">
        <v>362</v>
      </c>
      <c r="BP156" t="s">
        <v>360</v>
      </c>
      <c r="BQ156" t="s">
        <v>360</v>
      </c>
      <c r="BR156" t="s">
        <v>362</v>
      </c>
      <c r="BS156" t="s">
        <v>362</v>
      </c>
      <c r="BT156" t="s">
        <v>362</v>
      </c>
      <c r="BU156" t="s">
        <v>362</v>
      </c>
      <c r="BV156" t="s">
        <v>362</v>
      </c>
      <c r="BX156" t="s">
        <v>4975</v>
      </c>
      <c r="CN156" t="s">
        <v>5002</v>
      </c>
      <c r="DD156" t="s">
        <v>5021</v>
      </c>
      <c r="EK156" t="s">
        <v>5070</v>
      </c>
      <c r="EW156" t="s">
        <v>5094</v>
      </c>
      <c r="EX156" t="s">
        <v>360</v>
      </c>
      <c r="EY156" t="s">
        <v>362</v>
      </c>
      <c r="EZ156" t="s">
        <v>362</v>
      </c>
      <c r="FA156" t="s">
        <v>362</v>
      </c>
      <c r="FB156" t="s">
        <v>362</v>
      </c>
      <c r="FC156" t="s">
        <v>362</v>
      </c>
      <c r="FD156" t="s">
        <v>362</v>
      </c>
      <c r="FE156" t="s">
        <v>362</v>
      </c>
      <c r="FF156" t="s">
        <v>362</v>
      </c>
      <c r="FG156" t="s">
        <v>362</v>
      </c>
      <c r="FH156" t="s">
        <v>362</v>
      </c>
      <c r="FJ156" t="s">
        <v>5070</v>
      </c>
      <c r="FK156" t="s">
        <v>3072</v>
      </c>
      <c r="FV156" t="s">
        <v>3072</v>
      </c>
      <c r="GG156" t="s">
        <v>4949</v>
      </c>
      <c r="GI156" t="s">
        <v>3074</v>
      </c>
      <c r="HN156" t="s">
        <v>5172</v>
      </c>
      <c r="HO156" t="s">
        <v>362</v>
      </c>
      <c r="HP156" t="s">
        <v>362</v>
      </c>
      <c r="HQ156" t="s">
        <v>360</v>
      </c>
      <c r="HR156" t="s">
        <v>362</v>
      </c>
      <c r="HS156" t="s">
        <v>362</v>
      </c>
      <c r="HT156" t="s">
        <v>362</v>
      </c>
      <c r="HU156" t="s">
        <v>362</v>
      </c>
      <c r="HV156" t="s">
        <v>362</v>
      </c>
      <c r="HW156" t="s">
        <v>362</v>
      </c>
      <c r="HY156" t="s">
        <v>5186</v>
      </c>
      <c r="HZ156" t="s">
        <v>362</v>
      </c>
      <c r="IA156" t="s">
        <v>362</v>
      </c>
      <c r="IB156" t="s">
        <v>362</v>
      </c>
      <c r="IC156" t="s">
        <v>362</v>
      </c>
      <c r="ID156" t="s">
        <v>360</v>
      </c>
      <c r="IE156" t="s">
        <v>362</v>
      </c>
      <c r="IG156" t="s">
        <v>5187</v>
      </c>
      <c r="IP156" t="s">
        <v>5203</v>
      </c>
      <c r="IQ156" t="s">
        <v>6674</v>
      </c>
      <c r="IR156" t="s">
        <v>362</v>
      </c>
      <c r="IS156" t="s">
        <v>360</v>
      </c>
      <c r="IT156" t="s">
        <v>362</v>
      </c>
      <c r="IU156" t="s">
        <v>362</v>
      </c>
      <c r="IV156" t="s">
        <v>360</v>
      </c>
      <c r="IW156" t="s">
        <v>362</v>
      </c>
      <c r="IX156" t="s">
        <v>362</v>
      </c>
      <c r="IY156" t="s">
        <v>362</v>
      </c>
      <c r="IZ156" t="s">
        <v>362</v>
      </c>
      <c r="JA156" t="s">
        <v>362</v>
      </c>
      <c r="JL156" t="s">
        <v>5235</v>
      </c>
      <c r="JX156" t="s">
        <v>6675</v>
      </c>
      <c r="JY156" t="s">
        <v>360</v>
      </c>
      <c r="JZ156" t="s">
        <v>362</v>
      </c>
      <c r="KA156" t="s">
        <v>362</v>
      </c>
      <c r="KB156" t="s">
        <v>360</v>
      </c>
      <c r="KC156" t="s">
        <v>362</v>
      </c>
      <c r="KD156" t="s">
        <v>362</v>
      </c>
      <c r="KE156" t="s">
        <v>362</v>
      </c>
      <c r="KF156" t="s">
        <v>362</v>
      </c>
      <c r="KG156" t="s">
        <v>362</v>
      </c>
      <c r="KI156" t="s">
        <v>5259</v>
      </c>
      <c r="KJ156" t="s">
        <v>5263</v>
      </c>
      <c r="KK156" t="s">
        <v>360</v>
      </c>
      <c r="KL156" t="s">
        <v>362</v>
      </c>
      <c r="KM156" t="s">
        <v>362</v>
      </c>
      <c r="KN156" t="s">
        <v>362</v>
      </c>
      <c r="KO156" t="s">
        <v>362</v>
      </c>
      <c r="KP156" t="s">
        <v>362</v>
      </c>
      <c r="KQ156" t="s">
        <v>362</v>
      </c>
      <c r="KR156" t="s">
        <v>362</v>
      </c>
      <c r="KS156" t="s">
        <v>362</v>
      </c>
      <c r="KT156" t="s">
        <v>362</v>
      </c>
      <c r="KU156" t="s">
        <v>362</v>
      </c>
      <c r="LJ156" t="s">
        <v>5997</v>
      </c>
      <c r="LK156" t="s">
        <v>360</v>
      </c>
      <c r="LL156" t="s">
        <v>360</v>
      </c>
      <c r="LM156" t="s">
        <v>362</v>
      </c>
      <c r="LN156" t="s">
        <v>362</v>
      </c>
      <c r="LO156" t="s">
        <v>362</v>
      </c>
      <c r="LP156" t="s">
        <v>362</v>
      </c>
      <c r="LQ156" t="s">
        <v>362</v>
      </c>
      <c r="LS156" t="s">
        <v>3072</v>
      </c>
      <c r="LT156" t="s">
        <v>5287</v>
      </c>
      <c r="MR156" t="s">
        <v>5050</v>
      </c>
      <c r="MS156" t="s">
        <v>362</v>
      </c>
      <c r="MT156" t="s">
        <v>362</v>
      </c>
      <c r="MU156" t="s">
        <v>362</v>
      </c>
      <c r="MV156" t="s">
        <v>362</v>
      </c>
      <c r="MW156" t="s">
        <v>362</v>
      </c>
      <c r="MX156" t="s">
        <v>362</v>
      </c>
      <c r="MY156" t="s">
        <v>362</v>
      </c>
      <c r="MZ156" t="s">
        <v>360</v>
      </c>
      <c r="NA156" t="s">
        <v>362</v>
      </c>
      <c r="NB156" t="s">
        <v>362</v>
      </c>
      <c r="NC156" t="s">
        <v>362</v>
      </c>
      <c r="NE156" t="s">
        <v>4971</v>
      </c>
      <c r="NF156" t="s">
        <v>362</v>
      </c>
      <c r="NG156" t="s">
        <v>362</v>
      </c>
      <c r="NH156" t="s">
        <v>362</v>
      </c>
      <c r="NI156" t="s">
        <v>362</v>
      </c>
      <c r="NJ156" t="s">
        <v>362</v>
      </c>
      <c r="NK156" t="s">
        <v>362</v>
      </c>
      <c r="NL156" t="s">
        <v>362</v>
      </c>
      <c r="NM156" t="s">
        <v>362</v>
      </c>
      <c r="NN156" t="s">
        <v>362</v>
      </c>
      <c r="NO156" t="s">
        <v>362</v>
      </c>
      <c r="NP156" t="s">
        <v>362</v>
      </c>
      <c r="NQ156" t="s">
        <v>360</v>
      </c>
      <c r="NR156" t="s">
        <v>362</v>
      </c>
      <c r="NS156" t="s">
        <v>362</v>
      </c>
      <c r="NU156" t="s">
        <v>6012</v>
      </c>
      <c r="NV156" t="s">
        <v>360</v>
      </c>
      <c r="NW156" t="s">
        <v>362</v>
      </c>
      <c r="NX156" t="s">
        <v>362</v>
      </c>
      <c r="NY156" t="s">
        <v>362</v>
      </c>
      <c r="NZ156" t="s">
        <v>360</v>
      </c>
      <c r="OA156" t="s">
        <v>362</v>
      </c>
      <c r="OB156" t="s">
        <v>362</v>
      </c>
      <c r="OC156" t="s">
        <v>362</v>
      </c>
      <c r="OD156" t="s">
        <v>362</v>
      </c>
      <c r="OE156" t="s">
        <v>362</v>
      </c>
      <c r="OF156" t="s">
        <v>362</v>
      </c>
      <c r="OG156" t="s">
        <v>362</v>
      </c>
      <c r="OI156" t="s">
        <v>5345</v>
      </c>
      <c r="OJ156" t="s">
        <v>360</v>
      </c>
      <c r="OK156" t="s">
        <v>362</v>
      </c>
      <c r="OL156" t="s">
        <v>362</v>
      </c>
      <c r="OM156" t="s">
        <v>362</v>
      </c>
      <c r="ON156" t="s">
        <v>362</v>
      </c>
      <c r="OO156" t="s">
        <v>362</v>
      </c>
      <c r="OP156" t="s">
        <v>362</v>
      </c>
      <c r="OQ156" t="s">
        <v>362</v>
      </c>
      <c r="OR156" t="s">
        <v>362</v>
      </c>
      <c r="OS156" t="s">
        <v>362</v>
      </c>
      <c r="OU156" t="s">
        <v>5002</v>
      </c>
      <c r="PF156" t="s">
        <v>5398</v>
      </c>
      <c r="PG156" t="s">
        <v>362</v>
      </c>
      <c r="PH156" t="s">
        <v>362</v>
      </c>
      <c r="PI156" t="s">
        <v>362</v>
      </c>
      <c r="PJ156" t="s">
        <v>362</v>
      </c>
      <c r="PK156" t="s">
        <v>362</v>
      </c>
      <c r="PL156" t="s">
        <v>362</v>
      </c>
      <c r="PM156" t="s">
        <v>362</v>
      </c>
      <c r="PN156" t="s">
        <v>362</v>
      </c>
      <c r="PO156" t="s">
        <v>362</v>
      </c>
      <c r="PP156" t="s">
        <v>362</v>
      </c>
      <c r="PQ156" t="s">
        <v>362</v>
      </c>
      <c r="PR156" t="s">
        <v>362</v>
      </c>
      <c r="PS156" t="s">
        <v>362</v>
      </c>
      <c r="PT156" t="s">
        <v>362</v>
      </c>
      <c r="PU156" t="s">
        <v>362</v>
      </c>
      <c r="PV156" t="s">
        <v>362</v>
      </c>
      <c r="PW156" t="s">
        <v>362</v>
      </c>
      <c r="PX156" t="s">
        <v>360</v>
      </c>
      <c r="PZ156" t="s">
        <v>5398</v>
      </c>
      <c r="QA156" t="s">
        <v>362</v>
      </c>
      <c r="QB156" t="s">
        <v>362</v>
      </c>
      <c r="QC156" t="s">
        <v>362</v>
      </c>
      <c r="QD156" t="s">
        <v>362</v>
      </c>
      <c r="QE156" t="s">
        <v>362</v>
      </c>
      <c r="QF156" t="s">
        <v>362</v>
      </c>
      <c r="QG156" t="s">
        <v>362</v>
      </c>
      <c r="QH156" t="s">
        <v>362</v>
      </c>
      <c r="QI156" t="s">
        <v>362</v>
      </c>
      <c r="QJ156" t="s">
        <v>362</v>
      </c>
      <c r="QK156" t="s">
        <v>362</v>
      </c>
      <c r="QL156" t="s">
        <v>362</v>
      </c>
      <c r="QM156" t="s">
        <v>360</v>
      </c>
      <c r="QN156" t="s">
        <v>362</v>
      </c>
      <c r="QO156" t="s">
        <v>362</v>
      </c>
      <c r="QP156" t="s">
        <v>362</v>
      </c>
      <c r="SZ156" t="s">
        <v>3074</v>
      </c>
      <c r="TA156" t="s">
        <v>362</v>
      </c>
      <c r="TB156" t="s">
        <v>362</v>
      </c>
      <c r="TC156" t="s">
        <v>362</v>
      </c>
      <c r="TD156" t="s">
        <v>362</v>
      </c>
      <c r="TE156" t="s">
        <v>362</v>
      </c>
      <c r="TF156" t="s">
        <v>362</v>
      </c>
      <c r="TG156" t="s">
        <v>360</v>
      </c>
      <c r="TH156" t="s">
        <v>362</v>
      </c>
      <c r="TY156" t="s">
        <v>5002</v>
      </c>
      <c r="UN156" t="s">
        <v>3074</v>
      </c>
      <c r="UO156" t="s">
        <v>3074</v>
      </c>
      <c r="UP156" t="s">
        <v>3074</v>
      </c>
      <c r="UQ156" t="s">
        <v>6676</v>
      </c>
      <c r="UR156" t="s">
        <v>304</v>
      </c>
      <c r="US156" t="s">
        <v>314</v>
      </c>
      <c r="UT156" t="s">
        <v>282</v>
      </c>
      <c r="UU156" t="s">
        <v>694</v>
      </c>
      <c r="UV156" t="s">
        <v>532</v>
      </c>
      <c r="UW156" t="s">
        <v>328</v>
      </c>
      <c r="UX156" t="s">
        <v>737</v>
      </c>
      <c r="UY156" t="s">
        <v>406</v>
      </c>
      <c r="UZ156" t="s">
        <v>1099</v>
      </c>
      <c r="VA156" t="s">
        <v>1184</v>
      </c>
      <c r="VB156" t="s">
        <v>392</v>
      </c>
    </row>
    <row r="157" spans="1:574" x14ac:dyDescent="0.25">
      <c r="A157" t="s">
        <v>6677</v>
      </c>
      <c r="B157" s="38">
        <v>45911</v>
      </c>
      <c r="C157" t="s">
        <v>3055</v>
      </c>
      <c r="D157" t="s">
        <v>3062</v>
      </c>
      <c r="E157" t="s">
        <v>3068</v>
      </c>
      <c r="G157" t="s">
        <v>3072</v>
      </c>
      <c r="H157" s="38">
        <v>44623</v>
      </c>
      <c r="I157">
        <v>36</v>
      </c>
      <c r="J157" t="s">
        <v>1471</v>
      </c>
      <c r="K157" t="s">
        <v>4866</v>
      </c>
      <c r="L157" t="s">
        <v>4875</v>
      </c>
      <c r="N157" t="s">
        <v>4909</v>
      </c>
      <c r="P157" t="s">
        <v>4929</v>
      </c>
      <c r="R157" t="s">
        <v>3074</v>
      </c>
      <c r="S157" t="s">
        <v>362</v>
      </c>
      <c r="T157" t="s">
        <v>362</v>
      </c>
      <c r="U157" t="s">
        <v>362</v>
      </c>
      <c r="V157" t="s">
        <v>362</v>
      </c>
      <c r="W157" t="s">
        <v>362</v>
      </c>
      <c r="X157" t="s">
        <v>360</v>
      </c>
      <c r="Y157" t="s">
        <v>362</v>
      </c>
      <c r="Z157" t="s">
        <v>362</v>
      </c>
      <c r="AB157" t="s">
        <v>4940</v>
      </c>
      <c r="AC157" t="s">
        <v>4940</v>
      </c>
      <c r="AD157" t="s">
        <v>4942</v>
      </c>
      <c r="AE157" t="s">
        <v>4940</v>
      </c>
      <c r="AF157" t="s">
        <v>4940</v>
      </c>
      <c r="AG157" t="s">
        <v>4940</v>
      </c>
      <c r="AH157" t="s">
        <v>6678</v>
      </c>
      <c r="AI157" t="s">
        <v>360</v>
      </c>
      <c r="AJ157" t="s">
        <v>362</v>
      </c>
      <c r="AK157" t="s">
        <v>360</v>
      </c>
      <c r="AL157" t="s">
        <v>360</v>
      </c>
      <c r="AM157" t="s">
        <v>362</v>
      </c>
      <c r="AN157" t="s">
        <v>360</v>
      </c>
      <c r="AO157" t="s">
        <v>360</v>
      </c>
      <c r="AP157" t="s">
        <v>360</v>
      </c>
      <c r="AQ157" t="s">
        <v>362</v>
      </c>
      <c r="AR157" t="s">
        <v>362</v>
      </c>
      <c r="AS157" t="s">
        <v>360</v>
      </c>
      <c r="AT157" t="s">
        <v>362</v>
      </c>
      <c r="AU157" t="s">
        <v>362</v>
      </c>
      <c r="AV157" t="s">
        <v>362</v>
      </c>
      <c r="AX157" t="s">
        <v>6679</v>
      </c>
      <c r="AY157" t="s">
        <v>360</v>
      </c>
      <c r="AZ157" t="s">
        <v>362</v>
      </c>
      <c r="BA157" t="s">
        <v>360</v>
      </c>
      <c r="BB157" t="s">
        <v>362</v>
      </c>
      <c r="BC157" t="s">
        <v>360</v>
      </c>
      <c r="BD157" t="s">
        <v>360</v>
      </c>
      <c r="BE157" t="s">
        <v>362</v>
      </c>
      <c r="BF157" t="s">
        <v>360</v>
      </c>
      <c r="BG157" t="s">
        <v>362</v>
      </c>
      <c r="BH157" t="s">
        <v>362</v>
      </c>
      <c r="BI157" t="s">
        <v>362</v>
      </c>
      <c r="BJ157" t="s">
        <v>362</v>
      </c>
      <c r="BK157" t="s">
        <v>362</v>
      </c>
      <c r="BM157" t="s">
        <v>6680</v>
      </c>
      <c r="BN157" t="s">
        <v>360</v>
      </c>
      <c r="BO157" t="s">
        <v>360</v>
      </c>
      <c r="BP157" t="s">
        <v>360</v>
      </c>
      <c r="BQ157" t="s">
        <v>360</v>
      </c>
      <c r="BR157" t="s">
        <v>362</v>
      </c>
      <c r="BS157" t="s">
        <v>362</v>
      </c>
      <c r="BT157" t="s">
        <v>362</v>
      </c>
      <c r="BU157" t="s">
        <v>362</v>
      </c>
      <c r="BV157" t="s">
        <v>362</v>
      </c>
      <c r="BX157" t="s">
        <v>4975</v>
      </c>
      <c r="CN157" t="s">
        <v>5002</v>
      </c>
      <c r="DD157" t="s">
        <v>5019</v>
      </c>
      <c r="EK157" t="s">
        <v>5070</v>
      </c>
      <c r="EW157" t="s">
        <v>5094</v>
      </c>
      <c r="EX157" t="s">
        <v>360</v>
      </c>
      <c r="EY157" t="s">
        <v>362</v>
      </c>
      <c r="EZ157" t="s">
        <v>362</v>
      </c>
      <c r="FA157" t="s">
        <v>362</v>
      </c>
      <c r="FB157" t="s">
        <v>362</v>
      </c>
      <c r="FC157" t="s">
        <v>362</v>
      </c>
      <c r="FD157" t="s">
        <v>362</v>
      </c>
      <c r="FE157" t="s">
        <v>362</v>
      </c>
      <c r="FF157" t="s">
        <v>362</v>
      </c>
      <c r="FG157" t="s">
        <v>362</v>
      </c>
      <c r="FH157" t="s">
        <v>362</v>
      </c>
      <c r="FJ157" t="s">
        <v>5070</v>
      </c>
      <c r="FK157" t="s">
        <v>3072</v>
      </c>
      <c r="FV157" t="s">
        <v>3072</v>
      </c>
      <c r="GG157" t="s">
        <v>4953</v>
      </c>
      <c r="GI157" t="s">
        <v>3072</v>
      </c>
      <c r="GJ157" t="s">
        <v>5137</v>
      </c>
      <c r="GK157" t="s">
        <v>362</v>
      </c>
      <c r="GL157" t="s">
        <v>360</v>
      </c>
      <c r="GM157" t="s">
        <v>362</v>
      </c>
      <c r="GN157" t="s">
        <v>362</v>
      </c>
      <c r="GO157" t="s">
        <v>362</v>
      </c>
      <c r="GP157" t="s">
        <v>362</v>
      </c>
      <c r="GR157" t="s">
        <v>5145</v>
      </c>
      <c r="GS157" t="s">
        <v>362</v>
      </c>
      <c r="GT157" t="s">
        <v>360</v>
      </c>
      <c r="GU157" t="s">
        <v>362</v>
      </c>
      <c r="GV157" t="s">
        <v>362</v>
      </c>
      <c r="GW157" t="s">
        <v>362</v>
      </c>
      <c r="GX157" t="s">
        <v>362</v>
      </c>
      <c r="GY157" t="s">
        <v>362</v>
      </c>
      <c r="GZ157" t="s">
        <v>362</v>
      </c>
      <c r="HB157" t="s">
        <v>3072</v>
      </c>
      <c r="IG157" t="s">
        <v>5187</v>
      </c>
      <c r="IP157" t="s">
        <v>5203</v>
      </c>
      <c r="IQ157" t="s">
        <v>5220</v>
      </c>
      <c r="IR157" t="s">
        <v>362</v>
      </c>
      <c r="IS157" t="s">
        <v>362</v>
      </c>
      <c r="IT157" t="s">
        <v>362</v>
      </c>
      <c r="IU157" t="s">
        <v>362</v>
      </c>
      <c r="IV157" t="s">
        <v>360</v>
      </c>
      <c r="IW157" t="s">
        <v>362</v>
      </c>
      <c r="IX157" t="s">
        <v>362</v>
      </c>
      <c r="IY157" t="s">
        <v>362</v>
      </c>
      <c r="IZ157" t="s">
        <v>362</v>
      </c>
      <c r="JA157" t="s">
        <v>362</v>
      </c>
      <c r="JL157" t="s">
        <v>3074</v>
      </c>
      <c r="JX157" t="s">
        <v>5248</v>
      </c>
      <c r="JY157" t="s">
        <v>360</v>
      </c>
      <c r="JZ157" t="s">
        <v>362</v>
      </c>
      <c r="KA157" t="s">
        <v>362</v>
      </c>
      <c r="KB157" t="s">
        <v>362</v>
      </c>
      <c r="KC157" t="s">
        <v>362</v>
      </c>
      <c r="KD157" t="s">
        <v>362</v>
      </c>
      <c r="KE157" t="s">
        <v>362</v>
      </c>
      <c r="KF157" t="s">
        <v>362</v>
      </c>
      <c r="KG157" t="s">
        <v>362</v>
      </c>
      <c r="KI157" t="s">
        <v>5259</v>
      </c>
      <c r="KJ157" t="s">
        <v>5263</v>
      </c>
      <c r="KK157" t="s">
        <v>360</v>
      </c>
      <c r="KL157" t="s">
        <v>362</v>
      </c>
      <c r="KM157" t="s">
        <v>362</v>
      </c>
      <c r="KN157" t="s">
        <v>362</v>
      </c>
      <c r="KO157" t="s">
        <v>362</v>
      </c>
      <c r="KP157" t="s">
        <v>362</v>
      </c>
      <c r="KQ157" t="s">
        <v>362</v>
      </c>
      <c r="KR157" t="s">
        <v>362</v>
      </c>
      <c r="KS157" t="s">
        <v>362</v>
      </c>
      <c r="KT157" t="s">
        <v>362</v>
      </c>
      <c r="KU157" t="s">
        <v>362</v>
      </c>
      <c r="LJ157" t="s">
        <v>5997</v>
      </c>
      <c r="LK157" t="s">
        <v>360</v>
      </c>
      <c r="LL157" t="s">
        <v>360</v>
      </c>
      <c r="LM157" t="s">
        <v>362</v>
      </c>
      <c r="LN157" t="s">
        <v>362</v>
      </c>
      <c r="LO157" t="s">
        <v>362</v>
      </c>
      <c r="LP157" t="s">
        <v>362</v>
      </c>
      <c r="LQ157" t="s">
        <v>362</v>
      </c>
      <c r="LS157" t="s">
        <v>3072</v>
      </c>
      <c r="LT157" t="s">
        <v>5287</v>
      </c>
      <c r="MR157" t="s">
        <v>5050</v>
      </c>
      <c r="MS157" t="s">
        <v>362</v>
      </c>
      <c r="MT157" t="s">
        <v>362</v>
      </c>
      <c r="MU157" t="s">
        <v>362</v>
      </c>
      <c r="MV157" t="s">
        <v>362</v>
      </c>
      <c r="MW157" t="s">
        <v>362</v>
      </c>
      <c r="MX157" t="s">
        <v>362</v>
      </c>
      <c r="MY157" t="s">
        <v>362</v>
      </c>
      <c r="MZ157" t="s">
        <v>360</v>
      </c>
      <c r="NA157" t="s">
        <v>362</v>
      </c>
      <c r="NB157" t="s">
        <v>362</v>
      </c>
      <c r="NC157" t="s">
        <v>362</v>
      </c>
      <c r="NE157" t="s">
        <v>4971</v>
      </c>
      <c r="NF157" t="s">
        <v>362</v>
      </c>
      <c r="NG157" t="s">
        <v>362</v>
      </c>
      <c r="NH157" t="s">
        <v>362</v>
      </c>
      <c r="NI157" t="s">
        <v>362</v>
      </c>
      <c r="NJ157" t="s">
        <v>362</v>
      </c>
      <c r="NK157" t="s">
        <v>362</v>
      </c>
      <c r="NL157" t="s">
        <v>362</v>
      </c>
      <c r="NM157" t="s">
        <v>362</v>
      </c>
      <c r="NN157" t="s">
        <v>362</v>
      </c>
      <c r="NO157" t="s">
        <v>362</v>
      </c>
      <c r="NP157" t="s">
        <v>362</v>
      </c>
      <c r="NQ157" t="s">
        <v>360</v>
      </c>
      <c r="NR157" t="s">
        <v>362</v>
      </c>
      <c r="NS157" t="s">
        <v>362</v>
      </c>
      <c r="NU157" t="s">
        <v>5263</v>
      </c>
      <c r="NV157" t="s">
        <v>360</v>
      </c>
      <c r="NW157" t="s">
        <v>362</v>
      </c>
      <c r="NX157" t="s">
        <v>362</v>
      </c>
      <c r="NY157" t="s">
        <v>362</v>
      </c>
      <c r="NZ157" t="s">
        <v>362</v>
      </c>
      <c r="OA157" t="s">
        <v>362</v>
      </c>
      <c r="OB157" t="s">
        <v>362</v>
      </c>
      <c r="OC157" t="s">
        <v>362</v>
      </c>
      <c r="OD157" t="s">
        <v>362</v>
      </c>
      <c r="OE157" t="s">
        <v>362</v>
      </c>
      <c r="OF157" t="s">
        <v>362</v>
      </c>
      <c r="OG157" t="s">
        <v>362</v>
      </c>
      <c r="OI157" t="s">
        <v>5345</v>
      </c>
      <c r="OJ157" t="s">
        <v>360</v>
      </c>
      <c r="OK157" t="s">
        <v>362</v>
      </c>
      <c r="OL157" t="s">
        <v>362</v>
      </c>
      <c r="OM157" t="s">
        <v>362</v>
      </c>
      <c r="ON157" t="s">
        <v>362</v>
      </c>
      <c r="OO157" t="s">
        <v>362</v>
      </c>
      <c r="OP157" t="s">
        <v>362</v>
      </c>
      <c r="OQ157" t="s">
        <v>362</v>
      </c>
      <c r="OR157" t="s">
        <v>362</v>
      </c>
      <c r="OS157" t="s">
        <v>362</v>
      </c>
      <c r="OU157" t="s">
        <v>5002</v>
      </c>
      <c r="PF157" t="s">
        <v>6681</v>
      </c>
      <c r="PG157" t="s">
        <v>362</v>
      </c>
      <c r="PH157" t="s">
        <v>362</v>
      </c>
      <c r="PI157" t="s">
        <v>362</v>
      </c>
      <c r="PJ157" t="s">
        <v>362</v>
      </c>
      <c r="PK157" t="s">
        <v>362</v>
      </c>
      <c r="PL157" t="s">
        <v>362</v>
      </c>
      <c r="PM157" t="s">
        <v>360</v>
      </c>
      <c r="PN157" t="s">
        <v>362</v>
      </c>
      <c r="PO157" t="s">
        <v>362</v>
      </c>
      <c r="PP157" t="s">
        <v>362</v>
      </c>
      <c r="PQ157" t="s">
        <v>360</v>
      </c>
      <c r="PR157" t="s">
        <v>362</v>
      </c>
      <c r="PS157" t="s">
        <v>362</v>
      </c>
      <c r="PT157" t="s">
        <v>362</v>
      </c>
      <c r="PU157" t="s">
        <v>362</v>
      </c>
      <c r="PV157" t="s">
        <v>362</v>
      </c>
      <c r="PW157" t="s">
        <v>362</v>
      </c>
      <c r="PX157" t="s">
        <v>362</v>
      </c>
      <c r="PZ157" t="s">
        <v>6579</v>
      </c>
      <c r="QA157" t="s">
        <v>360</v>
      </c>
      <c r="QB157" t="s">
        <v>362</v>
      </c>
      <c r="QC157" t="s">
        <v>360</v>
      </c>
      <c r="QD157" t="s">
        <v>362</v>
      </c>
      <c r="QE157" t="s">
        <v>362</v>
      </c>
      <c r="QF157" t="s">
        <v>362</v>
      </c>
      <c r="QG157" t="s">
        <v>362</v>
      </c>
      <c r="QH157" t="s">
        <v>362</v>
      </c>
      <c r="QI157" t="s">
        <v>362</v>
      </c>
      <c r="QJ157" t="s">
        <v>362</v>
      </c>
      <c r="QK157" t="s">
        <v>362</v>
      </c>
      <c r="QL157" t="s">
        <v>362</v>
      </c>
      <c r="QM157" t="s">
        <v>362</v>
      </c>
      <c r="QN157" t="s">
        <v>362</v>
      </c>
      <c r="QO157" t="s">
        <v>362</v>
      </c>
      <c r="QP157" t="s">
        <v>362</v>
      </c>
      <c r="QR157" t="s">
        <v>6271</v>
      </c>
      <c r="QS157" t="s">
        <v>362</v>
      </c>
      <c r="QT157" t="s">
        <v>362</v>
      </c>
      <c r="QU157" t="s">
        <v>360</v>
      </c>
      <c r="QV157" t="s">
        <v>362</v>
      </c>
      <c r="QW157" t="s">
        <v>362</v>
      </c>
      <c r="QX157" t="s">
        <v>362</v>
      </c>
      <c r="QY157" t="s">
        <v>362</v>
      </c>
      <c r="QZ157" t="s">
        <v>360</v>
      </c>
      <c r="RA157" t="s">
        <v>362</v>
      </c>
      <c r="RB157" t="s">
        <v>362</v>
      </c>
      <c r="RC157" t="s">
        <v>362</v>
      </c>
      <c r="RD157" t="s">
        <v>362</v>
      </c>
      <c r="RF157" t="s">
        <v>6128</v>
      </c>
      <c r="RG157" t="s">
        <v>360</v>
      </c>
      <c r="RH157" t="s">
        <v>360</v>
      </c>
      <c r="RI157" t="s">
        <v>362</v>
      </c>
      <c r="RJ157" t="s">
        <v>362</v>
      </c>
      <c r="RK157" t="s">
        <v>362</v>
      </c>
      <c r="RL157" t="s">
        <v>362</v>
      </c>
      <c r="RM157" t="s">
        <v>362</v>
      </c>
      <c r="RN157" t="s">
        <v>362</v>
      </c>
      <c r="RO157" t="s">
        <v>362</v>
      </c>
      <c r="RP157" t="s">
        <v>362</v>
      </c>
      <c r="RQ157" t="s">
        <v>362</v>
      </c>
      <c r="RR157" t="s">
        <v>362</v>
      </c>
      <c r="RS157" t="s">
        <v>362</v>
      </c>
      <c r="RT157" t="s">
        <v>362</v>
      </c>
      <c r="RU157" t="s">
        <v>362</v>
      </c>
      <c r="RV157" t="s">
        <v>362</v>
      </c>
      <c r="RX157" t="s">
        <v>6008</v>
      </c>
      <c r="RY157" t="s">
        <v>362</v>
      </c>
      <c r="RZ157" t="s">
        <v>360</v>
      </c>
      <c r="SA157" t="s">
        <v>360</v>
      </c>
      <c r="SB157" t="s">
        <v>360</v>
      </c>
      <c r="SC157" t="s">
        <v>362</v>
      </c>
      <c r="SD157" t="s">
        <v>362</v>
      </c>
      <c r="SE157" t="s">
        <v>362</v>
      </c>
      <c r="SF157" t="s">
        <v>362</v>
      </c>
      <c r="SG157" t="s">
        <v>362</v>
      </c>
      <c r="SH157" t="s">
        <v>362</v>
      </c>
      <c r="SI157" t="s">
        <v>362</v>
      </c>
      <c r="SK157" t="s">
        <v>6544</v>
      </c>
      <c r="SL157" t="s">
        <v>362</v>
      </c>
      <c r="SM157" t="s">
        <v>362</v>
      </c>
      <c r="SN157" t="s">
        <v>362</v>
      </c>
      <c r="SO157" t="s">
        <v>362</v>
      </c>
      <c r="SP157" t="s">
        <v>362</v>
      </c>
      <c r="SQ157" t="s">
        <v>360</v>
      </c>
      <c r="SR157" t="s">
        <v>360</v>
      </c>
      <c r="SS157" t="s">
        <v>362</v>
      </c>
      <c r="ST157" t="s">
        <v>362</v>
      </c>
      <c r="SU157" t="s">
        <v>362</v>
      </c>
      <c r="SV157" t="s">
        <v>362</v>
      </c>
      <c r="SW157" t="s">
        <v>362</v>
      </c>
      <c r="SX157" t="s">
        <v>362</v>
      </c>
      <c r="SZ157" t="s">
        <v>6682</v>
      </c>
      <c r="TA157" t="s">
        <v>360</v>
      </c>
      <c r="TB157" t="s">
        <v>362</v>
      </c>
      <c r="TC157" t="s">
        <v>362</v>
      </c>
      <c r="TD157" t="s">
        <v>360</v>
      </c>
      <c r="TE157" t="s">
        <v>360</v>
      </c>
      <c r="TF157" t="s">
        <v>362</v>
      </c>
      <c r="TG157" t="s">
        <v>362</v>
      </c>
      <c r="TH157" t="s">
        <v>362</v>
      </c>
      <c r="TJ157" t="s">
        <v>5495</v>
      </c>
      <c r="TK157" t="s">
        <v>362</v>
      </c>
      <c r="TL157" t="s">
        <v>362</v>
      </c>
      <c r="TM157" t="s">
        <v>362</v>
      </c>
      <c r="TN157" t="s">
        <v>362</v>
      </c>
      <c r="TO157" t="s">
        <v>362</v>
      </c>
      <c r="TP157" t="s">
        <v>362</v>
      </c>
      <c r="TQ157" t="s">
        <v>360</v>
      </c>
      <c r="TR157" t="s">
        <v>362</v>
      </c>
      <c r="TS157" t="s">
        <v>362</v>
      </c>
      <c r="TT157" t="s">
        <v>362</v>
      </c>
      <c r="TU157" t="s">
        <v>362</v>
      </c>
      <c r="TV157" t="s">
        <v>362</v>
      </c>
      <c r="TW157" t="s">
        <v>362</v>
      </c>
      <c r="TY157" t="s">
        <v>5002</v>
      </c>
      <c r="UN157" t="s">
        <v>3074</v>
      </c>
      <c r="UO157" t="s">
        <v>3074</v>
      </c>
      <c r="UP157" t="s">
        <v>3074</v>
      </c>
      <c r="UQ157" t="s">
        <v>6683</v>
      </c>
      <c r="UR157" t="s">
        <v>304</v>
      </c>
      <c r="US157" t="s">
        <v>314</v>
      </c>
      <c r="UT157" t="s">
        <v>290</v>
      </c>
      <c r="UU157" t="s">
        <v>686</v>
      </c>
      <c r="UV157" t="s">
        <v>532</v>
      </c>
      <c r="UW157" t="s">
        <v>329</v>
      </c>
      <c r="UX157" t="s">
        <v>742</v>
      </c>
      <c r="UY157" t="s">
        <v>406</v>
      </c>
      <c r="UZ157" t="s">
        <v>1099</v>
      </c>
      <c r="VA157" t="s">
        <v>1185</v>
      </c>
      <c r="VB157" t="s">
        <v>380</v>
      </c>
    </row>
    <row r="158" spans="1:574" x14ac:dyDescent="0.25">
      <c r="A158" t="s">
        <v>6684</v>
      </c>
      <c r="B158" s="38">
        <v>45911</v>
      </c>
      <c r="C158" t="s">
        <v>3055</v>
      </c>
      <c r="D158" t="s">
        <v>3062</v>
      </c>
      <c r="E158" t="s">
        <v>3068</v>
      </c>
      <c r="G158" t="s">
        <v>3072</v>
      </c>
      <c r="H158" s="38">
        <v>45147</v>
      </c>
      <c r="I158">
        <v>65</v>
      </c>
      <c r="J158" t="s">
        <v>1471</v>
      </c>
      <c r="K158" t="s">
        <v>4866</v>
      </c>
      <c r="L158" t="s">
        <v>4875</v>
      </c>
      <c r="N158" t="s">
        <v>4913</v>
      </c>
      <c r="P158" t="s">
        <v>4933</v>
      </c>
      <c r="R158" t="s">
        <v>3074</v>
      </c>
      <c r="S158" t="s">
        <v>362</v>
      </c>
      <c r="T158" t="s">
        <v>362</v>
      </c>
      <c r="U158" t="s">
        <v>362</v>
      </c>
      <c r="V158" t="s">
        <v>362</v>
      </c>
      <c r="W158" t="s">
        <v>362</v>
      </c>
      <c r="X158" t="s">
        <v>360</v>
      </c>
      <c r="Y158" t="s">
        <v>362</v>
      </c>
      <c r="Z158" t="s">
        <v>362</v>
      </c>
      <c r="AB158" t="s">
        <v>4942</v>
      </c>
      <c r="AC158" t="s">
        <v>4942</v>
      </c>
      <c r="AD158" t="s">
        <v>4942</v>
      </c>
      <c r="AE158" t="s">
        <v>4940</v>
      </c>
      <c r="AF158" t="s">
        <v>4940</v>
      </c>
      <c r="AG158" t="s">
        <v>4940</v>
      </c>
      <c r="AH158" t="s">
        <v>6685</v>
      </c>
      <c r="AI158" t="s">
        <v>360</v>
      </c>
      <c r="AJ158" t="s">
        <v>362</v>
      </c>
      <c r="AK158" t="s">
        <v>362</v>
      </c>
      <c r="AL158" t="s">
        <v>362</v>
      </c>
      <c r="AM158" t="s">
        <v>360</v>
      </c>
      <c r="AN158" t="s">
        <v>360</v>
      </c>
      <c r="AO158" t="s">
        <v>360</v>
      </c>
      <c r="AP158" t="s">
        <v>362</v>
      </c>
      <c r="AQ158" t="s">
        <v>362</v>
      </c>
      <c r="AR158" t="s">
        <v>362</v>
      </c>
      <c r="AS158" t="s">
        <v>360</v>
      </c>
      <c r="AT158" t="s">
        <v>362</v>
      </c>
      <c r="AU158" t="s">
        <v>362</v>
      </c>
      <c r="AV158" t="s">
        <v>362</v>
      </c>
      <c r="AX158" t="s">
        <v>4949</v>
      </c>
      <c r="AY158" t="s">
        <v>360</v>
      </c>
      <c r="AZ158" t="s">
        <v>362</v>
      </c>
      <c r="BA158" t="s">
        <v>362</v>
      </c>
      <c r="BB158" t="s">
        <v>362</v>
      </c>
      <c r="BC158" t="s">
        <v>362</v>
      </c>
      <c r="BD158" t="s">
        <v>362</v>
      </c>
      <c r="BE158" t="s">
        <v>362</v>
      </c>
      <c r="BF158" t="s">
        <v>362</v>
      </c>
      <c r="BG158" t="s">
        <v>362</v>
      </c>
      <c r="BH158" t="s">
        <v>362</v>
      </c>
      <c r="BI158" t="s">
        <v>362</v>
      </c>
      <c r="BJ158" t="s">
        <v>362</v>
      </c>
      <c r="BK158" t="s">
        <v>362</v>
      </c>
      <c r="BM158" t="s">
        <v>5473</v>
      </c>
      <c r="BN158" t="s">
        <v>362</v>
      </c>
      <c r="BO158" t="s">
        <v>362</v>
      </c>
      <c r="BP158" t="s">
        <v>362</v>
      </c>
      <c r="BQ158" t="s">
        <v>360</v>
      </c>
      <c r="BR158" t="s">
        <v>362</v>
      </c>
      <c r="BS158" t="s">
        <v>362</v>
      </c>
      <c r="BT158" t="s">
        <v>362</v>
      </c>
      <c r="BU158" t="s">
        <v>362</v>
      </c>
      <c r="BV158" t="s">
        <v>362</v>
      </c>
      <c r="BX158" t="s">
        <v>4975</v>
      </c>
      <c r="CN158" t="s">
        <v>5002</v>
      </c>
      <c r="DD158" t="s">
        <v>5023</v>
      </c>
      <c r="EK158" t="s">
        <v>5074</v>
      </c>
      <c r="EL158" t="s">
        <v>5080</v>
      </c>
      <c r="EM158" t="s">
        <v>360</v>
      </c>
      <c r="EN158" t="s">
        <v>362</v>
      </c>
      <c r="EO158" t="s">
        <v>362</v>
      </c>
      <c r="EP158" t="s">
        <v>362</v>
      </c>
      <c r="EQ158" t="s">
        <v>362</v>
      </c>
      <c r="ER158" t="s">
        <v>362</v>
      </c>
      <c r="ES158" t="s">
        <v>362</v>
      </c>
      <c r="ET158" t="s">
        <v>362</v>
      </c>
      <c r="EU158" t="s">
        <v>362</v>
      </c>
      <c r="EW158" t="s">
        <v>5094</v>
      </c>
      <c r="EX158" t="s">
        <v>360</v>
      </c>
      <c r="EY158" t="s">
        <v>362</v>
      </c>
      <c r="EZ158" t="s">
        <v>362</v>
      </c>
      <c r="FA158" t="s">
        <v>362</v>
      </c>
      <c r="FB158" t="s">
        <v>362</v>
      </c>
      <c r="FC158" t="s">
        <v>362</v>
      </c>
      <c r="FD158" t="s">
        <v>362</v>
      </c>
      <c r="FE158" t="s">
        <v>362</v>
      </c>
      <c r="FF158" t="s">
        <v>362</v>
      </c>
      <c r="FG158" t="s">
        <v>362</v>
      </c>
      <c r="FH158" t="s">
        <v>362</v>
      </c>
      <c r="FJ158" t="s">
        <v>5074</v>
      </c>
      <c r="FK158" t="s">
        <v>5111</v>
      </c>
      <c r="FL158" t="s">
        <v>6119</v>
      </c>
      <c r="FM158" t="s">
        <v>360</v>
      </c>
      <c r="FN158" t="s">
        <v>362</v>
      </c>
      <c r="FO158" t="s">
        <v>362</v>
      </c>
      <c r="FP158" t="s">
        <v>362</v>
      </c>
      <c r="FQ158" t="s">
        <v>360</v>
      </c>
      <c r="FR158" t="s">
        <v>362</v>
      </c>
      <c r="FS158" t="s">
        <v>362</v>
      </c>
      <c r="FT158" t="s">
        <v>362</v>
      </c>
      <c r="FV158" t="s">
        <v>3072</v>
      </c>
      <c r="GG158" t="s">
        <v>4949</v>
      </c>
      <c r="GI158" t="s">
        <v>3074</v>
      </c>
      <c r="HN158" t="s">
        <v>5172</v>
      </c>
      <c r="HO158" t="s">
        <v>362</v>
      </c>
      <c r="HP158" t="s">
        <v>362</v>
      </c>
      <c r="HQ158" t="s">
        <v>360</v>
      </c>
      <c r="HR158" t="s">
        <v>362</v>
      </c>
      <c r="HS158" t="s">
        <v>362</v>
      </c>
      <c r="HT158" t="s">
        <v>362</v>
      </c>
      <c r="HU158" t="s">
        <v>362</v>
      </c>
      <c r="HV158" t="s">
        <v>362</v>
      </c>
      <c r="HW158" t="s">
        <v>362</v>
      </c>
      <c r="HY158" t="s">
        <v>5186</v>
      </c>
      <c r="HZ158" t="s">
        <v>362</v>
      </c>
      <c r="IA158" t="s">
        <v>362</v>
      </c>
      <c r="IB158" t="s">
        <v>362</v>
      </c>
      <c r="IC158" t="s">
        <v>362</v>
      </c>
      <c r="ID158" t="s">
        <v>360</v>
      </c>
      <c r="IE158" t="s">
        <v>362</v>
      </c>
      <c r="IG158" t="s">
        <v>5187</v>
      </c>
      <c r="IP158" t="s">
        <v>5203</v>
      </c>
      <c r="IQ158" t="s">
        <v>5220</v>
      </c>
      <c r="IR158" t="s">
        <v>362</v>
      </c>
      <c r="IS158" t="s">
        <v>362</v>
      </c>
      <c r="IT158" t="s">
        <v>362</v>
      </c>
      <c r="IU158" t="s">
        <v>362</v>
      </c>
      <c r="IV158" t="s">
        <v>360</v>
      </c>
      <c r="IW158" t="s">
        <v>362</v>
      </c>
      <c r="IX158" t="s">
        <v>362</v>
      </c>
      <c r="IY158" t="s">
        <v>362</v>
      </c>
      <c r="IZ158" t="s">
        <v>362</v>
      </c>
      <c r="JA158" t="s">
        <v>362</v>
      </c>
      <c r="JL158" t="s">
        <v>5235</v>
      </c>
      <c r="JX158" t="s">
        <v>5248</v>
      </c>
      <c r="JY158" t="s">
        <v>360</v>
      </c>
      <c r="JZ158" t="s">
        <v>362</v>
      </c>
      <c r="KA158" t="s">
        <v>362</v>
      </c>
      <c r="KB158" t="s">
        <v>362</v>
      </c>
      <c r="KC158" t="s">
        <v>362</v>
      </c>
      <c r="KD158" t="s">
        <v>362</v>
      </c>
      <c r="KE158" t="s">
        <v>362</v>
      </c>
      <c r="KF158" t="s">
        <v>362</v>
      </c>
      <c r="KG158" t="s">
        <v>362</v>
      </c>
      <c r="KI158" t="s">
        <v>5259</v>
      </c>
      <c r="KJ158" t="s">
        <v>5263</v>
      </c>
      <c r="KK158" t="s">
        <v>360</v>
      </c>
      <c r="KL158" t="s">
        <v>362</v>
      </c>
      <c r="KM158" t="s">
        <v>362</v>
      </c>
      <c r="KN158" t="s">
        <v>362</v>
      </c>
      <c r="KO158" t="s">
        <v>362</v>
      </c>
      <c r="KP158" t="s">
        <v>362</v>
      </c>
      <c r="KQ158" t="s">
        <v>362</v>
      </c>
      <c r="KR158" t="s">
        <v>362</v>
      </c>
      <c r="KS158" t="s">
        <v>362</v>
      </c>
      <c r="KT158" t="s">
        <v>362</v>
      </c>
      <c r="KU158" t="s">
        <v>362</v>
      </c>
      <c r="LJ158" t="s">
        <v>5997</v>
      </c>
      <c r="LK158" t="s">
        <v>360</v>
      </c>
      <c r="LL158" t="s">
        <v>360</v>
      </c>
      <c r="LM158" t="s">
        <v>362</v>
      </c>
      <c r="LN158" t="s">
        <v>362</v>
      </c>
      <c r="LO158" t="s">
        <v>362</v>
      </c>
      <c r="LP158" t="s">
        <v>362</v>
      </c>
      <c r="LQ158" t="s">
        <v>362</v>
      </c>
      <c r="LS158" t="s">
        <v>3072</v>
      </c>
      <c r="LT158" t="s">
        <v>5287</v>
      </c>
      <c r="MR158" t="s">
        <v>5310</v>
      </c>
      <c r="MS158" t="s">
        <v>360</v>
      </c>
      <c r="MT158" t="s">
        <v>362</v>
      </c>
      <c r="MU158" t="s">
        <v>362</v>
      </c>
      <c r="MV158" t="s">
        <v>362</v>
      </c>
      <c r="MW158" t="s">
        <v>362</v>
      </c>
      <c r="MX158" t="s">
        <v>362</v>
      </c>
      <c r="MY158" t="s">
        <v>362</v>
      </c>
      <c r="MZ158" t="s">
        <v>362</v>
      </c>
      <c r="NA158" t="s">
        <v>362</v>
      </c>
      <c r="NB158" t="s">
        <v>362</v>
      </c>
      <c r="NC158" t="s">
        <v>362</v>
      </c>
      <c r="NE158" t="s">
        <v>4971</v>
      </c>
      <c r="NF158" t="s">
        <v>362</v>
      </c>
      <c r="NG158" t="s">
        <v>362</v>
      </c>
      <c r="NH158" t="s">
        <v>362</v>
      </c>
      <c r="NI158" t="s">
        <v>362</v>
      </c>
      <c r="NJ158" t="s">
        <v>362</v>
      </c>
      <c r="NK158" t="s">
        <v>362</v>
      </c>
      <c r="NL158" t="s">
        <v>362</v>
      </c>
      <c r="NM158" t="s">
        <v>362</v>
      </c>
      <c r="NN158" t="s">
        <v>362</v>
      </c>
      <c r="NO158" t="s">
        <v>362</v>
      </c>
      <c r="NP158" t="s">
        <v>362</v>
      </c>
      <c r="NQ158" t="s">
        <v>360</v>
      </c>
      <c r="NR158" t="s">
        <v>362</v>
      </c>
      <c r="NS158" t="s">
        <v>362</v>
      </c>
      <c r="NU158" t="s">
        <v>5263</v>
      </c>
      <c r="NV158" t="s">
        <v>360</v>
      </c>
      <c r="NW158" t="s">
        <v>362</v>
      </c>
      <c r="NX158" t="s">
        <v>362</v>
      </c>
      <c r="NY158" t="s">
        <v>362</v>
      </c>
      <c r="NZ158" t="s">
        <v>362</v>
      </c>
      <c r="OA158" t="s">
        <v>362</v>
      </c>
      <c r="OB158" t="s">
        <v>362</v>
      </c>
      <c r="OC158" t="s">
        <v>362</v>
      </c>
      <c r="OD158" t="s">
        <v>362</v>
      </c>
      <c r="OE158" t="s">
        <v>362</v>
      </c>
      <c r="OF158" t="s">
        <v>362</v>
      </c>
      <c r="OG158" t="s">
        <v>362</v>
      </c>
      <c r="OI158" t="s">
        <v>5345</v>
      </c>
      <c r="OJ158" t="s">
        <v>360</v>
      </c>
      <c r="OK158" t="s">
        <v>362</v>
      </c>
      <c r="OL158" t="s">
        <v>362</v>
      </c>
      <c r="OM158" t="s">
        <v>362</v>
      </c>
      <c r="ON158" t="s">
        <v>362</v>
      </c>
      <c r="OO158" t="s">
        <v>362</v>
      </c>
      <c r="OP158" t="s">
        <v>362</v>
      </c>
      <c r="OQ158" t="s">
        <v>362</v>
      </c>
      <c r="OR158" t="s">
        <v>362</v>
      </c>
      <c r="OS158" t="s">
        <v>362</v>
      </c>
      <c r="OU158" t="s">
        <v>5002</v>
      </c>
      <c r="PF158" t="s">
        <v>6686</v>
      </c>
      <c r="PG158" t="s">
        <v>362</v>
      </c>
      <c r="PH158" t="s">
        <v>362</v>
      </c>
      <c r="PI158" t="s">
        <v>362</v>
      </c>
      <c r="PJ158" t="s">
        <v>362</v>
      </c>
      <c r="PK158" t="s">
        <v>362</v>
      </c>
      <c r="PL158" t="s">
        <v>362</v>
      </c>
      <c r="PM158" t="s">
        <v>360</v>
      </c>
      <c r="PN158" t="s">
        <v>360</v>
      </c>
      <c r="PO158" t="s">
        <v>362</v>
      </c>
      <c r="PP158" t="s">
        <v>362</v>
      </c>
      <c r="PQ158" t="s">
        <v>362</v>
      </c>
      <c r="PR158" t="s">
        <v>362</v>
      </c>
      <c r="PS158" t="s">
        <v>362</v>
      </c>
      <c r="PT158" t="s">
        <v>362</v>
      </c>
      <c r="PU158" t="s">
        <v>362</v>
      </c>
      <c r="PV158" t="s">
        <v>362</v>
      </c>
      <c r="PW158" t="s">
        <v>362</v>
      </c>
      <c r="PX158" t="s">
        <v>362</v>
      </c>
      <c r="PZ158" t="s">
        <v>5398</v>
      </c>
      <c r="QA158" t="s">
        <v>362</v>
      </c>
      <c r="QB158" t="s">
        <v>362</v>
      </c>
      <c r="QC158" t="s">
        <v>362</v>
      </c>
      <c r="QD158" t="s">
        <v>362</v>
      </c>
      <c r="QE158" t="s">
        <v>362</v>
      </c>
      <c r="QF158" t="s">
        <v>362</v>
      </c>
      <c r="QG158" t="s">
        <v>362</v>
      </c>
      <c r="QH158" t="s">
        <v>362</v>
      </c>
      <c r="QI158" t="s">
        <v>362</v>
      </c>
      <c r="QJ158" t="s">
        <v>362</v>
      </c>
      <c r="QK158" t="s">
        <v>362</v>
      </c>
      <c r="QL158" t="s">
        <v>362</v>
      </c>
      <c r="QM158" t="s">
        <v>360</v>
      </c>
      <c r="QN158" t="s">
        <v>362</v>
      </c>
      <c r="QO158" t="s">
        <v>362</v>
      </c>
      <c r="QP158" t="s">
        <v>362</v>
      </c>
      <c r="SZ158" t="s">
        <v>6687</v>
      </c>
      <c r="TA158" t="s">
        <v>362</v>
      </c>
      <c r="TB158" t="s">
        <v>362</v>
      </c>
      <c r="TC158" t="s">
        <v>362</v>
      </c>
      <c r="TD158" t="s">
        <v>360</v>
      </c>
      <c r="TE158" t="s">
        <v>360</v>
      </c>
      <c r="TF158" t="s">
        <v>362</v>
      </c>
      <c r="TG158" t="s">
        <v>362</v>
      </c>
      <c r="TH158" t="s">
        <v>362</v>
      </c>
      <c r="TJ158" t="s">
        <v>6688</v>
      </c>
      <c r="TK158" t="s">
        <v>362</v>
      </c>
      <c r="TL158" t="s">
        <v>362</v>
      </c>
      <c r="TM158" t="s">
        <v>362</v>
      </c>
      <c r="TN158" t="s">
        <v>360</v>
      </c>
      <c r="TO158" t="s">
        <v>362</v>
      </c>
      <c r="TP158" t="s">
        <v>362</v>
      </c>
      <c r="TQ158" t="s">
        <v>360</v>
      </c>
      <c r="TR158" t="s">
        <v>362</v>
      </c>
      <c r="TS158" t="s">
        <v>362</v>
      </c>
      <c r="TT158" t="s">
        <v>362</v>
      </c>
      <c r="TU158" t="s">
        <v>362</v>
      </c>
      <c r="TV158" t="s">
        <v>362</v>
      </c>
      <c r="TW158" t="s">
        <v>362</v>
      </c>
      <c r="TY158" t="s">
        <v>5002</v>
      </c>
      <c r="UN158" t="s">
        <v>3074</v>
      </c>
      <c r="UO158" t="s">
        <v>3074</v>
      </c>
      <c r="UP158" t="s">
        <v>3074</v>
      </c>
      <c r="UQ158" t="s">
        <v>6689</v>
      </c>
      <c r="UR158" t="s">
        <v>304</v>
      </c>
      <c r="US158" t="s">
        <v>314</v>
      </c>
      <c r="UT158" t="s">
        <v>298</v>
      </c>
      <c r="UU158" t="s">
        <v>695</v>
      </c>
      <c r="UV158" t="s">
        <v>527</v>
      </c>
      <c r="UW158" t="s">
        <v>330</v>
      </c>
      <c r="UX158" t="s">
        <v>742</v>
      </c>
      <c r="UY158" t="s">
        <v>406</v>
      </c>
      <c r="UZ158" t="s">
        <v>1099</v>
      </c>
      <c r="VA158" t="s">
        <v>1184</v>
      </c>
      <c r="VB158" t="s">
        <v>386</v>
      </c>
    </row>
    <row r="159" spans="1:574" x14ac:dyDescent="0.25">
      <c r="A159" t="s">
        <v>6690</v>
      </c>
      <c r="B159" s="38">
        <v>45911</v>
      </c>
      <c r="C159" t="s">
        <v>3055</v>
      </c>
      <c r="D159" t="s">
        <v>3062</v>
      </c>
      <c r="E159" t="s">
        <v>3068</v>
      </c>
      <c r="G159" t="s">
        <v>3072</v>
      </c>
      <c r="H159" s="38">
        <v>44658</v>
      </c>
      <c r="I159">
        <v>39</v>
      </c>
      <c r="J159" t="s">
        <v>1471</v>
      </c>
      <c r="K159" t="s">
        <v>4866</v>
      </c>
      <c r="L159" t="s">
        <v>4875</v>
      </c>
      <c r="N159" t="s">
        <v>4911</v>
      </c>
      <c r="P159" t="s">
        <v>4921</v>
      </c>
      <c r="R159" t="s">
        <v>3074</v>
      </c>
      <c r="S159" t="s">
        <v>362</v>
      </c>
      <c r="T159" t="s">
        <v>362</v>
      </c>
      <c r="U159" t="s">
        <v>362</v>
      </c>
      <c r="V159" t="s">
        <v>362</v>
      </c>
      <c r="W159" t="s">
        <v>362</v>
      </c>
      <c r="X159" t="s">
        <v>360</v>
      </c>
      <c r="Y159" t="s">
        <v>362</v>
      </c>
      <c r="Z159" t="s">
        <v>362</v>
      </c>
      <c r="AB159" t="s">
        <v>4940</v>
      </c>
      <c r="AC159" t="s">
        <v>4940</v>
      </c>
      <c r="AD159" t="s">
        <v>4940</v>
      </c>
      <c r="AE159" t="s">
        <v>4940</v>
      </c>
      <c r="AF159" t="s">
        <v>4940</v>
      </c>
      <c r="AG159" t="s">
        <v>4940</v>
      </c>
      <c r="AH159" t="s">
        <v>6691</v>
      </c>
      <c r="AI159" t="s">
        <v>360</v>
      </c>
      <c r="AJ159" t="s">
        <v>362</v>
      </c>
      <c r="AK159" t="s">
        <v>362</v>
      </c>
      <c r="AL159" t="s">
        <v>360</v>
      </c>
      <c r="AM159" t="s">
        <v>362</v>
      </c>
      <c r="AN159" t="s">
        <v>362</v>
      </c>
      <c r="AO159" t="s">
        <v>362</v>
      </c>
      <c r="AP159" t="s">
        <v>360</v>
      </c>
      <c r="AQ159" t="s">
        <v>362</v>
      </c>
      <c r="AR159" t="s">
        <v>360</v>
      </c>
      <c r="AS159" t="s">
        <v>360</v>
      </c>
      <c r="AT159" t="s">
        <v>362</v>
      </c>
      <c r="AU159" t="s">
        <v>362</v>
      </c>
      <c r="AV159" t="s">
        <v>362</v>
      </c>
      <c r="AX159" t="s">
        <v>6564</v>
      </c>
      <c r="AY159" t="s">
        <v>360</v>
      </c>
      <c r="AZ159" t="s">
        <v>362</v>
      </c>
      <c r="BA159" t="s">
        <v>362</v>
      </c>
      <c r="BB159" t="s">
        <v>360</v>
      </c>
      <c r="BC159" t="s">
        <v>362</v>
      </c>
      <c r="BD159" t="s">
        <v>362</v>
      </c>
      <c r="BE159" t="s">
        <v>362</v>
      </c>
      <c r="BF159" t="s">
        <v>362</v>
      </c>
      <c r="BG159" t="s">
        <v>362</v>
      </c>
      <c r="BH159" t="s">
        <v>362</v>
      </c>
      <c r="BI159" t="s">
        <v>362</v>
      </c>
      <c r="BJ159" t="s">
        <v>362</v>
      </c>
      <c r="BK159" t="s">
        <v>362</v>
      </c>
      <c r="BM159" t="s">
        <v>6692</v>
      </c>
      <c r="BN159" t="s">
        <v>362</v>
      </c>
      <c r="BO159" t="s">
        <v>360</v>
      </c>
      <c r="BP159" t="s">
        <v>362</v>
      </c>
      <c r="BQ159" t="s">
        <v>360</v>
      </c>
      <c r="BR159" t="s">
        <v>362</v>
      </c>
      <c r="BS159" t="s">
        <v>362</v>
      </c>
      <c r="BT159" t="s">
        <v>362</v>
      </c>
      <c r="BU159" t="s">
        <v>362</v>
      </c>
      <c r="BV159" t="s">
        <v>362</v>
      </c>
      <c r="BX159" t="s">
        <v>4975</v>
      </c>
      <c r="CN159" t="s">
        <v>5002</v>
      </c>
      <c r="DD159" t="s">
        <v>5021</v>
      </c>
      <c r="EK159" t="s">
        <v>5070</v>
      </c>
      <c r="EW159" t="s">
        <v>6248</v>
      </c>
      <c r="EX159" t="s">
        <v>360</v>
      </c>
      <c r="EY159" t="s">
        <v>362</v>
      </c>
      <c r="EZ159" t="s">
        <v>362</v>
      </c>
      <c r="FA159" t="s">
        <v>362</v>
      </c>
      <c r="FB159" t="s">
        <v>362</v>
      </c>
      <c r="FC159" t="s">
        <v>362</v>
      </c>
      <c r="FD159" t="s">
        <v>360</v>
      </c>
      <c r="FE159" t="s">
        <v>362</v>
      </c>
      <c r="FF159" t="s">
        <v>362</v>
      </c>
      <c r="FG159" t="s">
        <v>362</v>
      </c>
      <c r="FH159" t="s">
        <v>362</v>
      </c>
      <c r="FJ159" t="s">
        <v>5070</v>
      </c>
      <c r="FK159" t="s">
        <v>3072</v>
      </c>
      <c r="FV159" t="s">
        <v>3072</v>
      </c>
      <c r="GG159" t="s">
        <v>4949</v>
      </c>
      <c r="GI159" t="s">
        <v>3072</v>
      </c>
      <c r="GJ159" t="s">
        <v>5137</v>
      </c>
      <c r="GK159" t="s">
        <v>362</v>
      </c>
      <c r="GL159" t="s">
        <v>360</v>
      </c>
      <c r="GM159" t="s">
        <v>362</v>
      </c>
      <c r="GN159" t="s">
        <v>362</v>
      </c>
      <c r="GO159" t="s">
        <v>362</v>
      </c>
      <c r="GP159" t="s">
        <v>362</v>
      </c>
      <c r="GR159" t="s">
        <v>5147</v>
      </c>
      <c r="GS159" t="s">
        <v>362</v>
      </c>
      <c r="GT159" t="s">
        <v>362</v>
      </c>
      <c r="GU159" t="s">
        <v>360</v>
      </c>
      <c r="GV159" t="s">
        <v>362</v>
      </c>
      <c r="GW159" t="s">
        <v>362</v>
      </c>
      <c r="GX159" t="s">
        <v>362</v>
      </c>
      <c r="GY159" t="s">
        <v>362</v>
      </c>
      <c r="GZ159" t="s">
        <v>362</v>
      </c>
      <c r="HB159" t="s">
        <v>5111</v>
      </c>
      <c r="HC159" t="s">
        <v>5158</v>
      </c>
      <c r="HD159" t="s">
        <v>362</v>
      </c>
      <c r="HE159" t="s">
        <v>360</v>
      </c>
      <c r="HF159" t="s">
        <v>362</v>
      </c>
      <c r="HG159" t="s">
        <v>362</v>
      </c>
      <c r="HH159" t="s">
        <v>362</v>
      </c>
      <c r="HI159" t="s">
        <v>362</v>
      </c>
      <c r="HJ159" t="s">
        <v>362</v>
      </c>
      <c r="HK159" t="s">
        <v>362</v>
      </c>
      <c r="HL159" t="s">
        <v>362</v>
      </c>
      <c r="IG159" t="s">
        <v>5189</v>
      </c>
      <c r="IH159" t="s">
        <v>5196</v>
      </c>
      <c r="II159" t="s">
        <v>362</v>
      </c>
      <c r="IJ159" t="s">
        <v>360</v>
      </c>
      <c r="IK159" t="s">
        <v>362</v>
      </c>
      <c r="IL159" t="s">
        <v>362</v>
      </c>
      <c r="IM159" t="s">
        <v>362</v>
      </c>
      <c r="IN159" t="s">
        <v>362</v>
      </c>
      <c r="IP159" t="s">
        <v>5203</v>
      </c>
      <c r="IQ159" t="s">
        <v>5220</v>
      </c>
      <c r="IR159" t="s">
        <v>362</v>
      </c>
      <c r="IS159" t="s">
        <v>362</v>
      </c>
      <c r="IT159" t="s">
        <v>362</v>
      </c>
      <c r="IU159" t="s">
        <v>362</v>
      </c>
      <c r="IV159" t="s">
        <v>360</v>
      </c>
      <c r="IW159" t="s">
        <v>362</v>
      </c>
      <c r="IX159" t="s">
        <v>362</v>
      </c>
      <c r="IY159" t="s">
        <v>362</v>
      </c>
      <c r="IZ159" t="s">
        <v>362</v>
      </c>
      <c r="JA159" t="s">
        <v>362</v>
      </c>
      <c r="JL159" t="s">
        <v>3074</v>
      </c>
      <c r="JX159" t="s">
        <v>5248</v>
      </c>
      <c r="JY159" t="s">
        <v>360</v>
      </c>
      <c r="JZ159" t="s">
        <v>362</v>
      </c>
      <c r="KA159" t="s">
        <v>362</v>
      </c>
      <c r="KB159" t="s">
        <v>362</v>
      </c>
      <c r="KC159" t="s">
        <v>362</v>
      </c>
      <c r="KD159" t="s">
        <v>362</v>
      </c>
      <c r="KE159" t="s">
        <v>362</v>
      </c>
      <c r="KF159" t="s">
        <v>362</v>
      </c>
      <c r="KG159" t="s">
        <v>362</v>
      </c>
      <c r="KI159" t="s">
        <v>5259</v>
      </c>
      <c r="KJ159" t="s">
        <v>5263</v>
      </c>
      <c r="KK159" t="s">
        <v>360</v>
      </c>
      <c r="KL159" t="s">
        <v>362</v>
      </c>
      <c r="KM159" t="s">
        <v>362</v>
      </c>
      <c r="KN159" t="s">
        <v>362</v>
      </c>
      <c r="KO159" t="s">
        <v>362</v>
      </c>
      <c r="KP159" t="s">
        <v>362</v>
      </c>
      <c r="KQ159" t="s">
        <v>362</v>
      </c>
      <c r="KR159" t="s">
        <v>362</v>
      </c>
      <c r="KS159" t="s">
        <v>362</v>
      </c>
      <c r="KT159" t="s">
        <v>362</v>
      </c>
      <c r="KU159" t="s">
        <v>362</v>
      </c>
      <c r="LJ159" t="s">
        <v>5997</v>
      </c>
      <c r="LK159" t="s">
        <v>360</v>
      </c>
      <c r="LL159" t="s">
        <v>360</v>
      </c>
      <c r="LM159" t="s">
        <v>362</v>
      </c>
      <c r="LN159" t="s">
        <v>362</v>
      </c>
      <c r="LO159" t="s">
        <v>362</v>
      </c>
      <c r="LP159" t="s">
        <v>362</v>
      </c>
      <c r="LQ159" t="s">
        <v>362</v>
      </c>
      <c r="LS159" t="s">
        <v>3072</v>
      </c>
      <c r="LT159" t="s">
        <v>5287</v>
      </c>
      <c r="MR159" t="s">
        <v>5050</v>
      </c>
      <c r="MS159" t="s">
        <v>362</v>
      </c>
      <c r="MT159" t="s">
        <v>362</v>
      </c>
      <c r="MU159" t="s">
        <v>362</v>
      </c>
      <c r="MV159" t="s">
        <v>362</v>
      </c>
      <c r="MW159" t="s">
        <v>362</v>
      </c>
      <c r="MX159" t="s">
        <v>362</v>
      </c>
      <c r="MY159" t="s">
        <v>362</v>
      </c>
      <c r="MZ159" t="s">
        <v>360</v>
      </c>
      <c r="NA159" t="s">
        <v>362</v>
      </c>
      <c r="NB159" t="s">
        <v>362</v>
      </c>
      <c r="NC159" t="s">
        <v>362</v>
      </c>
      <c r="NE159" t="s">
        <v>4971</v>
      </c>
      <c r="NF159" t="s">
        <v>362</v>
      </c>
      <c r="NG159" t="s">
        <v>362</v>
      </c>
      <c r="NH159" t="s">
        <v>362</v>
      </c>
      <c r="NI159" t="s">
        <v>362</v>
      </c>
      <c r="NJ159" t="s">
        <v>362</v>
      </c>
      <c r="NK159" t="s">
        <v>362</v>
      </c>
      <c r="NL159" t="s">
        <v>362</v>
      </c>
      <c r="NM159" t="s">
        <v>362</v>
      </c>
      <c r="NN159" t="s">
        <v>362</v>
      </c>
      <c r="NO159" t="s">
        <v>362</v>
      </c>
      <c r="NP159" t="s">
        <v>362</v>
      </c>
      <c r="NQ159" t="s">
        <v>360</v>
      </c>
      <c r="NR159" t="s">
        <v>362</v>
      </c>
      <c r="NS159" t="s">
        <v>362</v>
      </c>
      <c r="NU159" t="s">
        <v>5263</v>
      </c>
      <c r="NV159" t="s">
        <v>360</v>
      </c>
      <c r="NW159" t="s">
        <v>362</v>
      </c>
      <c r="NX159" t="s">
        <v>362</v>
      </c>
      <c r="NY159" t="s">
        <v>362</v>
      </c>
      <c r="NZ159" t="s">
        <v>362</v>
      </c>
      <c r="OA159" t="s">
        <v>362</v>
      </c>
      <c r="OB159" t="s">
        <v>362</v>
      </c>
      <c r="OC159" t="s">
        <v>362</v>
      </c>
      <c r="OD159" t="s">
        <v>362</v>
      </c>
      <c r="OE159" t="s">
        <v>362</v>
      </c>
      <c r="OF159" t="s">
        <v>362</v>
      </c>
      <c r="OG159" t="s">
        <v>362</v>
      </c>
      <c r="OI159" t="s">
        <v>6024</v>
      </c>
      <c r="OJ159" t="s">
        <v>360</v>
      </c>
      <c r="OK159" t="s">
        <v>362</v>
      </c>
      <c r="OL159" t="s">
        <v>362</v>
      </c>
      <c r="OM159" t="s">
        <v>362</v>
      </c>
      <c r="ON159" t="s">
        <v>360</v>
      </c>
      <c r="OO159" t="s">
        <v>362</v>
      </c>
      <c r="OP159" t="s">
        <v>362</v>
      </c>
      <c r="OQ159" t="s">
        <v>362</v>
      </c>
      <c r="OR159" t="s">
        <v>362</v>
      </c>
      <c r="OS159" t="s">
        <v>362</v>
      </c>
      <c r="OU159" t="s">
        <v>5002</v>
      </c>
      <c r="PF159" t="s">
        <v>5398</v>
      </c>
      <c r="PG159" t="s">
        <v>362</v>
      </c>
      <c r="PH159" t="s">
        <v>362</v>
      </c>
      <c r="PI159" t="s">
        <v>362</v>
      </c>
      <c r="PJ159" t="s">
        <v>362</v>
      </c>
      <c r="PK159" t="s">
        <v>362</v>
      </c>
      <c r="PL159" t="s">
        <v>362</v>
      </c>
      <c r="PM159" t="s">
        <v>362</v>
      </c>
      <c r="PN159" t="s">
        <v>362</v>
      </c>
      <c r="PO159" t="s">
        <v>362</v>
      </c>
      <c r="PP159" t="s">
        <v>362</v>
      </c>
      <c r="PQ159" t="s">
        <v>362</v>
      </c>
      <c r="PR159" t="s">
        <v>362</v>
      </c>
      <c r="PS159" t="s">
        <v>362</v>
      </c>
      <c r="PT159" t="s">
        <v>362</v>
      </c>
      <c r="PU159" t="s">
        <v>362</v>
      </c>
      <c r="PV159" t="s">
        <v>362</v>
      </c>
      <c r="PW159" t="s">
        <v>362</v>
      </c>
      <c r="PX159" t="s">
        <v>360</v>
      </c>
      <c r="PZ159" t="s">
        <v>5398</v>
      </c>
      <c r="QA159" t="s">
        <v>362</v>
      </c>
      <c r="QB159" t="s">
        <v>362</v>
      </c>
      <c r="QC159" t="s">
        <v>362</v>
      </c>
      <c r="QD159" t="s">
        <v>362</v>
      </c>
      <c r="QE159" t="s">
        <v>362</v>
      </c>
      <c r="QF159" t="s">
        <v>362</v>
      </c>
      <c r="QG159" t="s">
        <v>362</v>
      </c>
      <c r="QH159" t="s">
        <v>362</v>
      </c>
      <c r="QI159" t="s">
        <v>362</v>
      </c>
      <c r="QJ159" t="s">
        <v>362</v>
      </c>
      <c r="QK159" t="s">
        <v>362</v>
      </c>
      <c r="QL159" t="s">
        <v>362</v>
      </c>
      <c r="QM159" t="s">
        <v>360</v>
      </c>
      <c r="QN159" t="s">
        <v>362</v>
      </c>
      <c r="QO159" t="s">
        <v>362</v>
      </c>
      <c r="QP159" t="s">
        <v>362</v>
      </c>
      <c r="SZ159" t="s">
        <v>3074</v>
      </c>
      <c r="TA159" t="s">
        <v>362</v>
      </c>
      <c r="TB159" t="s">
        <v>362</v>
      </c>
      <c r="TC159" t="s">
        <v>362</v>
      </c>
      <c r="TD159" t="s">
        <v>362</v>
      </c>
      <c r="TE159" t="s">
        <v>362</v>
      </c>
      <c r="TF159" t="s">
        <v>362</v>
      </c>
      <c r="TG159" t="s">
        <v>360</v>
      </c>
      <c r="TH159" t="s">
        <v>362</v>
      </c>
      <c r="TY159" t="s">
        <v>5002</v>
      </c>
      <c r="UN159" t="s">
        <v>3074</v>
      </c>
      <c r="UO159" t="s">
        <v>3074</v>
      </c>
      <c r="UP159" t="s">
        <v>3074</v>
      </c>
      <c r="UQ159" t="s">
        <v>6693</v>
      </c>
      <c r="UR159" t="s">
        <v>304</v>
      </c>
      <c r="US159" t="s">
        <v>314</v>
      </c>
      <c r="UT159" t="s">
        <v>290</v>
      </c>
      <c r="UU159" t="s">
        <v>690</v>
      </c>
      <c r="UV159" t="s">
        <v>532</v>
      </c>
      <c r="UW159" t="s">
        <v>329</v>
      </c>
      <c r="UX159" t="s">
        <v>742</v>
      </c>
      <c r="UY159" t="s">
        <v>406</v>
      </c>
      <c r="UZ159" t="s">
        <v>1099</v>
      </c>
      <c r="VA159" t="s">
        <v>1184</v>
      </c>
      <c r="VB159" t="s">
        <v>380</v>
      </c>
    </row>
    <row r="160" spans="1:574" x14ac:dyDescent="0.25">
      <c r="A160" t="s">
        <v>6694</v>
      </c>
      <c r="B160" s="38">
        <v>45911</v>
      </c>
      <c r="C160" t="s">
        <v>3055</v>
      </c>
      <c r="D160" t="s">
        <v>3062</v>
      </c>
      <c r="E160" t="s">
        <v>3068</v>
      </c>
      <c r="G160" t="s">
        <v>3072</v>
      </c>
      <c r="H160" s="38">
        <v>45392</v>
      </c>
      <c r="I160">
        <v>45</v>
      </c>
      <c r="J160" t="s">
        <v>1471</v>
      </c>
      <c r="K160" t="s">
        <v>4866</v>
      </c>
      <c r="L160" t="s">
        <v>4875</v>
      </c>
      <c r="N160" t="s">
        <v>4911</v>
      </c>
      <c r="P160" t="s">
        <v>4921</v>
      </c>
      <c r="R160" t="s">
        <v>5527</v>
      </c>
      <c r="S160" t="s">
        <v>360</v>
      </c>
      <c r="T160" t="s">
        <v>362</v>
      </c>
      <c r="U160" t="s">
        <v>362</v>
      </c>
      <c r="V160" t="s">
        <v>362</v>
      </c>
      <c r="W160" t="s">
        <v>362</v>
      </c>
      <c r="X160" t="s">
        <v>362</v>
      </c>
      <c r="Y160" t="s">
        <v>362</v>
      </c>
      <c r="Z160" t="s">
        <v>362</v>
      </c>
      <c r="AB160" t="s">
        <v>4940</v>
      </c>
      <c r="AC160" t="s">
        <v>4940</v>
      </c>
      <c r="AD160" t="s">
        <v>4940</v>
      </c>
      <c r="AE160" t="s">
        <v>4940</v>
      </c>
      <c r="AF160" t="s">
        <v>4940</v>
      </c>
      <c r="AG160" t="s">
        <v>4940</v>
      </c>
      <c r="AH160" t="s">
        <v>6695</v>
      </c>
      <c r="AI160" t="s">
        <v>360</v>
      </c>
      <c r="AJ160" t="s">
        <v>362</v>
      </c>
      <c r="AK160" t="s">
        <v>362</v>
      </c>
      <c r="AL160" t="s">
        <v>362</v>
      </c>
      <c r="AM160" t="s">
        <v>362</v>
      </c>
      <c r="AN160" t="s">
        <v>362</v>
      </c>
      <c r="AO160" t="s">
        <v>362</v>
      </c>
      <c r="AP160" t="s">
        <v>360</v>
      </c>
      <c r="AQ160" t="s">
        <v>362</v>
      </c>
      <c r="AR160" t="s">
        <v>362</v>
      </c>
      <c r="AS160" t="s">
        <v>360</v>
      </c>
      <c r="AT160" t="s">
        <v>362</v>
      </c>
      <c r="AU160" t="s">
        <v>362</v>
      </c>
      <c r="AV160" t="s">
        <v>362</v>
      </c>
      <c r="AX160" t="s">
        <v>4949</v>
      </c>
      <c r="AY160" t="s">
        <v>360</v>
      </c>
      <c r="AZ160" t="s">
        <v>362</v>
      </c>
      <c r="BA160" t="s">
        <v>362</v>
      </c>
      <c r="BB160" t="s">
        <v>362</v>
      </c>
      <c r="BC160" t="s">
        <v>362</v>
      </c>
      <c r="BD160" t="s">
        <v>362</v>
      </c>
      <c r="BE160" t="s">
        <v>362</v>
      </c>
      <c r="BF160" t="s">
        <v>362</v>
      </c>
      <c r="BG160" t="s">
        <v>362</v>
      </c>
      <c r="BH160" t="s">
        <v>362</v>
      </c>
      <c r="BI160" t="s">
        <v>362</v>
      </c>
      <c r="BJ160" t="s">
        <v>362</v>
      </c>
      <c r="BK160" t="s">
        <v>362</v>
      </c>
      <c r="BM160" t="s">
        <v>5473</v>
      </c>
      <c r="BN160" t="s">
        <v>362</v>
      </c>
      <c r="BO160" t="s">
        <v>362</v>
      </c>
      <c r="BP160" t="s">
        <v>362</v>
      </c>
      <c r="BQ160" t="s">
        <v>360</v>
      </c>
      <c r="BR160" t="s">
        <v>362</v>
      </c>
      <c r="BS160" t="s">
        <v>362</v>
      </c>
      <c r="BT160" t="s">
        <v>362</v>
      </c>
      <c r="BU160" t="s">
        <v>362</v>
      </c>
      <c r="BV160" t="s">
        <v>362</v>
      </c>
      <c r="BX160" t="s">
        <v>4975</v>
      </c>
      <c r="CN160" t="s">
        <v>5002</v>
      </c>
      <c r="DD160" t="s">
        <v>4984</v>
      </c>
      <c r="EK160" t="s">
        <v>5070</v>
      </c>
      <c r="EW160" t="s">
        <v>4907</v>
      </c>
      <c r="EX160" t="s">
        <v>362</v>
      </c>
      <c r="EY160" t="s">
        <v>362</v>
      </c>
      <c r="EZ160" t="s">
        <v>362</v>
      </c>
      <c r="FA160" t="s">
        <v>362</v>
      </c>
      <c r="FB160" t="s">
        <v>362</v>
      </c>
      <c r="FC160" t="s">
        <v>362</v>
      </c>
      <c r="FD160" t="s">
        <v>362</v>
      </c>
      <c r="FE160" t="s">
        <v>362</v>
      </c>
      <c r="FF160" t="s">
        <v>362</v>
      </c>
      <c r="FG160" t="s">
        <v>360</v>
      </c>
      <c r="FH160" t="s">
        <v>362</v>
      </c>
      <c r="FJ160" t="s">
        <v>5070</v>
      </c>
      <c r="FK160" t="s">
        <v>3072</v>
      </c>
      <c r="FV160" t="s">
        <v>3072</v>
      </c>
      <c r="GG160" t="s">
        <v>4949</v>
      </c>
      <c r="GI160" t="s">
        <v>3074</v>
      </c>
      <c r="HN160" t="s">
        <v>5172</v>
      </c>
      <c r="HO160" t="s">
        <v>362</v>
      </c>
      <c r="HP160" t="s">
        <v>362</v>
      </c>
      <c r="HQ160" t="s">
        <v>360</v>
      </c>
      <c r="HR160" t="s">
        <v>362</v>
      </c>
      <c r="HS160" t="s">
        <v>362</v>
      </c>
      <c r="HT160" t="s">
        <v>362</v>
      </c>
      <c r="HU160" t="s">
        <v>362</v>
      </c>
      <c r="HV160" t="s">
        <v>362</v>
      </c>
      <c r="HW160" t="s">
        <v>362</v>
      </c>
      <c r="HY160" t="s">
        <v>5186</v>
      </c>
      <c r="HZ160" t="s">
        <v>362</v>
      </c>
      <c r="IA160" t="s">
        <v>362</v>
      </c>
      <c r="IB160" t="s">
        <v>362</v>
      </c>
      <c r="IC160" t="s">
        <v>362</v>
      </c>
      <c r="ID160" t="s">
        <v>360</v>
      </c>
      <c r="IE160" t="s">
        <v>362</v>
      </c>
      <c r="IG160" t="s">
        <v>5187</v>
      </c>
      <c r="IP160" t="s">
        <v>5203</v>
      </c>
      <c r="IQ160" t="s">
        <v>5220</v>
      </c>
      <c r="IR160" t="s">
        <v>362</v>
      </c>
      <c r="IS160" t="s">
        <v>362</v>
      </c>
      <c r="IT160" t="s">
        <v>362</v>
      </c>
      <c r="IU160" t="s">
        <v>362</v>
      </c>
      <c r="IV160" t="s">
        <v>360</v>
      </c>
      <c r="IW160" t="s">
        <v>362</v>
      </c>
      <c r="IX160" t="s">
        <v>362</v>
      </c>
      <c r="IY160" t="s">
        <v>362</v>
      </c>
      <c r="IZ160" t="s">
        <v>362</v>
      </c>
      <c r="JA160" t="s">
        <v>362</v>
      </c>
      <c r="JL160" t="s">
        <v>5235</v>
      </c>
      <c r="JX160" t="s">
        <v>5248</v>
      </c>
      <c r="JY160" t="s">
        <v>360</v>
      </c>
      <c r="JZ160" t="s">
        <v>362</v>
      </c>
      <c r="KA160" t="s">
        <v>362</v>
      </c>
      <c r="KB160" t="s">
        <v>362</v>
      </c>
      <c r="KC160" t="s">
        <v>362</v>
      </c>
      <c r="KD160" t="s">
        <v>362</v>
      </c>
      <c r="KE160" t="s">
        <v>362</v>
      </c>
      <c r="KF160" t="s">
        <v>362</v>
      </c>
      <c r="KG160" t="s">
        <v>362</v>
      </c>
      <c r="KI160" t="s">
        <v>5259</v>
      </c>
      <c r="KJ160" t="s">
        <v>5263</v>
      </c>
      <c r="KK160" t="s">
        <v>360</v>
      </c>
      <c r="KL160" t="s">
        <v>362</v>
      </c>
      <c r="KM160" t="s">
        <v>362</v>
      </c>
      <c r="KN160" t="s">
        <v>362</v>
      </c>
      <c r="KO160" t="s">
        <v>362</v>
      </c>
      <c r="KP160" t="s">
        <v>362</v>
      </c>
      <c r="KQ160" t="s">
        <v>362</v>
      </c>
      <c r="KR160" t="s">
        <v>362</v>
      </c>
      <c r="KS160" t="s">
        <v>362</v>
      </c>
      <c r="KT160" t="s">
        <v>362</v>
      </c>
      <c r="KU160" t="s">
        <v>362</v>
      </c>
      <c r="LJ160" t="s">
        <v>6249</v>
      </c>
      <c r="LK160" t="s">
        <v>360</v>
      </c>
      <c r="LL160" t="s">
        <v>360</v>
      </c>
      <c r="LM160" t="s">
        <v>360</v>
      </c>
      <c r="LN160" t="s">
        <v>362</v>
      </c>
      <c r="LO160" t="s">
        <v>362</v>
      </c>
      <c r="LP160" t="s">
        <v>362</v>
      </c>
      <c r="LQ160" t="s">
        <v>362</v>
      </c>
      <c r="LS160" t="s">
        <v>3072</v>
      </c>
      <c r="LT160" t="s">
        <v>5287</v>
      </c>
      <c r="MR160" t="s">
        <v>5050</v>
      </c>
      <c r="MS160" t="s">
        <v>362</v>
      </c>
      <c r="MT160" t="s">
        <v>362</v>
      </c>
      <c r="MU160" t="s">
        <v>362</v>
      </c>
      <c r="MV160" t="s">
        <v>362</v>
      </c>
      <c r="MW160" t="s">
        <v>362</v>
      </c>
      <c r="MX160" t="s">
        <v>362</v>
      </c>
      <c r="MY160" t="s">
        <v>362</v>
      </c>
      <c r="MZ160" t="s">
        <v>360</v>
      </c>
      <c r="NA160" t="s">
        <v>362</v>
      </c>
      <c r="NB160" t="s">
        <v>362</v>
      </c>
      <c r="NC160" t="s">
        <v>362</v>
      </c>
      <c r="NE160" t="s">
        <v>4971</v>
      </c>
      <c r="NF160" t="s">
        <v>362</v>
      </c>
      <c r="NG160" t="s">
        <v>362</v>
      </c>
      <c r="NH160" t="s">
        <v>362</v>
      </c>
      <c r="NI160" t="s">
        <v>362</v>
      </c>
      <c r="NJ160" t="s">
        <v>362</v>
      </c>
      <c r="NK160" t="s">
        <v>362</v>
      </c>
      <c r="NL160" t="s">
        <v>362</v>
      </c>
      <c r="NM160" t="s">
        <v>362</v>
      </c>
      <c r="NN160" t="s">
        <v>362</v>
      </c>
      <c r="NO160" t="s">
        <v>362</v>
      </c>
      <c r="NP160" t="s">
        <v>362</v>
      </c>
      <c r="NQ160" t="s">
        <v>360</v>
      </c>
      <c r="NR160" t="s">
        <v>362</v>
      </c>
      <c r="NS160" t="s">
        <v>362</v>
      </c>
      <c r="NU160" t="s">
        <v>5263</v>
      </c>
      <c r="NV160" t="s">
        <v>360</v>
      </c>
      <c r="NW160" t="s">
        <v>362</v>
      </c>
      <c r="NX160" t="s">
        <v>362</v>
      </c>
      <c r="NY160" t="s">
        <v>362</v>
      </c>
      <c r="NZ160" t="s">
        <v>362</v>
      </c>
      <c r="OA160" t="s">
        <v>362</v>
      </c>
      <c r="OB160" t="s">
        <v>362</v>
      </c>
      <c r="OC160" t="s">
        <v>362</v>
      </c>
      <c r="OD160" t="s">
        <v>362</v>
      </c>
      <c r="OE160" t="s">
        <v>362</v>
      </c>
      <c r="OF160" t="s">
        <v>362</v>
      </c>
      <c r="OG160" t="s">
        <v>362</v>
      </c>
      <c r="OI160" t="s">
        <v>5345</v>
      </c>
      <c r="OJ160" t="s">
        <v>360</v>
      </c>
      <c r="OK160" t="s">
        <v>362</v>
      </c>
      <c r="OL160" t="s">
        <v>362</v>
      </c>
      <c r="OM160" t="s">
        <v>362</v>
      </c>
      <c r="ON160" t="s">
        <v>362</v>
      </c>
      <c r="OO160" t="s">
        <v>362</v>
      </c>
      <c r="OP160" t="s">
        <v>362</v>
      </c>
      <c r="OQ160" t="s">
        <v>362</v>
      </c>
      <c r="OR160" t="s">
        <v>362</v>
      </c>
      <c r="OS160" t="s">
        <v>362</v>
      </c>
      <c r="OU160" t="s">
        <v>5002</v>
      </c>
      <c r="PF160" t="s">
        <v>5398</v>
      </c>
      <c r="PG160" t="s">
        <v>362</v>
      </c>
      <c r="PH160" t="s">
        <v>362</v>
      </c>
      <c r="PI160" t="s">
        <v>362</v>
      </c>
      <c r="PJ160" t="s">
        <v>362</v>
      </c>
      <c r="PK160" t="s">
        <v>362</v>
      </c>
      <c r="PL160" t="s">
        <v>362</v>
      </c>
      <c r="PM160" t="s">
        <v>362</v>
      </c>
      <c r="PN160" t="s">
        <v>362</v>
      </c>
      <c r="PO160" t="s">
        <v>362</v>
      </c>
      <c r="PP160" t="s">
        <v>362</v>
      </c>
      <c r="PQ160" t="s">
        <v>362</v>
      </c>
      <c r="PR160" t="s">
        <v>362</v>
      </c>
      <c r="PS160" t="s">
        <v>362</v>
      </c>
      <c r="PT160" t="s">
        <v>362</v>
      </c>
      <c r="PU160" t="s">
        <v>362</v>
      </c>
      <c r="PV160" t="s">
        <v>362</v>
      </c>
      <c r="PW160" t="s">
        <v>362</v>
      </c>
      <c r="PX160" t="s">
        <v>360</v>
      </c>
      <c r="PZ160" t="s">
        <v>5398</v>
      </c>
      <c r="QA160" t="s">
        <v>362</v>
      </c>
      <c r="QB160" t="s">
        <v>362</v>
      </c>
      <c r="QC160" t="s">
        <v>362</v>
      </c>
      <c r="QD160" t="s">
        <v>362</v>
      </c>
      <c r="QE160" t="s">
        <v>362</v>
      </c>
      <c r="QF160" t="s">
        <v>362</v>
      </c>
      <c r="QG160" t="s">
        <v>362</v>
      </c>
      <c r="QH160" t="s">
        <v>362</v>
      </c>
      <c r="QI160" t="s">
        <v>362</v>
      </c>
      <c r="QJ160" t="s">
        <v>362</v>
      </c>
      <c r="QK160" t="s">
        <v>362</v>
      </c>
      <c r="QL160" t="s">
        <v>362</v>
      </c>
      <c r="QM160" t="s">
        <v>360</v>
      </c>
      <c r="QN160" t="s">
        <v>362</v>
      </c>
      <c r="QO160" t="s">
        <v>362</v>
      </c>
      <c r="QP160" t="s">
        <v>362</v>
      </c>
      <c r="SZ160" t="s">
        <v>3074</v>
      </c>
      <c r="TA160" t="s">
        <v>362</v>
      </c>
      <c r="TB160" t="s">
        <v>362</v>
      </c>
      <c r="TC160" t="s">
        <v>362</v>
      </c>
      <c r="TD160" t="s">
        <v>362</v>
      </c>
      <c r="TE160" t="s">
        <v>362</v>
      </c>
      <c r="TF160" t="s">
        <v>362</v>
      </c>
      <c r="TG160" t="s">
        <v>360</v>
      </c>
      <c r="TH160" t="s">
        <v>362</v>
      </c>
      <c r="TY160" t="s">
        <v>5002</v>
      </c>
      <c r="UN160" t="s">
        <v>3074</v>
      </c>
      <c r="UO160" t="s">
        <v>3074</v>
      </c>
      <c r="UP160" t="s">
        <v>3074</v>
      </c>
      <c r="UQ160" t="s">
        <v>6696</v>
      </c>
      <c r="UR160" t="s">
        <v>304</v>
      </c>
      <c r="US160" t="s">
        <v>314</v>
      </c>
      <c r="UT160" t="s">
        <v>290</v>
      </c>
      <c r="UU160" t="s">
        <v>692</v>
      </c>
      <c r="UV160" t="s">
        <v>525</v>
      </c>
      <c r="UW160" t="s">
        <v>329</v>
      </c>
      <c r="UX160" t="s">
        <v>737</v>
      </c>
      <c r="UY160" t="s">
        <v>406</v>
      </c>
      <c r="UZ160" t="s">
        <v>1099</v>
      </c>
      <c r="VA160" t="s">
        <v>1184</v>
      </c>
      <c r="VB160" t="s">
        <v>380</v>
      </c>
    </row>
    <row r="161" spans="1:574" x14ac:dyDescent="0.25">
      <c r="A161" t="s">
        <v>6697</v>
      </c>
      <c r="B161" s="38">
        <v>45911</v>
      </c>
      <c r="C161" t="s">
        <v>3055</v>
      </c>
      <c r="D161" t="s">
        <v>3062</v>
      </c>
      <c r="E161" t="s">
        <v>3068</v>
      </c>
      <c r="G161" t="s">
        <v>3072</v>
      </c>
      <c r="H161" s="38">
        <v>44622</v>
      </c>
      <c r="I161">
        <v>37</v>
      </c>
      <c r="J161" t="s">
        <v>1471</v>
      </c>
      <c r="K161" t="s">
        <v>4866</v>
      </c>
      <c r="L161" t="s">
        <v>4875</v>
      </c>
      <c r="N161" t="s">
        <v>4911</v>
      </c>
      <c r="P161" t="s">
        <v>4921</v>
      </c>
      <c r="R161" t="s">
        <v>5527</v>
      </c>
      <c r="S161" t="s">
        <v>360</v>
      </c>
      <c r="T161" t="s">
        <v>362</v>
      </c>
      <c r="U161" t="s">
        <v>362</v>
      </c>
      <c r="V161" t="s">
        <v>362</v>
      </c>
      <c r="W161" t="s">
        <v>362</v>
      </c>
      <c r="X161" t="s">
        <v>362</v>
      </c>
      <c r="Y161" t="s">
        <v>362</v>
      </c>
      <c r="Z161" t="s">
        <v>362</v>
      </c>
      <c r="AB161" t="s">
        <v>4940</v>
      </c>
      <c r="AC161" t="s">
        <v>4940</v>
      </c>
      <c r="AD161" t="s">
        <v>4940</v>
      </c>
      <c r="AE161" t="s">
        <v>4940</v>
      </c>
      <c r="AF161" t="s">
        <v>4940</v>
      </c>
      <c r="AG161" t="s">
        <v>4940</v>
      </c>
      <c r="AH161" t="s">
        <v>6337</v>
      </c>
      <c r="AI161" t="s">
        <v>360</v>
      </c>
      <c r="AJ161" t="s">
        <v>360</v>
      </c>
      <c r="AK161" t="s">
        <v>360</v>
      </c>
      <c r="AL161" t="s">
        <v>360</v>
      </c>
      <c r="AM161" t="s">
        <v>360</v>
      </c>
      <c r="AN161" t="s">
        <v>360</v>
      </c>
      <c r="AO161" t="s">
        <v>360</v>
      </c>
      <c r="AP161" t="s">
        <v>360</v>
      </c>
      <c r="AQ161" t="s">
        <v>360</v>
      </c>
      <c r="AR161" t="s">
        <v>360</v>
      </c>
      <c r="AS161" t="s">
        <v>360</v>
      </c>
      <c r="AT161" t="s">
        <v>362</v>
      </c>
      <c r="AU161" t="s">
        <v>362</v>
      </c>
      <c r="AV161" t="s">
        <v>362</v>
      </c>
      <c r="AX161" t="s">
        <v>6698</v>
      </c>
      <c r="AY161" t="s">
        <v>360</v>
      </c>
      <c r="AZ161" t="s">
        <v>362</v>
      </c>
      <c r="BA161" t="s">
        <v>362</v>
      </c>
      <c r="BB161" t="s">
        <v>362</v>
      </c>
      <c r="BC161" t="s">
        <v>360</v>
      </c>
      <c r="BD161" t="s">
        <v>360</v>
      </c>
      <c r="BE161" t="s">
        <v>362</v>
      </c>
      <c r="BF161" t="s">
        <v>362</v>
      </c>
      <c r="BG161" t="s">
        <v>362</v>
      </c>
      <c r="BH161" t="s">
        <v>362</v>
      </c>
      <c r="BI161" t="s">
        <v>360</v>
      </c>
      <c r="BJ161" t="s">
        <v>362</v>
      </c>
      <c r="BK161" t="s">
        <v>362</v>
      </c>
      <c r="BM161" t="s">
        <v>6699</v>
      </c>
      <c r="BN161" t="s">
        <v>362</v>
      </c>
      <c r="BO161" t="s">
        <v>362</v>
      </c>
      <c r="BP161" t="s">
        <v>360</v>
      </c>
      <c r="BQ161" t="s">
        <v>360</v>
      </c>
      <c r="BR161" t="s">
        <v>360</v>
      </c>
      <c r="BS161" t="s">
        <v>362</v>
      </c>
      <c r="BT161" t="s">
        <v>362</v>
      </c>
      <c r="BU161" t="s">
        <v>362</v>
      </c>
      <c r="BV161" t="s">
        <v>362</v>
      </c>
      <c r="BX161" t="s">
        <v>4975</v>
      </c>
      <c r="CN161" t="s">
        <v>5002</v>
      </c>
      <c r="DD161" t="s">
        <v>5021</v>
      </c>
      <c r="EK161" t="s">
        <v>5070</v>
      </c>
      <c r="EW161" t="s">
        <v>5094</v>
      </c>
      <c r="EX161" t="s">
        <v>360</v>
      </c>
      <c r="EY161" t="s">
        <v>362</v>
      </c>
      <c r="EZ161" t="s">
        <v>362</v>
      </c>
      <c r="FA161" t="s">
        <v>362</v>
      </c>
      <c r="FB161" t="s">
        <v>362</v>
      </c>
      <c r="FC161" t="s">
        <v>362</v>
      </c>
      <c r="FD161" t="s">
        <v>362</v>
      </c>
      <c r="FE161" t="s">
        <v>362</v>
      </c>
      <c r="FF161" t="s">
        <v>362</v>
      </c>
      <c r="FG161" t="s">
        <v>362</v>
      </c>
      <c r="FH161" t="s">
        <v>362</v>
      </c>
      <c r="FJ161" t="s">
        <v>5070</v>
      </c>
      <c r="FK161" t="s">
        <v>3072</v>
      </c>
      <c r="FV161" t="s">
        <v>3072</v>
      </c>
      <c r="GG161" t="s">
        <v>4949</v>
      </c>
      <c r="GI161" t="s">
        <v>3074</v>
      </c>
      <c r="HN161" t="s">
        <v>5172</v>
      </c>
      <c r="HO161" t="s">
        <v>362</v>
      </c>
      <c r="HP161" t="s">
        <v>362</v>
      </c>
      <c r="HQ161" t="s">
        <v>360</v>
      </c>
      <c r="HR161" t="s">
        <v>362</v>
      </c>
      <c r="HS161" t="s">
        <v>362</v>
      </c>
      <c r="HT161" t="s">
        <v>362</v>
      </c>
      <c r="HU161" t="s">
        <v>362</v>
      </c>
      <c r="HV161" t="s">
        <v>362</v>
      </c>
      <c r="HW161" t="s">
        <v>362</v>
      </c>
      <c r="HY161" t="s">
        <v>5186</v>
      </c>
      <c r="HZ161" t="s">
        <v>362</v>
      </c>
      <c r="IA161" t="s">
        <v>362</v>
      </c>
      <c r="IB161" t="s">
        <v>362</v>
      </c>
      <c r="IC161" t="s">
        <v>362</v>
      </c>
      <c r="ID161" t="s">
        <v>360</v>
      </c>
      <c r="IE161" t="s">
        <v>362</v>
      </c>
      <c r="IG161" t="s">
        <v>5187</v>
      </c>
      <c r="IP161" t="s">
        <v>5203</v>
      </c>
      <c r="IQ161" t="s">
        <v>5220</v>
      </c>
      <c r="IR161" t="s">
        <v>362</v>
      </c>
      <c r="IS161" t="s">
        <v>362</v>
      </c>
      <c r="IT161" t="s">
        <v>362</v>
      </c>
      <c r="IU161" t="s">
        <v>362</v>
      </c>
      <c r="IV161" t="s">
        <v>360</v>
      </c>
      <c r="IW161" t="s">
        <v>362</v>
      </c>
      <c r="IX161" t="s">
        <v>362</v>
      </c>
      <c r="IY161" t="s">
        <v>362</v>
      </c>
      <c r="IZ161" t="s">
        <v>362</v>
      </c>
      <c r="JA161" t="s">
        <v>362</v>
      </c>
      <c r="JL161" t="s">
        <v>5235</v>
      </c>
      <c r="JX161" t="s">
        <v>5986</v>
      </c>
      <c r="JY161" t="s">
        <v>360</v>
      </c>
      <c r="JZ161" t="s">
        <v>362</v>
      </c>
      <c r="KA161" t="s">
        <v>360</v>
      </c>
      <c r="KB161" t="s">
        <v>362</v>
      </c>
      <c r="KC161" t="s">
        <v>362</v>
      </c>
      <c r="KD161" t="s">
        <v>362</v>
      </c>
      <c r="KE161" t="s">
        <v>362</v>
      </c>
      <c r="KF161" t="s">
        <v>362</v>
      </c>
      <c r="KG161" t="s">
        <v>362</v>
      </c>
      <c r="KI161" t="s">
        <v>5259</v>
      </c>
      <c r="KJ161" t="s">
        <v>5263</v>
      </c>
      <c r="KK161" t="s">
        <v>360</v>
      </c>
      <c r="KL161" t="s">
        <v>362</v>
      </c>
      <c r="KM161" t="s">
        <v>362</v>
      </c>
      <c r="KN161" t="s">
        <v>362</v>
      </c>
      <c r="KO161" t="s">
        <v>362</v>
      </c>
      <c r="KP161" t="s">
        <v>362</v>
      </c>
      <c r="KQ161" t="s">
        <v>362</v>
      </c>
      <c r="KR161" t="s">
        <v>362</v>
      </c>
      <c r="KS161" t="s">
        <v>362</v>
      </c>
      <c r="KT161" t="s">
        <v>362</v>
      </c>
      <c r="KU161" t="s">
        <v>362</v>
      </c>
      <c r="LJ161" t="s">
        <v>5997</v>
      </c>
      <c r="LK161" t="s">
        <v>360</v>
      </c>
      <c r="LL161" t="s">
        <v>360</v>
      </c>
      <c r="LM161" t="s">
        <v>362</v>
      </c>
      <c r="LN161" t="s">
        <v>362</v>
      </c>
      <c r="LO161" t="s">
        <v>362</v>
      </c>
      <c r="LP161" t="s">
        <v>362</v>
      </c>
      <c r="LQ161" t="s">
        <v>362</v>
      </c>
      <c r="LS161" t="s">
        <v>3072</v>
      </c>
      <c r="LT161" t="s">
        <v>5287</v>
      </c>
      <c r="MR161" t="s">
        <v>5310</v>
      </c>
      <c r="MS161" t="s">
        <v>360</v>
      </c>
      <c r="MT161" t="s">
        <v>362</v>
      </c>
      <c r="MU161" t="s">
        <v>362</v>
      </c>
      <c r="MV161" t="s">
        <v>362</v>
      </c>
      <c r="MW161" t="s">
        <v>362</v>
      </c>
      <c r="MX161" t="s">
        <v>362</v>
      </c>
      <c r="MY161" t="s">
        <v>362</v>
      </c>
      <c r="MZ161" t="s">
        <v>362</v>
      </c>
      <c r="NA161" t="s">
        <v>362</v>
      </c>
      <c r="NB161" t="s">
        <v>362</v>
      </c>
      <c r="NC161" t="s">
        <v>362</v>
      </c>
      <c r="NE161" t="s">
        <v>4971</v>
      </c>
      <c r="NF161" t="s">
        <v>362</v>
      </c>
      <c r="NG161" t="s">
        <v>362</v>
      </c>
      <c r="NH161" t="s">
        <v>362</v>
      </c>
      <c r="NI161" t="s">
        <v>362</v>
      </c>
      <c r="NJ161" t="s">
        <v>362</v>
      </c>
      <c r="NK161" t="s">
        <v>362</v>
      </c>
      <c r="NL161" t="s">
        <v>362</v>
      </c>
      <c r="NM161" t="s">
        <v>362</v>
      </c>
      <c r="NN161" t="s">
        <v>362</v>
      </c>
      <c r="NO161" t="s">
        <v>362</v>
      </c>
      <c r="NP161" t="s">
        <v>362</v>
      </c>
      <c r="NQ161" t="s">
        <v>360</v>
      </c>
      <c r="NR161" t="s">
        <v>362</v>
      </c>
      <c r="NS161" t="s">
        <v>362</v>
      </c>
      <c r="NU161" t="s">
        <v>5263</v>
      </c>
      <c r="NV161" t="s">
        <v>360</v>
      </c>
      <c r="NW161" t="s">
        <v>362</v>
      </c>
      <c r="NX161" t="s">
        <v>362</v>
      </c>
      <c r="NY161" t="s">
        <v>362</v>
      </c>
      <c r="NZ161" t="s">
        <v>362</v>
      </c>
      <c r="OA161" t="s">
        <v>362</v>
      </c>
      <c r="OB161" t="s">
        <v>362</v>
      </c>
      <c r="OC161" t="s">
        <v>362</v>
      </c>
      <c r="OD161" t="s">
        <v>362</v>
      </c>
      <c r="OE161" t="s">
        <v>362</v>
      </c>
      <c r="OF161" t="s">
        <v>362</v>
      </c>
      <c r="OG161" t="s">
        <v>362</v>
      </c>
      <c r="OI161" t="s">
        <v>6024</v>
      </c>
      <c r="OJ161" t="s">
        <v>360</v>
      </c>
      <c r="OK161" t="s">
        <v>362</v>
      </c>
      <c r="OL161" t="s">
        <v>362</v>
      </c>
      <c r="OM161" t="s">
        <v>362</v>
      </c>
      <c r="ON161" t="s">
        <v>360</v>
      </c>
      <c r="OO161" t="s">
        <v>362</v>
      </c>
      <c r="OP161" t="s">
        <v>362</v>
      </c>
      <c r="OQ161" t="s">
        <v>362</v>
      </c>
      <c r="OR161" t="s">
        <v>362</v>
      </c>
      <c r="OS161" t="s">
        <v>362</v>
      </c>
      <c r="OU161" t="s">
        <v>5002</v>
      </c>
      <c r="PF161" t="s">
        <v>5381</v>
      </c>
      <c r="PG161" t="s">
        <v>362</v>
      </c>
      <c r="PH161" t="s">
        <v>362</v>
      </c>
      <c r="PI161" t="s">
        <v>362</v>
      </c>
      <c r="PJ161" t="s">
        <v>362</v>
      </c>
      <c r="PK161" t="s">
        <v>362</v>
      </c>
      <c r="PL161" t="s">
        <v>362</v>
      </c>
      <c r="PM161" t="s">
        <v>360</v>
      </c>
      <c r="PN161" t="s">
        <v>362</v>
      </c>
      <c r="PO161" t="s">
        <v>362</v>
      </c>
      <c r="PP161" t="s">
        <v>362</v>
      </c>
      <c r="PQ161" t="s">
        <v>362</v>
      </c>
      <c r="PR161" t="s">
        <v>362</v>
      </c>
      <c r="PS161" t="s">
        <v>362</v>
      </c>
      <c r="PT161" t="s">
        <v>362</v>
      </c>
      <c r="PU161" t="s">
        <v>362</v>
      </c>
      <c r="PV161" t="s">
        <v>362</v>
      </c>
      <c r="PW161" t="s">
        <v>362</v>
      </c>
      <c r="PX161" t="s">
        <v>362</v>
      </c>
      <c r="PZ161" t="s">
        <v>5398</v>
      </c>
      <c r="QA161" t="s">
        <v>362</v>
      </c>
      <c r="QB161" t="s">
        <v>362</v>
      </c>
      <c r="QC161" t="s">
        <v>362</v>
      </c>
      <c r="QD161" t="s">
        <v>362</v>
      </c>
      <c r="QE161" t="s">
        <v>362</v>
      </c>
      <c r="QF161" t="s">
        <v>362</v>
      </c>
      <c r="QG161" t="s">
        <v>362</v>
      </c>
      <c r="QH161" t="s">
        <v>362</v>
      </c>
      <c r="QI161" t="s">
        <v>362</v>
      </c>
      <c r="QJ161" t="s">
        <v>362</v>
      </c>
      <c r="QK161" t="s">
        <v>362</v>
      </c>
      <c r="QL161" t="s">
        <v>362</v>
      </c>
      <c r="QM161" t="s">
        <v>360</v>
      </c>
      <c r="QN161" t="s">
        <v>362</v>
      </c>
      <c r="QO161" t="s">
        <v>362</v>
      </c>
      <c r="QP161" t="s">
        <v>362</v>
      </c>
      <c r="SZ161" t="s">
        <v>5511</v>
      </c>
      <c r="TA161" t="s">
        <v>362</v>
      </c>
      <c r="TB161" t="s">
        <v>362</v>
      </c>
      <c r="TC161" t="s">
        <v>362</v>
      </c>
      <c r="TD161" t="s">
        <v>360</v>
      </c>
      <c r="TE161" t="s">
        <v>362</v>
      </c>
      <c r="TF161" t="s">
        <v>362</v>
      </c>
      <c r="TG161" t="s">
        <v>362</v>
      </c>
      <c r="TH161" t="s">
        <v>362</v>
      </c>
      <c r="TJ161" t="s">
        <v>5495</v>
      </c>
      <c r="TK161" t="s">
        <v>362</v>
      </c>
      <c r="TL161" t="s">
        <v>362</v>
      </c>
      <c r="TM161" t="s">
        <v>362</v>
      </c>
      <c r="TN161" t="s">
        <v>362</v>
      </c>
      <c r="TO161" t="s">
        <v>362</v>
      </c>
      <c r="TP161" t="s">
        <v>362</v>
      </c>
      <c r="TQ161" t="s">
        <v>360</v>
      </c>
      <c r="TR161" t="s">
        <v>362</v>
      </c>
      <c r="TS161" t="s">
        <v>362</v>
      </c>
      <c r="TT161" t="s">
        <v>362</v>
      </c>
      <c r="TU161" t="s">
        <v>362</v>
      </c>
      <c r="TV161" t="s">
        <v>362</v>
      </c>
      <c r="TW161" t="s">
        <v>362</v>
      </c>
      <c r="TY161" t="s">
        <v>5002</v>
      </c>
      <c r="UN161" t="s">
        <v>3074</v>
      </c>
      <c r="UO161" t="s">
        <v>3074</v>
      </c>
      <c r="UP161" t="s">
        <v>3074</v>
      </c>
      <c r="UQ161" t="s">
        <v>6700</v>
      </c>
      <c r="UR161" t="s">
        <v>304</v>
      </c>
      <c r="US161" t="s">
        <v>314</v>
      </c>
      <c r="UT161" t="s">
        <v>290</v>
      </c>
      <c r="UU161" t="s">
        <v>686</v>
      </c>
      <c r="UV161" t="s">
        <v>532</v>
      </c>
      <c r="UW161" t="s">
        <v>329</v>
      </c>
      <c r="UX161" t="s">
        <v>737</v>
      </c>
      <c r="UY161" t="s">
        <v>406</v>
      </c>
      <c r="UZ161" t="s">
        <v>1099</v>
      </c>
      <c r="VA161" t="s">
        <v>1184</v>
      </c>
      <c r="VB161" t="s">
        <v>380</v>
      </c>
    </row>
    <row r="162" spans="1:574" x14ac:dyDescent="0.25">
      <c r="A162" t="s">
        <v>6701</v>
      </c>
      <c r="B162" s="38">
        <v>45912</v>
      </c>
      <c r="C162" t="s">
        <v>3056</v>
      </c>
      <c r="D162" t="s">
        <v>3062</v>
      </c>
      <c r="E162" t="s">
        <v>3068</v>
      </c>
      <c r="G162" t="s">
        <v>3072</v>
      </c>
      <c r="H162" s="38">
        <v>44666</v>
      </c>
      <c r="I162">
        <v>67</v>
      </c>
      <c r="J162" t="s">
        <v>1471</v>
      </c>
      <c r="K162" t="s">
        <v>4866</v>
      </c>
      <c r="L162" t="s">
        <v>4875</v>
      </c>
      <c r="N162" t="s">
        <v>4913</v>
      </c>
      <c r="P162" t="s">
        <v>4933</v>
      </c>
      <c r="R162" t="s">
        <v>5529</v>
      </c>
      <c r="S162" t="s">
        <v>362</v>
      </c>
      <c r="T162" t="s">
        <v>360</v>
      </c>
      <c r="U162" t="s">
        <v>362</v>
      </c>
      <c r="V162" t="s">
        <v>362</v>
      </c>
      <c r="W162" t="s">
        <v>362</v>
      </c>
      <c r="X162" t="s">
        <v>362</v>
      </c>
      <c r="Y162" t="s">
        <v>362</v>
      </c>
      <c r="Z162" t="s">
        <v>362</v>
      </c>
      <c r="AB162" t="s">
        <v>4942</v>
      </c>
      <c r="AC162" t="s">
        <v>4942</v>
      </c>
      <c r="AD162" t="s">
        <v>4942</v>
      </c>
      <c r="AE162" t="s">
        <v>4942</v>
      </c>
      <c r="AF162" t="s">
        <v>4940</v>
      </c>
      <c r="AG162" t="s">
        <v>4940</v>
      </c>
      <c r="AH162" t="s">
        <v>5984</v>
      </c>
      <c r="AI162" t="s">
        <v>360</v>
      </c>
      <c r="AJ162" t="s">
        <v>360</v>
      </c>
      <c r="AK162" t="s">
        <v>362</v>
      </c>
      <c r="AL162" t="s">
        <v>362</v>
      </c>
      <c r="AM162" t="s">
        <v>362</v>
      </c>
      <c r="AN162" t="s">
        <v>362</v>
      </c>
      <c r="AO162" t="s">
        <v>362</v>
      </c>
      <c r="AP162" t="s">
        <v>362</v>
      </c>
      <c r="AQ162" t="s">
        <v>362</v>
      </c>
      <c r="AR162" t="s">
        <v>362</v>
      </c>
      <c r="AS162" t="s">
        <v>362</v>
      </c>
      <c r="AT162" t="s">
        <v>362</v>
      </c>
      <c r="AU162" t="s">
        <v>362</v>
      </c>
      <c r="AV162" t="s">
        <v>362</v>
      </c>
      <c r="AX162" t="s">
        <v>5984</v>
      </c>
      <c r="AY162" t="s">
        <v>360</v>
      </c>
      <c r="AZ162" t="s">
        <v>360</v>
      </c>
      <c r="BA162" t="s">
        <v>362</v>
      </c>
      <c r="BB162" t="s">
        <v>362</v>
      </c>
      <c r="BC162" t="s">
        <v>362</v>
      </c>
      <c r="BD162" t="s">
        <v>362</v>
      </c>
      <c r="BE162" t="s">
        <v>362</v>
      </c>
      <c r="BF162" t="s">
        <v>362</v>
      </c>
      <c r="BG162" t="s">
        <v>362</v>
      </c>
      <c r="BH162" t="s">
        <v>362</v>
      </c>
      <c r="BI162" t="s">
        <v>362</v>
      </c>
      <c r="BJ162" t="s">
        <v>362</v>
      </c>
      <c r="BK162" t="s">
        <v>362</v>
      </c>
      <c r="BM162" t="s">
        <v>5473</v>
      </c>
      <c r="BN162" t="s">
        <v>362</v>
      </c>
      <c r="BO162" t="s">
        <v>362</v>
      </c>
      <c r="BP162" t="s">
        <v>362</v>
      </c>
      <c r="BQ162" t="s">
        <v>360</v>
      </c>
      <c r="BR162" t="s">
        <v>362</v>
      </c>
      <c r="BS162" t="s">
        <v>362</v>
      </c>
      <c r="BT162" t="s">
        <v>362</v>
      </c>
      <c r="BU162" t="s">
        <v>362</v>
      </c>
      <c r="BV162" t="s">
        <v>362</v>
      </c>
      <c r="BX162" t="s">
        <v>4975</v>
      </c>
      <c r="CN162" t="s">
        <v>5002</v>
      </c>
      <c r="DD162" t="s">
        <v>5023</v>
      </c>
      <c r="EK162" t="s">
        <v>5070</v>
      </c>
      <c r="EW162" t="s">
        <v>6240</v>
      </c>
      <c r="EX162" t="s">
        <v>362</v>
      </c>
      <c r="EY162" t="s">
        <v>362</v>
      </c>
      <c r="EZ162" t="s">
        <v>362</v>
      </c>
      <c r="FA162" t="s">
        <v>362</v>
      </c>
      <c r="FB162" t="s">
        <v>362</v>
      </c>
      <c r="FC162" t="s">
        <v>360</v>
      </c>
      <c r="FD162" t="s">
        <v>360</v>
      </c>
      <c r="FE162" t="s">
        <v>362</v>
      </c>
      <c r="FF162" t="s">
        <v>362</v>
      </c>
      <c r="FG162" t="s">
        <v>362</v>
      </c>
      <c r="FH162" t="s">
        <v>362</v>
      </c>
      <c r="FJ162" t="s">
        <v>5070</v>
      </c>
      <c r="FK162" t="s">
        <v>3072</v>
      </c>
      <c r="FV162" t="s">
        <v>3072</v>
      </c>
      <c r="GG162" t="s">
        <v>4961</v>
      </c>
      <c r="GI162" t="s">
        <v>3072</v>
      </c>
      <c r="GJ162" t="s">
        <v>5137</v>
      </c>
      <c r="GK162" t="s">
        <v>362</v>
      </c>
      <c r="GL162" t="s">
        <v>360</v>
      </c>
      <c r="GM162" t="s">
        <v>362</v>
      </c>
      <c r="GN162" t="s">
        <v>362</v>
      </c>
      <c r="GO162" t="s">
        <v>362</v>
      </c>
      <c r="GP162" t="s">
        <v>362</v>
      </c>
      <c r="GR162" t="s">
        <v>5145</v>
      </c>
      <c r="GS162" t="s">
        <v>362</v>
      </c>
      <c r="GT162" t="s">
        <v>360</v>
      </c>
      <c r="GU162" t="s">
        <v>362</v>
      </c>
      <c r="GV162" t="s">
        <v>362</v>
      </c>
      <c r="GW162" t="s">
        <v>362</v>
      </c>
      <c r="GX162" t="s">
        <v>362</v>
      </c>
      <c r="GY162" t="s">
        <v>362</v>
      </c>
      <c r="GZ162" t="s">
        <v>362</v>
      </c>
      <c r="HB162" t="s">
        <v>3072</v>
      </c>
      <c r="IG162" t="s">
        <v>5187</v>
      </c>
      <c r="IP162" t="s">
        <v>5203</v>
      </c>
      <c r="IQ162" t="s">
        <v>5212</v>
      </c>
      <c r="IR162" t="s">
        <v>360</v>
      </c>
      <c r="IS162" t="s">
        <v>362</v>
      </c>
      <c r="IT162" t="s">
        <v>362</v>
      </c>
      <c r="IU162" t="s">
        <v>362</v>
      </c>
      <c r="IV162" t="s">
        <v>362</v>
      </c>
      <c r="IW162" t="s">
        <v>362</v>
      </c>
      <c r="IX162" t="s">
        <v>362</v>
      </c>
      <c r="IY162" t="s">
        <v>362</v>
      </c>
      <c r="IZ162" t="s">
        <v>362</v>
      </c>
      <c r="JA162" t="s">
        <v>362</v>
      </c>
      <c r="JL162" t="s">
        <v>3074</v>
      </c>
      <c r="JX162" t="s">
        <v>6163</v>
      </c>
      <c r="JY162" t="s">
        <v>360</v>
      </c>
      <c r="JZ162" t="s">
        <v>362</v>
      </c>
      <c r="KA162" t="s">
        <v>362</v>
      </c>
      <c r="KB162" t="s">
        <v>362</v>
      </c>
      <c r="KC162" t="s">
        <v>362</v>
      </c>
      <c r="KD162" t="s">
        <v>360</v>
      </c>
      <c r="KE162" t="s">
        <v>362</v>
      </c>
      <c r="KF162" t="s">
        <v>362</v>
      </c>
      <c r="KG162" t="s">
        <v>362</v>
      </c>
      <c r="KI162" t="s">
        <v>5259</v>
      </c>
      <c r="KJ162" t="s">
        <v>6664</v>
      </c>
      <c r="KK162" t="s">
        <v>362</v>
      </c>
      <c r="KL162" t="s">
        <v>362</v>
      </c>
      <c r="KM162" t="s">
        <v>360</v>
      </c>
      <c r="KN162" t="s">
        <v>360</v>
      </c>
      <c r="KO162" t="s">
        <v>362</v>
      </c>
      <c r="KP162" t="s">
        <v>362</v>
      </c>
      <c r="KQ162" t="s">
        <v>362</v>
      </c>
      <c r="KR162" t="s">
        <v>362</v>
      </c>
      <c r="KS162" t="s">
        <v>362</v>
      </c>
      <c r="KT162" t="s">
        <v>362</v>
      </c>
      <c r="KU162" t="s">
        <v>362</v>
      </c>
      <c r="LJ162" t="s">
        <v>5283</v>
      </c>
      <c r="LK162" t="s">
        <v>362</v>
      </c>
      <c r="LL162" t="s">
        <v>362</v>
      </c>
      <c r="LM162" t="s">
        <v>360</v>
      </c>
      <c r="LN162" t="s">
        <v>362</v>
      </c>
      <c r="LO162" t="s">
        <v>362</v>
      </c>
      <c r="LP162" t="s">
        <v>362</v>
      </c>
      <c r="LQ162" t="s">
        <v>362</v>
      </c>
      <c r="LS162" t="s">
        <v>3074</v>
      </c>
      <c r="LT162" t="s">
        <v>5287</v>
      </c>
      <c r="MR162" t="s">
        <v>5227</v>
      </c>
      <c r="MS162" t="s">
        <v>362</v>
      </c>
      <c r="MT162" t="s">
        <v>362</v>
      </c>
      <c r="MU162" t="s">
        <v>362</v>
      </c>
      <c r="MV162" t="s">
        <v>362</v>
      </c>
      <c r="MW162" t="s">
        <v>362</v>
      </c>
      <c r="MX162" t="s">
        <v>362</v>
      </c>
      <c r="MY162" t="s">
        <v>360</v>
      </c>
      <c r="MZ162" t="s">
        <v>362</v>
      </c>
      <c r="NA162" t="s">
        <v>362</v>
      </c>
      <c r="NB162" t="s">
        <v>362</v>
      </c>
      <c r="NC162" t="s">
        <v>362</v>
      </c>
      <c r="NE162" t="s">
        <v>4971</v>
      </c>
      <c r="NF162" t="s">
        <v>362</v>
      </c>
      <c r="NG162" t="s">
        <v>362</v>
      </c>
      <c r="NH162" t="s">
        <v>362</v>
      </c>
      <c r="NI162" t="s">
        <v>362</v>
      </c>
      <c r="NJ162" t="s">
        <v>362</v>
      </c>
      <c r="NK162" t="s">
        <v>362</v>
      </c>
      <c r="NL162" t="s">
        <v>362</v>
      </c>
      <c r="NM162" t="s">
        <v>362</v>
      </c>
      <c r="NN162" t="s">
        <v>362</v>
      </c>
      <c r="NO162" t="s">
        <v>362</v>
      </c>
      <c r="NP162" t="s">
        <v>362</v>
      </c>
      <c r="NQ162" t="s">
        <v>360</v>
      </c>
      <c r="NR162" t="s">
        <v>362</v>
      </c>
      <c r="NS162" t="s">
        <v>362</v>
      </c>
      <c r="NU162" t="s">
        <v>6702</v>
      </c>
      <c r="NV162" t="s">
        <v>362</v>
      </c>
      <c r="NW162" t="s">
        <v>360</v>
      </c>
      <c r="NX162" t="s">
        <v>360</v>
      </c>
      <c r="NY162" t="s">
        <v>360</v>
      </c>
      <c r="NZ162" t="s">
        <v>362</v>
      </c>
      <c r="OA162" t="s">
        <v>362</v>
      </c>
      <c r="OB162" t="s">
        <v>362</v>
      </c>
      <c r="OC162" t="s">
        <v>360</v>
      </c>
      <c r="OD162" t="s">
        <v>360</v>
      </c>
      <c r="OE162" t="s">
        <v>362</v>
      </c>
      <c r="OF162" t="s">
        <v>362</v>
      </c>
      <c r="OG162" t="s">
        <v>362</v>
      </c>
      <c r="OI162" t="s">
        <v>5345</v>
      </c>
      <c r="OJ162" t="s">
        <v>360</v>
      </c>
      <c r="OK162" t="s">
        <v>362</v>
      </c>
      <c r="OL162" t="s">
        <v>362</v>
      </c>
      <c r="OM162" t="s">
        <v>362</v>
      </c>
      <c r="ON162" t="s">
        <v>362</v>
      </c>
      <c r="OO162" t="s">
        <v>362</v>
      </c>
      <c r="OP162" t="s">
        <v>362</v>
      </c>
      <c r="OQ162" t="s">
        <v>362</v>
      </c>
      <c r="OR162" t="s">
        <v>362</v>
      </c>
      <c r="OS162" t="s">
        <v>362</v>
      </c>
      <c r="OU162" t="s">
        <v>5002</v>
      </c>
      <c r="PF162" t="s">
        <v>6203</v>
      </c>
      <c r="PG162" t="s">
        <v>360</v>
      </c>
      <c r="PH162" t="s">
        <v>362</v>
      </c>
      <c r="PI162" t="s">
        <v>362</v>
      </c>
      <c r="PJ162" t="s">
        <v>362</v>
      </c>
      <c r="PK162" t="s">
        <v>362</v>
      </c>
      <c r="PL162" t="s">
        <v>362</v>
      </c>
      <c r="PM162" t="s">
        <v>362</v>
      </c>
      <c r="PN162" t="s">
        <v>362</v>
      </c>
      <c r="PO162" t="s">
        <v>362</v>
      </c>
      <c r="PP162" t="s">
        <v>360</v>
      </c>
      <c r="PQ162" t="s">
        <v>362</v>
      </c>
      <c r="PR162" t="s">
        <v>362</v>
      </c>
      <c r="PS162" t="s">
        <v>362</v>
      </c>
      <c r="PT162" t="s">
        <v>362</v>
      </c>
      <c r="PU162" t="s">
        <v>362</v>
      </c>
      <c r="PV162" t="s">
        <v>362</v>
      </c>
      <c r="PW162" t="s">
        <v>362</v>
      </c>
      <c r="PX162" t="s">
        <v>362</v>
      </c>
      <c r="PZ162" t="s">
        <v>5398</v>
      </c>
      <c r="QA162" t="s">
        <v>362</v>
      </c>
      <c r="QB162" t="s">
        <v>362</v>
      </c>
      <c r="QC162" t="s">
        <v>362</v>
      </c>
      <c r="QD162" t="s">
        <v>362</v>
      </c>
      <c r="QE162" t="s">
        <v>362</v>
      </c>
      <c r="QF162" t="s">
        <v>362</v>
      </c>
      <c r="QG162" t="s">
        <v>362</v>
      </c>
      <c r="QH162" t="s">
        <v>362</v>
      </c>
      <c r="QI162" t="s">
        <v>362</v>
      </c>
      <c r="QJ162" t="s">
        <v>362</v>
      </c>
      <c r="QK162" t="s">
        <v>362</v>
      </c>
      <c r="QL162" t="s">
        <v>362</v>
      </c>
      <c r="QM162" t="s">
        <v>360</v>
      </c>
      <c r="QN162" t="s">
        <v>362</v>
      </c>
      <c r="QO162" t="s">
        <v>362</v>
      </c>
      <c r="QP162" t="s">
        <v>362</v>
      </c>
      <c r="SZ162" t="s">
        <v>5511</v>
      </c>
      <c r="TA162" t="s">
        <v>362</v>
      </c>
      <c r="TB162" t="s">
        <v>362</v>
      </c>
      <c r="TC162" t="s">
        <v>362</v>
      </c>
      <c r="TD162" t="s">
        <v>360</v>
      </c>
      <c r="TE162" t="s">
        <v>362</v>
      </c>
      <c r="TF162" t="s">
        <v>362</v>
      </c>
      <c r="TG162" t="s">
        <v>362</v>
      </c>
      <c r="TH162" t="s">
        <v>362</v>
      </c>
      <c r="TJ162" t="s">
        <v>5493</v>
      </c>
      <c r="TK162" t="s">
        <v>362</v>
      </c>
      <c r="TL162" t="s">
        <v>362</v>
      </c>
      <c r="TM162" t="s">
        <v>362</v>
      </c>
      <c r="TN162" t="s">
        <v>362</v>
      </c>
      <c r="TO162" t="s">
        <v>362</v>
      </c>
      <c r="TP162" t="s">
        <v>360</v>
      </c>
      <c r="TQ162" t="s">
        <v>362</v>
      </c>
      <c r="TR162" t="s">
        <v>362</v>
      </c>
      <c r="TS162" t="s">
        <v>362</v>
      </c>
      <c r="TT162" t="s">
        <v>362</v>
      </c>
      <c r="TU162" t="s">
        <v>362</v>
      </c>
      <c r="TV162" t="s">
        <v>362</v>
      </c>
      <c r="TW162" t="s">
        <v>362</v>
      </c>
      <c r="TY162" t="s">
        <v>5002</v>
      </c>
      <c r="UN162" t="s">
        <v>3074</v>
      </c>
      <c r="UO162" t="s">
        <v>3074</v>
      </c>
      <c r="UP162" t="s">
        <v>3074</v>
      </c>
      <c r="UQ162" t="s">
        <v>1045</v>
      </c>
      <c r="UR162" t="s">
        <v>304</v>
      </c>
      <c r="US162" t="s">
        <v>314</v>
      </c>
      <c r="UT162" t="s">
        <v>298</v>
      </c>
      <c r="UU162" t="s">
        <v>690</v>
      </c>
      <c r="UV162" t="s">
        <v>532</v>
      </c>
      <c r="UW162" t="s">
        <v>330</v>
      </c>
      <c r="UX162" t="s">
        <v>737</v>
      </c>
      <c r="UY162" t="s">
        <v>406</v>
      </c>
      <c r="UZ162" t="s">
        <v>1099</v>
      </c>
      <c r="VA162" t="s">
        <v>1184</v>
      </c>
      <c r="VB162" t="s">
        <v>386</v>
      </c>
    </row>
    <row r="163" spans="1:574" x14ac:dyDescent="0.25">
      <c r="A163" t="s">
        <v>6703</v>
      </c>
      <c r="B163" s="38">
        <v>45912</v>
      </c>
      <c r="C163" t="s">
        <v>3057</v>
      </c>
      <c r="D163" t="s">
        <v>3059</v>
      </c>
      <c r="E163" t="s">
        <v>3065</v>
      </c>
      <c r="F163">
        <v>2730890</v>
      </c>
      <c r="G163" t="s">
        <v>3072</v>
      </c>
      <c r="H163" s="38">
        <v>45816</v>
      </c>
      <c r="I163">
        <v>44</v>
      </c>
      <c r="J163" t="s">
        <v>1466</v>
      </c>
      <c r="K163" t="s">
        <v>4866</v>
      </c>
      <c r="L163" t="s">
        <v>4875</v>
      </c>
      <c r="N163" t="s">
        <v>4911</v>
      </c>
      <c r="P163" t="s">
        <v>4921</v>
      </c>
      <c r="R163" t="s">
        <v>5527</v>
      </c>
      <c r="S163" t="s">
        <v>360</v>
      </c>
      <c r="T163" t="s">
        <v>362</v>
      </c>
      <c r="U163" t="s">
        <v>362</v>
      </c>
      <c r="V163" t="s">
        <v>362</v>
      </c>
      <c r="W163" t="s">
        <v>362</v>
      </c>
      <c r="X163" t="s">
        <v>362</v>
      </c>
      <c r="Y163" t="s">
        <v>362</v>
      </c>
      <c r="Z163" t="s">
        <v>362</v>
      </c>
      <c r="AB163" t="s">
        <v>4942</v>
      </c>
      <c r="AC163" t="s">
        <v>4940</v>
      </c>
      <c r="AD163" t="s">
        <v>4940</v>
      </c>
      <c r="AE163" t="s">
        <v>4940</v>
      </c>
      <c r="AF163" t="s">
        <v>4940</v>
      </c>
      <c r="AG163" t="s">
        <v>4940</v>
      </c>
      <c r="AH163" t="s">
        <v>6704</v>
      </c>
      <c r="AI163" t="s">
        <v>360</v>
      </c>
      <c r="AJ163" t="s">
        <v>360</v>
      </c>
      <c r="AK163" t="s">
        <v>362</v>
      </c>
      <c r="AL163" t="s">
        <v>360</v>
      </c>
      <c r="AM163" t="s">
        <v>360</v>
      </c>
      <c r="AN163" t="s">
        <v>360</v>
      </c>
      <c r="AO163" t="s">
        <v>360</v>
      </c>
      <c r="AP163" t="s">
        <v>360</v>
      </c>
      <c r="AQ163" t="s">
        <v>360</v>
      </c>
      <c r="AR163" t="s">
        <v>360</v>
      </c>
      <c r="AS163" t="s">
        <v>360</v>
      </c>
      <c r="AT163" t="s">
        <v>362</v>
      </c>
      <c r="AU163" t="s">
        <v>362</v>
      </c>
      <c r="AV163" t="s">
        <v>362</v>
      </c>
      <c r="AX163" t="s">
        <v>6705</v>
      </c>
      <c r="AY163" t="s">
        <v>360</v>
      </c>
      <c r="AZ163" t="s">
        <v>360</v>
      </c>
      <c r="BA163" t="s">
        <v>362</v>
      </c>
      <c r="BB163" t="s">
        <v>360</v>
      </c>
      <c r="BC163" t="s">
        <v>360</v>
      </c>
      <c r="BD163" t="s">
        <v>360</v>
      </c>
      <c r="BE163" t="s">
        <v>360</v>
      </c>
      <c r="BF163" t="s">
        <v>360</v>
      </c>
      <c r="BG163" t="s">
        <v>360</v>
      </c>
      <c r="BH163" t="s">
        <v>362</v>
      </c>
      <c r="BI163" t="s">
        <v>362</v>
      </c>
      <c r="BJ163" t="s">
        <v>362</v>
      </c>
      <c r="BK163" t="s">
        <v>362</v>
      </c>
      <c r="BM163" t="s">
        <v>6008</v>
      </c>
      <c r="BN163" t="s">
        <v>362</v>
      </c>
      <c r="BO163" t="s">
        <v>360</v>
      </c>
      <c r="BP163" t="s">
        <v>360</v>
      </c>
      <c r="BQ163" t="s">
        <v>360</v>
      </c>
      <c r="BR163" t="s">
        <v>362</v>
      </c>
      <c r="BS163" t="s">
        <v>362</v>
      </c>
      <c r="BT163" t="s">
        <v>362</v>
      </c>
      <c r="BU163" t="s">
        <v>362</v>
      </c>
      <c r="BV163" t="s">
        <v>362</v>
      </c>
      <c r="BX163" t="s">
        <v>4975</v>
      </c>
      <c r="CN163" t="s">
        <v>5002</v>
      </c>
      <c r="DD163" t="s">
        <v>4984</v>
      </c>
      <c r="EK163" t="s">
        <v>5070</v>
      </c>
      <c r="EW163" t="s">
        <v>5094</v>
      </c>
      <c r="EX163" t="s">
        <v>360</v>
      </c>
      <c r="EY163" t="s">
        <v>362</v>
      </c>
      <c r="EZ163" t="s">
        <v>362</v>
      </c>
      <c r="FA163" t="s">
        <v>362</v>
      </c>
      <c r="FB163" t="s">
        <v>362</v>
      </c>
      <c r="FC163" t="s">
        <v>362</v>
      </c>
      <c r="FD163" t="s">
        <v>362</v>
      </c>
      <c r="FE163" t="s">
        <v>362</v>
      </c>
      <c r="FF163" t="s">
        <v>362</v>
      </c>
      <c r="FG163" t="s">
        <v>362</v>
      </c>
      <c r="FH163" t="s">
        <v>362</v>
      </c>
      <c r="FJ163" t="s">
        <v>5070</v>
      </c>
      <c r="FK163" t="s">
        <v>4907</v>
      </c>
      <c r="FV163" t="s">
        <v>3072</v>
      </c>
      <c r="GG163" t="s">
        <v>5542</v>
      </c>
      <c r="GI163" t="s">
        <v>3072</v>
      </c>
      <c r="GJ163" t="s">
        <v>5139</v>
      </c>
      <c r="GK163" t="s">
        <v>362</v>
      </c>
      <c r="GL163" t="s">
        <v>362</v>
      </c>
      <c r="GM163" t="s">
        <v>360</v>
      </c>
      <c r="GN163" t="s">
        <v>362</v>
      </c>
      <c r="GO163" t="s">
        <v>362</v>
      </c>
      <c r="GP163" t="s">
        <v>362</v>
      </c>
      <c r="GR163" t="s">
        <v>5147</v>
      </c>
      <c r="GS163" t="s">
        <v>362</v>
      </c>
      <c r="GT163" t="s">
        <v>362</v>
      </c>
      <c r="GU163" t="s">
        <v>360</v>
      </c>
      <c r="GV163" t="s">
        <v>362</v>
      </c>
      <c r="GW163" t="s">
        <v>362</v>
      </c>
      <c r="GX163" t="s">
        <v>362</v>
      </c>
      <c r="GY163" t="s">
        <v>362</v>
      </c>
      <c r="GZ163" t="s">
        <v>362</v>
      </c>
      <c r="HB163" t="s">
        <v>3072</v>
      </c>
      <c r="IG163" t="s">
        <v>5187</v>
      </c>
      <c r="IP163" t="s">
        <v>5203</v>
      </c>
      <c r="IQ163" t="s">
        <v>5220</v>
      </c>
      <c r="IR163" t="s">
        <v>362</v>
      </c>
      <c r="IS163" t="s">
        <v>362</v>
      </c>
      <c r="IT163" t="s">
        <v>362</v>
      </c>
      <c r="IU163" t="s">
        <v>362</v>
      </c>
      <c r="IV163" t="s">
        <v>360</v>
      </c>
      <c r="IW163" t="s">
        <v>362</v>
      </c>
      <c r="IX163" t="s">
        <v>362</v>
      </c>
      <c r="IY163" t="s">
        <v>362</v>
      </c>
      <c r="IZ163" t="s">
        <v>362</v>
      </c>
      <c r="JA163" t="s">
        <v>362</v>
      </c>
      <c r="JL163" t="s">
        <v>3074</v>
      </c>
      <c r="JX163" t="s">
        <v>5257</v>
      </c>
      <c r="JY163" t="s">
        <v>362</v>
      </c>
      <c r="JZ163" t="s">
        <v>362</v>
      </c>
      <c r="KA163" t="s">
        <v>362</v>
      </c>
      <c r="KB163" t="s">
        <v>362</v>
      </c>
      <c r="KC163" t="s">
        <v>362</v>
      </c>
      <c r="KD163" t="s">
        <v>360</v>
      </c>
      <c r="KE163" t="s">
        <v>362</v>
      </c>
      <c r="KF163" t="s">
        <v>362</v>
      </c>
      <c r="KG163" t="s">
        <v>362</v>
      </c>
      <c r="KI163" t="s">
        <v>5259</v>
      </c>
      <c r="KJ163" t="s">
        <v>6158</v>
      </c>
      <c r="KK163" t="s">
        <v>360</v>
      </c>
      <c r="KL163" t="s">
        <v>362</v>
      </c>
      <c r="KM163" t="s">
        <v>360</v>
      </c>
      <c r="KN163" t="s">
        <v>362</v>
      </c>
      <c r="KO163" t="s">
        <v>360</v>
      </c>
      <c r="KP163" t="s">
        <v>362</v>
      </c>
      <c r="KQ163" t="s">
        <v>360</v>
      </c>
      <c r="KR163" t="s">
        <v>362</v>
      </c>
      <c r="KS163" t="s">
        <v>362</v>
      </c>
      <c r="KT163" t="s">
        <v>362</v>
      </c>
      <c r="KU163" t="s">
        <v>362</v>
      </c>
      <c r="LJ163" t="s">
        <v>6023</v>
      </c>
      <c r="LK163" t="s">
        <v>360</v>
      </c>
      <c r="LL163" t="s">
        <v>360</v>
      </c>
      <c r="LM163" t="s">
        <v>360</v>
      </c>
      <c r="LN163" t="s">
        <v>360</v>
      </c>
      <c r="LO163" t="s">
        <v>362</v>
      </c>
      <c r="LP163" t="s">
        <v>362</v>
      </c>
      <c r="LQ163" t="s">
        <v>362</v>
      </c>
      <c r="LS163" t="s">
        <v>3072</v>
      </c>
      <c r="LT163" t="s">
        <v>5287</v>
      </c>
      <c r="MR163" t="s">
        <v>5317</v>
      </c>
      <c r="MS163" t="s">
        <v>362</v>
      </c>
      <c r="MT163" t="s">
        <v>362</v>
      </c>
      <c r="MU163" t="s">
        <v>362</v>
      </c>
      <c r="MV163" t="s">
        <v>360</v>
      </c>
      <c r="MW163" t="s">
        <v>362</v>
      </c>
      <c r="MX163" t="s">
        <v>362</v>
      </c>
      <c r="MY163" t="s">
        <v>362</v>
      </c>
      <c r="MZ163" t="s">
        <v>362</v>
      </c>
      <c r="NA163" t="s">
        <v>362</v>
      </c>
      <c r="NB163" t="s">
        <v>362</v>
      </c>
      <c r="NC163" t="s">
        <v>362</v>
      </c>
      <c r="NE163" t="s">
        <v>4971</v>
      </c>
      <c r="NF163" t="s">
        <v>362</v>
      </c>
      <c r="NG163" t="s">
        <v>362</v>
      </c>
      <c r="NH163" t="s">
        <v>362</v>
      </c>
      <c r="NI163" t="s">
        <v>362</v>
      </c>
      <c r="NJ163" t="s">
        <v>362</v>
      </c>
      <c r="NK163" t="s">
        <v>362</v>
      </c>
      <c r="NL163" t="s">
        <v>362</v>
      </c>
      <c r="NM163" t="s">
        <v>362</v>
      </c>
      <c r="NN163" t="s">
        <v>362</v>
      </c>
      <c r="NO163" t="s">
        <v>362</v>
      </c>
      <c r="NP163" t="s">
        <v>362</v>
      </c>
      <c r="NQ163" t="s">
        <v>360</v>
      </c>
      <c r="NR163" t="s">
        <v>362</v>
      </c>
      <c r="NS163" t="s">
        <v>362</v>
      </c>
      <c r="NU163" t="s">
        <v>5139</v>
      </c>
      <c r="NV163" t="s">
        <v>362</v>
      </c>
      <c r="NW163" t="s">
        <v>362</v>
      </c>
      <c r="NX163" t="s">
        <v>362</v>
      </c>
      <c r="NY163" t="s">
        <v>362</v>
      </c>
      <c r="NZ163" t="s">
        <v>360</v>
      </c>
      <c r="OA163" t="s">
        <v>362</v>
      </c>
      <c r="OB163" t="s">
        <v>362</v>
      </c>
      <c r="OC163" t="s">
        <v>362</v>
      </c>
      <c r="OD163" t="s">
        <v>362</v>
      </c>
      <c r="OE163" t="s">
        <v>362</v>
      </c>
      <c r="OF163" t="s">
        <v>362</v>
      </c>
      <c r="OG163" t="s">
        <v>362</v>
      </c>
      <c r="OI163" t="s">
        <v>5345</v>
      </c>
      <c r="OJ163" t="s">
        <v>360</v>
      </c>
      <c r="OK163" t="s">
        <v>362</v>
      </c>
      <c r="OL163" t="s">
        <v>362</v>
      </c>
      <c r="OM163" t="s">
        <v>362</v>
      </c>
      <c r="ON163" t="s">
        <v>362</v>
      </c>
      <c r="OO163" t="s">
        <v>362</v>
      </c>
      <c r="OP163" t="s">
        <v>362</v>
      </c>
      <c r="OQ163" t="s">
        <v>362</v>
      </c>
      <c r="OR163" t="s">
        <v>362</v>
      </c>
      <c r="OS163" t="s">
        <v>362</v>
      </c>
      <c r="OU163" t="s">
        <v>5002</v>
      </c>
      <c r="PF163" t="s">
        <v>5398</v>
      </c>
      <c r="PG163" t="s">
        <v>362</v>
      </c>
      <c r="PH163" t="s">
        <v>362</v>
      </c>
      <c r="PI163" t="s">
        <v>362</v>
      </c>
      <c r="PJ163" t="s">
        <v>362</v>
      </c>
      <c r="PK163" t="s">
        <v>362</v>
      </c>
      <c r="PL163" t="s">
        <v>362</v>
      </c>
      <c r="PM163" t="s">
        <v>362</v>
      </c>
      <c r="PN163" t="s">
        <v>362</v>
      </c>
      <c r="PO163" t="s">
        <v>362</v>
      </c>
      <c r="PP163" t="s">
        <v>362</v>
      </c>
      <c r="PQ163" t="s">
        <v>362</v>
      </c>
      <c r="PR163" t="s">
        <v>362</v>
      </c>
      <c r="PS163" t="s">
        <v>362</v>
      </c>
      <c r="PT163" t="s">
        <v>362</v>
      </c>
      <c r="PU163" t="s">
        <v>362</v>
      </c>
      <c r="PV163" t="s">
        <v>362</v>
      </c>
      <c r="PW163" t="s">
        <v>362</v>
      </c>
      <c r="PX163" t="s">
        <v>360</v>
      </c>
      <c r="PZ163" t="s">
        <v>5398</v>
      </c>
      <c r="QA163" t="s">
        <v>362</v>
      </c>
      <c r="QB163" t="s">
        <v>362</v>
      </c>
      <c r="QC163" t="s">
        <v>362</v>
      </c>
      <c r="QD163" t="s">
        <v>362</v>
      </c>
      <c r="QE163" t="s">
        <v>362</v>
      </c>
      <c r="QF163" t="s">
        <v>362</v>
      </c>
      <c r="QG163" t="s">
        <v>362</v>
      </c>
      <c r="QH163" t="s">
        <v>362</v>
      </c>
      <c r="QI163" t="s">
        <v>362</v>
      </c>
      <c r="QJ163" t="s">
        <v>362</v>
      </c>
      <c r="QK163" t="s">
        <v>362</v>
      </c>
      <c r="QL163" t="s">
        <v>362</v>
      </c>
      <c r="QM163" t="s">
        <v>360</v>
      </c>
      <c r="QN163" t="s">
        <v>362</v>
      </c>
      <c r="QO163" t="s">
        <v>362</v>
      </c>
      <c r="QP163" t="s">
        <v>362</v>
      </c>
      <c r="SZ163" t="s">
        <v>3074</v>
      </c>
      <c r="TA163" t="s">
        <v>362</v>
      </c>
      <c r="TB163" t="s">
        <v>362</v>
      </c>
      <c r="TC163" t="s">
        <v>362</v>
      </c>
      <c r="TD163" t="s">
        <v>362</v>
      </c>
      <c r="TE163" t="s">
        <v>362</v>
      </c>
      <c r="TF163" t="s">
        <v>362</v>
      </c>
      <c r="TG163" t="s">
        <v>360</v>
      </c>
      <c r="TH163" t="s">
        <v>362</v>
      </c>
      <c r="TY163" t="s">
        <v>5002</v>
      </c>
      <c r="UN163" t="s">
        <v>3072</v>
      </c>
      <c r="UO163" t="s">
        <v>3072</v>
      </c>
      <c r="UP163" t="s">
        <v>3072</v>
      </c>
      <c r="UQ163" t="s">
        <v>291</v>
      </c>
      <c r="UR163" t="s">
        <v>304</v>
      </c>
      <c r="US163" t="s">
        <v>321</v>
      </c>
      <c r="UT163" t="s">
        <v>290</v>
      </c>
      <c r="UU163" t="s">
        <v>693</v>
      </c>
      <c r="UV163" t="s">
        <v>529</v>
      </c>
      <c r="UW163" t="s">
        <v>329</v>
      </c>
      <c r="UX163" t="s">
        <v>737</v>
      </c>
      <c r="UY163" t="s">
        <v>406</v>
      </c>
      <c r="UZ163" t="s">
        <v>1099</v>
      </c>
      <c r="VA163" t="s">
        <v>1184</v>
      </c>
      <c r="VB163" t="s">
        <v>380</v>
      </c>
    </row>
    <row r="164" spans="1:574" x14ac:dyDescent="0.25">
      <c r="A164" t="s">
        <v>6706</v>
      </c>
      <c r="B164" s="38">
        <v>45912</v>
      </c>
      <c r="C164" t="s">
        <v>3056</v>
      </c>
      <c r="D164" t="s">
        <v>3062</v>
      </c>
      <c r="E164" t="s">
        <v>3068</v>
      </c>
      <c r="G164" t="s">
        <v>3072</v>
      </c>
      <c r="H164" s="38">
        <v>44974</v>
      </c>
      <c r="I164">
        <v>28</v>
      </c>
      <c r="J164" t="s">
        <v>1471</v>
      </c>
      <c r="K164" t="s">
        <v>4866</v>
      </c>
      <c r="L164" t="s">
        <v>4875</v>
      </c>
      <c r="N164" t="s">
        <v>4911</v>
      </c>
      <c r="P164" t="s">
        <v>4937</v>
      </c>
      <c r="R164" t="s">
        <v>5527</v>
      </c>
      <c r="S164" t="s">
        <v>360</v>
      </c>
      <c r="T164" t="s">
        <v>362</v>
      </c>
      <c r="U164" t="s">
        <v>362</v>
      </c>
      <c r="V164" t="s">
        <v>362</v>
      </c>
      <c r="W164" t="s">
        <v>362</v>
      </c>
      <c r="X164" t="s">
        <v>362</v>
      </c>
      <c r="Y164" t="s">
        <v>362</v>
      </c>
      <c r="Z164" t="s">
        <v>362</v>
      </c>
      <c r="AB164" t="s">
        <v>4940</v>
      </c>
      <c r="AC164" t="s">
        <v>4940</v>
      </c>
      <c r="AD164" t="s">
        <v>4940</v>
      </c>
      <c r="AE164" t="s">
        <v>4940</v>
      </c>
      <c r="AF164" t="s">
        <v>4940</v>
      </c>
      <c r="AG164" t="s">
        <v>4940</v>
      </c>
      <c r="AH164" t="s">
        <v>4949</v>
      </c>
      <c r="AI164" t="s">
        <v>360</v>
      </c>
      <c r="AJ164" t="s">
        <v>362</v>
      </c>
      <c r="AK164" t="s">
        <v>362</v>
      </c>
      <c r="AL164" t="s">
        <v>362</v>
      </c>
      <c r="AM164" t="s">
        <v>362</v>
      </c>
      <c r="AN164" t="s">
        <v>362</v>
      </c>
      <c r="AO164" t="s">
        <v>362</v>
      </c>
      <c r="AP164" t="s">
        <v>362</v>
      </c>
      <c r="AQ164" t="s">
        <v>362</v>
      </c>
      <c r="AR164" t="s">
        <v>362</v>
      </c>
      <c r="AS164" t="s">
        <v>362</v>
      </c>
      <c r="AT164" t="s">
        <v>362</v>
      </c>
      <c r="AU164" t="s">
        <v>362</v>
      </c>
      <c r="AV164" t="s">
        <v>362</v>
      </c>
      <c r="AX164" t="s">
        <v>4949</v>
      </c>
      <c r="AY164" t="s">
        <v>360</v>
      </c>
      <c r="AZ164" t="s">
        <v>362</v>
      </c>
      <c r="BA164" t="s">
        <v>362</v>
      </c>
      <c r="BB164" t="s">
        <v>362</v>
      </c>
      <c r="BC164" t="s">
        <v>362</v>
      </c>
      <c r="BD164" t="s">
        <v>362</v>
      </c>
      <c r="BE164" t="s">
        <v>362</v>
      </c>
      <c r="BF164" t="s">
        <v>362</v>
      </c>
      <c r="BG164" t="s">
        <v>362</v>
      </c>
      <c r="BH164" t="s">
        <v>362</v>
      </c>
      <c r="BI164" t="s">
        <v>362</v>
      </c>
      <c r="BJ164" t="s">
        <v>362</v>
      </c>
      <c r="BK164" t="s">
        <v>362</v>
      </c>
      <c r="BM164" t="s">
        <v>5473</v>
      </c>
      <c r="BN164" t="s">
        <v>362</v>
      </c>
      <c r="BO164" t="s">
        <v>362</v>
      </c>
      <c r="BP164" t="s">
        <v>362</v>
      </c>
      <c r="BQ164" t="s">
        <v>360</v>
      </c>
      <c r="BR164" t="s">
        <v>362</v>
      </c>
      <c r="BS164" t="s">
        <v>362</v>
      </c>
      <c r="BT164" t="s">
        <v>362</v>
      </c>
      <c r="BU164" t="s">
        <v>362</v>
      </c>
      <c r="BV164" t="s">
        <v>362</v>
      </c>
      <c r="BX164" t="s">
        <v>4975</v>
      </c>
      <c r="CN164" t="s">
        <v>5002</v>
      </c>
      <c r="DD164" t="s">
        <v>5002</v>
      </c>
      <c r="EK164" t="s">
        <v>5070</v>
      </c>
      <c r="EW164" t="s">
        <v>4907</v>
      </c>
      <c r="EX164" t="s">
        <v>362</v>
      </c>
      <c r="EY164" t="s">
        <v>362</v>
      </c>
      <c r="EZ164" t="s">
        <v>362</v>
      </c>
      <c r="FA164" t="s">
        <v>362</v>
      </c>
      <c r="FB164" t="s">
        <v>362</v>
      </c>
      <c r="FC164" t="s">
        <v>362</v>
      </c>
      <c r="FD164" t="s">
        <v>362</v>
      </c>
      <c r="FE164" t="s">
        <v>362</v>
      </c>
      <c r="FF164" t="s">
        <v>362</v>
      </c>
      <c r="FG164" t="s">
        <v>360</v>
      </c>
      <c r="FH164" t="s">
        <v>362</v>
      </c>
      <c r="FJ164" t="s">
        <v>5070</v>
      </c>
      <c r="FK164" t="s">
        <v>3072</v>
      </c>
      <c r="FV164" t="s">
        <v>3072</v>
      </c>
      <c r="GG164" t="s">
        <v>4949</v>
      </c>
      <c r="GI164" t="s">
        <v>3072</v>
      </c>
      <c r="GJ164" t="s">
        <v>5137</v>
      </c>
      <c r="GK164" t="s">
        <v>362</v>
      </c>
      <c r="GL164" t="s">
        <v>360</v>
      </c>
      <c r="GM164" t="s">
        <v>362</v>
      </c>
      <c r="GN164" t="s">
        <v>362</v>
      </c>
      <c r="GO164" t="s">
        <v>362</v>
      </c>
      <c r="GP164" t="s">
        <v>362</v>
      </c>
      <c r="GR164" t="s">
        <v>5145</v>
      </c>
      <c r="GS164" t="s">
        <v>362</v>
      </c>
      <c r="GT164" t="s">
        <v>360</v>
      </c>
      <c r="GU164" t="s">
        <v>362</v>
      </c>
      <c r="GV164" t="s">
        <v>362</v>
      </c>
      <c r="GW164" t="s">
        <v>362</v>
      </c>
      <c r="GX164" t="s">
        <v>362</v>
      </c>
      <c r="GY164" t="s">
        <v>362</v>
      </c>
      <c r="GZ164" t="s">
        <v>362</v>
      </c>
      <c r="HB164" t="s">
        <v>3072</v>
      </c>
      <c r="IG164" t="s">
        <v>5187</v>
      </c>
      <c r="IP164" t="s">
        <v>5203</v>
      </c>
      <c r="IQ164" t="s">
        <v>5220</v>
      </c>
      <c r="IR164" t="s">
        <v>362</v>
      </c>
      <c r="IS164" t="s">
        <v>362</v>
      </c>
      <c r="IT164" t="s">
        <v>362</v>
      </c>
      <c r="IU164" t="s">
        <v>362</v>
      </c>
      <c r="IV164" t="s">
        <v>360</v>
      </c>
      <c r="IW164" t="s">
        <v>362</v>
      </c>
      <c r="IX164" t="s">
        <v>362</v>
      </c>
      <c r="IY164" t="s">
        <v>362</v>
      </c>
      <c r="IZ164" t="s">
        <v>362</v>
      </c>
      <c r="JA164" t="s">
        <v>362</v>
      </c>
      <c r="JL164" t="s">
        <v>3074</v>
      </c>
      <c r="JX164" t="s">
        <v>5248</v>
      </c>
      <c r="JY164" t="s">
        <v>360</v>
      </c>
      <c r="JZ164" t="s">
        <v>362</v>
      </c>
      <c r="KA164" t="s">
        <v>362</v>
      </c>
      <c r="KB164" t="s">
        <v>362</v>
      </c>
      <c r="KC164" t="s">
        <v>362</v>
      </c>
      <c r="KD164" t="s">
        <v>362</v>
      </c>
      <c r="KE164" t="s">
        <v>362</v>
      </c>
      <c r="KF164" t="s">
        <v>362</v>
      </c>
      <c r="KG164" t="s">
        <v>362</v>
      </c>
      <c r="KI164" t="s">
        <v>5259</v>
      </c>
      <c r="KJ164" t="s">
        <v>6646</v>
      </c>
      <c r="KK164" t="s">
        <v>360</v>
      </c>
      <c r="KL164" t="s">
        <v>362</v>
      </c>
      <c r="KM164" t="s">
        <v>362</v>
      </c>
      <c r="KN164" t="s">
        <v>362</v>
      </c>
      <c r="KO164" t="s">
        <v>360</v>
      </c>
      <c r="KP164" t="s">
        <v>360</v>
      </c>
      <c r="KQ164" t="s">
        <v>360</v>
      </c>
      <c r="KR164" t="s">
        <v>362</v>
      </c>
      <c r="KS164" t="s">
        <v>362</v>
      </c>
      <c r="KT164" t="s">
        <v>362</v>
      </c>
      <c r="KU164" t="s">
        <v>362</v>
      </c>
      <c r="LJ164" t="s">
        <v>5283</v>
      </c>
      <c r="LK164" t="s">
        <v>362</v>
      </c>
      <c r="LL164" t="s">
        <v>362</v>
      </c>
      <c r="LM164" t="s">
        <v>360</v>
      </c>
      <c r="LN164" t="s">
        <v>362</v>
      </c>
      <c r="LO164" t="s">
        <v>362</v>
      </c>
      <c r="LP164" t="s">
        <v>362</v>
      </c>
      <c r="LQ164" t="s">
        <v>362</v>
      </c>
      <c r="LS164" t="s">
        <v>3072</v>
      </c>
      <c r="LT164" t="s">
        <v>5287</v>
      </c>
      <c r="MR164" t="s">
        <v>5050</v>
      </c>
      <c r="MS164" t="s">
        <v>362</v>
      </c>
      <c r="MT164" t="s">
        <v>362</v>
      </c>
      <c r="MU164" t="s">
        <v>362</v>
      </c>
      <c r="MV164" t="s">
        <v>362</v>
      </c>
      <c r="MW164" t="s">
        <v>362</v>
      </c>
      <c r="MX164" t="s">
        <v>362</v>
      </c>
      <c r="MY164" t="s">
        <v>362</v>
      </c>
      <c r="MZ164" t="s">
        <v>360</v>
      </c>
      <c r="NA164" t="s">
        <v>362</v>
      </c>
      <c r="NB164" t="s">
        <v>362</v>
      </c>
      <c r="NC164" t="s">
        <v>362</v>
      </c>
      <c r="NE164" t="s">
        <v>4971</v>
      </c>
      <c r="NF164" t="s">
        <v>362</v>
      </c>
      <c r="NG164" t="s">
        <v>362</v>
      </c>
      <c r="NH164" t="s">
        <v>362</v>
      </c>
      <c r="NI164" t="s">
        <v>362</v>
      </c>
      <c r="NJ164" t="s">
        <v>362</v>
      </c>
      <c r="NK164" t="s">
        <v>362</v>
      </c>
      <c r="NL164" t="s">
        <v>362</v>
      </c>
      <c r="NM164" t="s">
        <v>362</v>
      </c>
      <c r="NN164" t="s">
        <v>362</v>
      </c>
      <c r="NO164" t="s">
        <v>362</v>
      </c>
      <c r="NP164" t="s">
        <v>362</v>
      </c>
      <c r="NQ164" t="s">
        <v>360</v>
      </c>
      <c r="NR164" t="s">
        <v>362</v>
      </c>
      <c r="NS164" t="s">
        <v>362</v>
      </c>
      <c r="NU164" t="s">
        <v>6596</v>
      </c>
      <c r="NV164" t="s">
        <v>362</v>
      </c>
      <c r="NW164" t="s">
        <v>362</v>
      </c>
      <c r="NX164" t="s">
        <v>362</v>
      </c>
      <c r="NY164" t="s">
        <v>362</v>
      </c>
      <c r="NZ164" t="s">
        <v>360</v>
      </c>
      <c r="OA164" t="s">
        <v>360</v>
      </c>
      <c r="OB164" t="s">
        <v>360</v>
      </c>
      <c r="OC164" t="s">
        <v>362</v>
      </c>
      <c r="OD164" t="s">
        <v>362</v>
      </c>
      <c r="OE164" t="s">
        <v>362</v>
      </c>
      <c r="OF164" t="s">
        <v>362</v>
      </c>
      <c r="OG164" t="s">
        <v>362</v>
      </c>
      <c r="OI164" t="s">
        <v>5345</v>
      </c>
      <c r="OJ164" t="s">
        <v>360</v>
      </c>
      <c r="OK164" t="s">
        <v>362</v>
      </c>
      <c r="OL164" t="s">
        <v>362</v>
      </c>
      <c r="OM164" t="s">
        <v>362</v>
      </c>
      <c r="ON164" t="s">
        <v>362</v>
      </c>
      <c r="OO164" t="s">
        <v>362</v>
      </c>
      <c r="OP164" t="s">
        <v>362</v>
      </c>
      <c r="OQ164" t="s">
        <v>362</v>
      </c>
      <c r="OR164" t="s">
        <v>362</v>
      </c>
      <c r="OS164" t="s">
        <v>362</v>
      </c>
      <c r="OU164" t="s">
        <v>5002</v>
      </c>
      <c r="PF164" t="s">
        <v>5387</v>
      </c>
      <c r="PG164" t="s">
        <v>362</v>
      </c>
      <c r="PH164" t="s">
        <v>362</v>
      </c>
      <c r="PI164" t="s">
        <v>362</v>
      </c>
      <c r="PJ164" t="s">
        <v>362</v>
      </c>
      <c r="PK164" t="s">
        <v>362</v>
      </c>
      <c r="PL164" t="s">
        <v>362</v>
      </c>
      <c r="PM164" t="s">
        <v>362</v>
      </c>
      <c r="PN164" t="s">
        <v>362</v>
      </c>
      <c r="PO164" t="s">
        <v>362</v>
      </c>
      <c r="PP164" t="s">
        <v>360</v>
      </c>
      <c r="PQ164" t="s">
        <v>362</v>
      </c>
      <c r="PR164" t="s">
        <v>362</v>
      </c>
      <c r="PS164" t="s">
        <v>362</v>
      </c>
      <c r="PT164" t="s">
        <v>362</v>
      </c>
      <c r="PU164" t="s">
        <v>362</v>
      </c>
      <c r="PV164" t="s">
        <v>362</v>
      </c>
      <c r="PW164" t="s">
        <v>362</v>
      </c>
      <c r="PX164" t="s">
        <v>362</v>
      </c>
      <c r="PZ164" t="s">
        <v>5398</v>
      </c>
      <c r="QA164" t="s">
        <v>362</v>
      </c>
      <c r="QB164" t="s">
        <v>362</v>
      </c>
      <c r="QC164" t="s">
        <v>362</v>
      </c>
      <c r="QD164" t="s">
        <v>362</v>
      </c>
      <c r="QE164" t="s">
        <v>362</v>
      </c>
      <c r="QF164" t="s">
        <v>362</v>
      </c>
      <c r="QG164" t="s">
        <v>362</v>
      </c>
      <c r="QH164" t="s">
        <v>362</v>
      </c>
      <c r="QI164" t="s">
        <v>362</v>
      </c>
      <c r="QJ164" t="s">
        <v>362</v>
      </c>
      <c r="QK164" t="s">
        <v>362</v>
      </c>
      <c r="QL164" t="s">
        <v>362</v>
      </c>
      <c r="QM164" t="s">
        <v>360</v>
      </c>
      <c r="QN164" t="s">
        <v>362</v>
      </c>
      <c r="QO164" t="s">
        <v>362</v>
      </c>
      <c r="QP164" t="s">
        <v>362</v>
      </c>
      <c r="SZ164" t="s">
        <v>3074</v>
      </c>
      <c r="TA164" t="s">
        <v>362</v>
      </c>
      <c r="TB164" t="s">
        <v>362</v>
      </c>
      <c r="TC164" t="s">
        <v>362</v>
      </c>
      <c r="TD164" t="s">
        <v>362</v>
      </c>
      <c r="TE164" t="s">
        <v>362</v>
      </c>
      <c r="TF164" t="s">
        <v>362</v>
      </c>
      <c r="TG164" t="s">
        <v>360</v>
      </c>
      <c r="TH164" t="s">
        <v>362</v>
      </c>
      <c r="TY164" t="s">
        <v>5002</v>
      </c>
      <c r="UN164" t="s">
        <v>3074</v>
      </c>
      <c r="UO164" t="s">
        <v>3074</v>
      </c>
      <c r="UP164" t="s">
        <v>3074</v>
      </c>
      <c r="UQ164" t="s">
        <v>6707</v>
      </c>
      <c r="UR164" t="s">
        <v>304</v>
      </c>
      <c r="US164" t="s">
        <v>314</v>
      </c>
      <c r="UT164" t="s">
        <v>282</v>
      </c>
      <c r="UU164" t="s">
        <v>687</v>
      </c>
      <c r="UV164" t="s">
        <v>527</v>
      </c>
      <c r="UW164" t="s">
        <v>328</v>
      </c>
      <c r="UX164" t="s">
        <v>737</v>
      </c>
      <c r="UY164" t="s">
        <v>406</v>
      </c>
      <c r="UZ164" t="s">
        <v>1099</v>
      </c>
      <c r="VA164" t="s">
        <v>1184</v>
      </c>
      <c r="VB164" t="s">
        <v>392</v>
      </c>
    </row>
    <row r="165" spans="1:574" x14ac:dyDescent="0.25">
      <c r="A165" t="s">
        <v>6708</v>
      </c>
      <c r="B165" s="38">
        <v>45912</v>
      </c>
      <c r="C165" t="s">
        <v>3058</v>
      </c>
      <c r="D165" t="s">
        <v>3059</v>
      </c>
      <c r="E165" t="s">
        <v>3065</v>
      </c>
      <c r="F165">
        <v>2751225</v>
      </c>
      <c r="G165" t="s">
        <v>3072</v>
      </c>
      <c r="H165" s="38">
        <v>45484</v>
      </c>
      <c r="I165">
        <v>44</v>
      </c>
      <c r="J165" t="s">
        <v>1466</v>
      </c>
      <c r="K165" t="s">
        <v>4866</v>
      </c>
      <c r="L165" t="s">
        <v>4875</v>
      </c>
      <c r="N165" t="s">
        <v>4911</v>
      </c>
      <c r="P165" t="s">
        <v>4937</v>
      </c>
      <c r="R165" t="s">
        <v>6301</v>
      </c>
      <c r="S165" t="s">
        <v>360</v>
      </c>
      <c r="T165" t="s">
        <v>362</v>
      </c>
      <c r="U165" t="s">
        <v>362</v>
      </c>
      <c r="V165" t="s">
        <v>360</v>
      </c>
      <c r="W165" t="s">
        <v>362</v>
      </c>
      <c r="X165" t="s">
        <v>362</v>
      </c>
      <c r="Y165" t="s">
        <v>362</v>
      </c>
      <c r="Z165" t="s">
        <v>362</v>
      </c>
      <c r="AB165" t="s">
        <v>4940</v>
      </c>
      <c r="AC165" t="s">
        <v>4940</v>
      </c>
      <c r="AD165" t="s">
        <v>4940</v>
      </c>
      <c r="AE165" t="s">
        <v>4940</v>
      </c>
      <c r="AF165" t="s">
        <v>4940</v>
      </c>
      <c r="AG165" t="s">
        <v>4940</v>
      </c>
      <c r="AH165" t="s">
        <v>6302</v>
      </c>
      <c r="AI165" t="s">
        <v>360</v>
      </c>
      <c r="AJ165" t="s">
        <v>360</v>
      </c>
      <c r="AK165" t="s">
        <v>362</v>
      </c>
      <c r="AL165" t="s">
        <v>362</v>
      </c>
      <c r="AM165" t="s">
        <v>360</v>
      </c>
      <c r="AN165" t="s">
        <v>360</v>
      </c>
      <c r="AO165" t="s">
        <v>362</v>
      </c>
      <c r="AP165" t="s">
        <v>362</v>
      </c>
      <c r="AQ165" t="s">
        <v>362</v>
      </c>
      <c r="AR165" t="s">
        <v>362</v>
      </c>
      <c r="AS165" t="s">
        <v>362</v>
      </c>
      <c r="AT165" t="s">
        <v>362</v>
      </c>
      <c r="AU165" t="s">
        <v>362</v>
      </c>
      <c r="AV165" t="s">
        <v>362</v>
      </c>
      <c r="AX165" t="s">
        <v>4949</v>
      </c>
      <c r="AY165" t="s">
        <v>360</v>
      </c>
      <c r="AZ165" t="s">
        <v>362</v>
      </c>
      <c r="BA165" t="s">
        <v>362</v>
      </c>
      <c r="BB165" t="s">
        <v>362</v>
      </c>
      <c r="BC165" t="s">
        <v>362</v>
      </c>
      <c r="BD165" t="s">
        <v>362</v>
      </c>
      <c r="BE165" t="s">
        <v>362</v>
      </c>
      <c r="BF165" t="s">
        <v>362</v>
      </c>
      <c r="BG165" t="s">
        <v>362</v>
      </c>
      <c r="BH165" t="s">
        <v>362</v>
      </c>
      <c r="BI165" t="s">
        <v>362</v>
      </c>
      <c r="BJ165" t="s">
        <v>362</v>
      </c>
      <c r="BK165" t="s">
        <v>362</v>
      </c>
      <c r="BM165" t="s">
        <v>5473</v>
      </c>
      <c r="BN165" t="s">
        <v>362</v>
      </c>
      <c r="BO165" t="s">
        <v>362</v>
      </c>
      <c r="BP165" t="s">
        <v>362</v>
      </c>
      <c r="BQ165" t="s">
        <v>360</v>
      </c>
      <c r="BR165" t="s">
        <v>362</v>
      </c>
      <c r="BS165" t="s">
        <v>362</v>
      </c>
      <c r="BT165" t="s">
        <v>362</v>
      </c>
      <c r="BU165" t="s">
        <v>362</v>
      </c>
      <c r="BV165" t="s">
        <v>362</v>
      </c>
      <c r="BX165" t="s">
        <v>4975</v>
      </c>
      <c r="CN165" t="s">
        <v>5002</v>
      </c>
      <c r="DD165" t="s">
        <v>5021</v>
      </c>
      <c r="EK165" t="s">
        <v>5070</v>
      </c>
      <c r="EW165" t="s">
        <v>6342</v>
      </c>
      <c r="EX165" t="s">
        <v>362</v>
      </c>
      <c r="EY165" t="s">
        <v>362</v>
      </c>
      <c r="EZ165" t="s">
        <v>362</v>
      </c>
      <c r="FA165" t="s">
        <v>360</v>
      </c>
      <c r="FB165" t="s">
        <v>362</v>
      </c>
      <c r="FC165" t="s">
        <v>360</v>
      </c>
      <c r="FD165" t="s">
        <v>360</v>
      </c>
      <c r="FE165" t="s">
        <v>362</v>
      </c>
      <c r="FF165" t="s">
        <v>362</v>
      </c>
      <c r="FG165" t="s">
        <v>362</v>
      </c>
      <c r="FH165" t="s">
        <v>362</v>
      </c>
      <c r="FJ165" t="s">
        <v>5072</v>
      </c>
      <c r="FK165" t="s">
        <v>3072</v>
      </c>
      <c r="FV165" t="s">
        <v>3072</v>
      </c>
      <c r="GG165" t="s">
        <v>4949</v>
      </c>
      <c r="GI165" t="s">
        <v>3074</v>
      </c>
      <c r="HN165" t="s">
        <v>5172</v>
      </c>
      <c r="HO165" t="s">
        <v>362</v>
      </c>
      <c r="HP165" t="s">
        <v>362</v>
      </c>
      <c r="HQ165" t="s">
        <v>360</v>
      </c>
      <c r="HR165" t="s">
        <v>362</v>
      </c>
      <c r="HS165" t="s">
        <v>362</v>
      </c>
      <c r="HT165" t="s">
        <v>362</v>
      </c>
      <c r="HU165" t="s">
        <v>362</v>
      </c>
      <c r="HV165" t="s">
        <v>362</v>
      </c>
      <c r="HW165" t="s">
        <v>362</v>
      </c>
      <c r="HY165" t="s">
        <v>5186</v>
      </c>
      <c r="HZ165" t="s">
        <v>362</v>
      </c>
      <c r="IA165" t="s">
        <v>362</v>
      </c>
      <c r="IB165" t="s">
        <v>362</v>
      </c>
      <c r="IC165" t="s">
        <v>362</v>
      </c>
      <c r="ID165" t="s">
        <v>360</v>
      </c>
      <c r="IE165" t="s">
        <v>362</v>
      </c>
      <c r="IG165" t="s">
        <v>5189</v>
      </c>
      <c r="IH165" t="s">
        <v>5198</v>
      </c>
      <c r="II165" t="s">
        <v>362</v>
      </c>
      <c r="IJ165" t="s">
        <v>362</v>
      </c>
      <c r="IK165" t="s">
        <v>360</v>
      </c>
      <c r="IL165" t="s">
        <v>362</v>
      </c>
      <c r="IM165" t="s">
        <v>362</v>
      </c>
      <c r="IN165" t="s">
        <v>362</v>
      </c>
      <c r="IP165" t="s">
        <v>5205</v>
      </c>
      <c r="IQ165" t="s">
        <v>5218</v>
      </c>
      <c r="IR165" t="s">
        <v>362</v>
      </c>
      <c r="IS165" t="s">
        <v>362</v>
      </c>
      <c r="IT165" t="s">
        <v>362</v>
      </c>
      <c r="IU165" t="s">
        <v>360</v>
      </c>
      <c r="IV165" t="s">
        <v>362</v>
      </c>
      <c r="IW165" t="s">
        <v>362</v>
      </c>
      <c r="IX165" t="s">
        <v>362</v>
      </c>
      <c r="IY165" t="s">
        <v>362</v>
      </c>
      <c r="IZ165" t="s">
        <v>362</v>
      </c>
      <c r="JA165" t="s">
        <v>362</v>
      </c>
      <c r="JL165" t="s">
        <v>5235</v>
      </c>
      <c r="JX165" t="s">
        <v>6315</v>
      </c>
      <c r="JY165" t="s">
        <v>362</v>
      </c>
      <c r="JZ165" t="s">
        <v>362</v>
      </c>
      <c r="KA165" t="s">
        <v>362</v>
      </c>
      <c r="KB165" t="s">
        <v>362</v>
      </c>
      <c r="KC165" t="s">
        <v>360</v>
      </c>
      <c r="KD165" t="s">
        <v>360</v>
      </c>
      <c r="KE165" t="s">
        <v>362</v>
      </c>
      <c r="KF165" t="s">
        <v>362</v>
      </c>
      <c r="KG165" t="s">
        <v>362</v>
      </c>
      <c r="KI165" t="s">
        <v>5259</v>
      </c>
      <c r="KJ165" t="s">
        <v>5263</v>
      </c>
      <c r="KK165" t="s">
        <v>360</v>
      </c>
      <c r="KL165" t="s">
        <v>362</v>
      </c>
      <c r="KM165" t="s">
        <v>362</v>
      </c>
      <c r="KN165" t="s">
        <v>362</v>
      </c>
      <c r="KO165" t="s">
        <v>362</v>
      </c>
      <c r="KP165" t="s">
        <v>362</v>
      </c>
      <c r="KQ165" t="s">
        <v>362</v>
      </c>
      <c r="KR165" t="s">
        <v>362</v>
      </c>
      <c r="KS165" t="s">
        <v>362</v>
      </c>
      <c r="KT165" t="s">
        <v>362</v>
      </c>
      <c r="KU165" t="s">
        <v>362</v>
      </c>
      <c r="LJ165" t="s">
        <v>6023</v>
      </c>
      <c r="LK165" t="s">
        <v>360</v>
      </c>
      <c r="LL165" t="s">
        <v>360</v>
      </c>
      <c r="LM165" t="s">
        <v>360</v>
      </c>
      <c r="LN165" t="s">
        <v>360</v>
      </c>
      <c r="LO165" t="s">
        <v>362</v>
      </c>
      <c r="LP165" t="s">
        <v>362</v>
      </c>
      <c r="LQ165" t="s">
        <v>362</v>
      </c>
      <c r="LS165" t="s">
        <v>3072</v>
      </c>
      <c r="LT165" t="s">
        <v>5287</v>
      </c>
      <c r="MR165" t="s">
        <v>5310</v>
      </c>
      <c r="MS165" t="s">
        <v>360</v>
      </c>
      <c r="MT165" t="s">
        <v>362</v>
      </c>
      <c r="MU165" t="s">
        <v>362</v>
      </c>
      <c r="MV165" t="s">
        <v>362</v>
      </c>
      <c r="MW165" t="s">
        <v>362</v>
      </c>
      <c r="MX165" t="s">
        <v>362</v>
      </c>
      <c r="MY165" t="s">
        <v>362</v>
      </c>
      <c r="MZ165" t="s">
        <v>362</v>
      </c>
      <c r="NA165" t="s">
        <v>362</v>
      </c>
      <c r="NB165" t="s">
        <v>362</v>
      </c>
      <c r="NC165" t="s">
        <v>362</v>
      </c>
      <c r="NE165" t="s">
        <v>4971</v>
      </c>
      <c r="NF165" t="s">
        <v>362</v>
      </c>
      <c r="NG165" t="s">
        <v>362</v>
      </c>
      <c r="NH165" t="s">
        <v>362</v>
      </c>
      <c r="NI165" t="s">
        <v>362</v>
      </c>
      <c r="NJ165" t="s">
        <v>362</v>
      </c>
      <c r="NK165" t="s">
        <v>362</v>
      </c>
      <c r="NL165" t="s">
        <v>362</v>
      </c>
      <c r="NM165" t="s">
        <v>362</v>
      </c>
      <c r="NN165" t="s">
        <v>362</v>
      </c>
      <c r="NO165" t="s">
        <v>362</v>
      </c>
      <c r="NP165" t="s">
        <v>362</v>
      </c>
      <c r="NQ165" t="s">
        <v>360</v>
      </c>
      <c r="NR165" t="s">
        <v>362</v>
      </c>
      <c r="NS165" t="s">
        <v>362</v>
      </c>
      <c r="NU165" t="s">
        <v>5263</v>
      </c>
      <c r="NV165" t="s">
        <v>360</v>
      </c>
      <c r="NW165" t="s">
        <v>362</v>
      </c>
      <c r="NX165" t="s">
        <v>362</v>
      </c>
      <c r="NY165" t="s">
        <v>362</v>
      </c>
      <c r="NZ165" t="s">
        <v>362</v>
      </c>
      <c r="OA165" t="s">
        <v>362</v>
      </c>
      <c r="OB165" t="s">
        <v>362</v>
      </c>
      <c r="OC165" t="s">
        <v>362</v>
      </c>
      <c r="OD165" t="s">
        <v>362</v>
      </c>
      <c r="OE165" t="s">
        <v>362</v>
      </c>
      <c r="OF165" t="s">
        <v>362</v>
      </c>
      <c r="OG165" t="s">
        <v>362</v>
      </c>
      <c r="OI165" t="s">
        <v>5345</v>
      </c>
      <c r="OJ165" t="s">
        <v>360</v>
      </c>
      <c r="OK165" t="s">
        <v>362</v>
      </c>
      <c r="OL165" t="s">
        <v>362</v>
      </c>
      <c r="OM165" t="s">
        <v>362</v>
      </c>
      <c r="ON165" t="s">
        <v>362</v>
      </c>
      <c r="OO165" t="s">
        <v>362</v>
      </c>
      <c r="OP165" t="s">
        <v>362</v>
      </c>
      <c r="OQ165" t="s">
        <v>362</v>
      </c>
      <c r="OR165" t="s">
        <v>362</v>
      </c>
      <c r="OS165" t="s">
        <v>362</v>
      </c>
      <c r="OU165" t="s">
        <v>5019</v>
      </c>
      <c r="OV165" t="s">
        <v>5365</v>
      </c>
      <c r="OW165" t="s">
        <v>362</v>
      </c>
      <c r="OX165" t="s">
        <v>362</v>
      </c>
      <c r="OY165" t="s">
        <v>362</v>
      </c>
      <c r="OZ165" t="s">
        <v>360</v>
      </c>
      <c r="PA165" t="s">
        <v>362</v>
      </c>
      <c r="PB165" t="s">
        <v>362</v>
      </c>
      <c r="PC165" t="s">
        <v>362</v>
      </c>
      <c r="PD165" t="s">
        <v>362</v>
      </c>
      <c r="PF165" t="s">
        <v>6211</v>
      </c>
      <c r="PG165" t="s">
        <v>362</v>
      </c>
      <c r="PH165" t="s">
        <v>362</v>
      </c>
      <c r="PI165" t="s">
        <v>360</v>
      </c>
      <c r="PJ165" t="s">
        <v>362</v>
      </c>
      <c r="PK165" t="s">
        <v>362</v>
      </c>
      <c r="PL165" t="s">
        <v>362</v>
      </c>
      <c r="PM165" t="s">
        <v>362</v>
      </c>
      <c r="PN165" t="s">
        <v>362</v>
      </c>
      <c r="PO165" t="s">
        <v>362</v>
      </c>
      <c r="PP165" t="s">
        <v>360</v>
      </c>
      <c r="PQ165" t="s">
        <v>362</v>
      </c>
      <c r="PR165" t="s">
        <v>362</v>
      </c>
      <c r="PS165" t="s">
        <v>362</v>
      </c>
      <c r="PT165" t="s">
        <v>362</v>
      </c>
      <c r="PU165" t="s">
        <v>362</v>
      </c>
      <c r="PV165" t="s">
        <v>362</v>
      </c>
      <c r="PW165" t="s">
        <v>362</v>
      </c>
      <c r="PX165" t="s">
        <v>362</v>
      </c>
      <c r="PZ165" t="s">
        <v>5412</v>
      </c>
      <c r="QA165" t="s">
        <v>362</v>
      </c>
      <c r="QB165" t="s">
        <v>362</v>
      </c>
      <c r="QC165" t="s">
        <v>362</v>
      </c>
      <c r="QD165" t="s">
        <v>362</v>
      </c>
      <c r="QE165" t="s">
        <v>362</v>
      </c>
      <c r="QF165" t="s">
        <v>362</v>
      </c>
      <c r="QG165" t="s">
        <v>362</v>
      </c>
      <c r="QH165" t="s">
        <v>360</v>
      </c>
      <c r="QI165" t="s">
        <v>362</v>
      </c>
      <c r="QJ165" t="s">
        <v>362</v>
      </c>
      <c r="QK165" t="s">
        <v>362</v>
      </c>
      <c r="QL165" t="s">
        <v>362</v>
      </c>
      <c r="QM165" t="s">
        <v>362</v>
      </c>
      <c r="QN165" t="s">
        <v>362</v>
      </c>
      <c r="QO165" t="s">
        <v>362</v>
      </c>
      <c r="QP165" t="s">
        <v>362</v>
      </c>
      <c r="QR165" t="s">
        <v>6212</v>
      </c>
      <c r="QS165" t="s">
        <v>360</v>
      </c>
      <c r="QT165" t="s">
        <v>362</v>
      </c>
      <c r="QU165" t="s">
        <v>360</v>
      </c>
      <c r="QV165" t="s">
        <v>362</v>
      </c>
      <c r="QW165" t="s">
        <v>362</v>
      </c>
      <c r="QX165" t="s">
        <v>362</v>
      </c>
      <c r="QY165" t="s">
        <v>362</v>
      </c>
      <c r="QZ165" t="s">
        <v>360</v>
      </c>
      <c r="RA165" t="s">
        <v>362</v>
      </c>
      <c r="RB165" t="s">
        <v>362</v>
      </c>
      <c r="RC165" t="s">
        <v>362</v>
      </c>
      <c r="RD165" t="s">
        <v>362</v>
      </c>
      <c r="RF165" t="s">
        <v>5449</v>
      </c>
      <c r="RG165" t="s">
        <v>362</v>
      </c>
      <c r="RH165" t="s">
        <v>362</v>
      </c>
      <c r="RI165" t="s">
        <v>362</v>
      </c>
      <c r="RJ165" t="s">
        <v>362</v>
      </c>
      <c r="RK165" t="s">
        <v>360</v>
      </c>
      <c r="RL165" t="s">
        <v>362</v>
      </c>
      <c r="RM165" t="s">
        <v>362</v>
      </c>
      <c r="RN165" t="s">
        <v>362</v>
      </c>
      <c r="RO165" t="s">
        <v>362</v>
      </c>
      <c r="RP165" t="s">
        <v>362</v>
      </c>
      <c r="RQ165" t="s">
        <v>362</v>
      </c>
      <c r="RR165" t="s">
        <v>362</v>
      </c>
      <c r="RS165" t="s">
        <v>362</v>
      </c>
      <c r="RT165" t="s">
        <v>362</v>
      </c>
      <c r="RU165" t="s">
        <v>362</v>
      </c>
      <c r="RV165" t="s">
        <v>362</v>
      </c>
      <c r="RX165" t="s">
        <v>6149</v>
      </c>
      <c r="RY165" t="s">
        <v>360</v>
      </c>
      <c r="RZ165" t="s">
        <v>360</v>
      </c>
      <c r="SA165" t="s">
        <v>360</v>
      </c>
      <c r="SB165" t="s">
        <v>360</v>
      </c>
      <c r="SC165" t="s">
        <v>360</v>
      </c>
      <c r="SD165" t="s">
        <v>360</v>
      </c>
      <c r="SE165" t="s">
        <v>362</v>
      </c>
      <c r="SF165" t="s">
        <v>360</v>
      </c>
      <c r="SG165" t="s">
        <v>362</v>
      </c>
      <c r="SH165" t="s">
        <v>362</v>
      </c>
      <c r="SI165" t="s">
        <v>362</v>
      </c>
      <c r="SK165" t="s">
        <v>6709</v>
      </c>
      <c r="SL165" t="s">
        <v>362</v>
      </c>
      <c r="SM165" t="s">
        <v>362</v>
      </c>
      <c r="SN165" t="s">
        <v>362</v>
      </c>
      <c r="SO165" t="s">
        <v>360</v>
      </c>
      <c r="SP165" t="s">
        <v>360</v>
      </c>
      <c r="SQ165" t="s">
        <v>362</v>
      </c>
      <c r="SR165" t="s">
        <v>360</v>
      </c>
      <c r="SS165" t="s">
        <v>360</v>
      </c>
      <c r="ST165" t="s">
        <v>362</v>
      </c>
      <c r="SU165" t="s">
        <v>362</v>
      </c>
      <c r="SV165" t="s">
        <v>362</v>
      </c>
      <c r="SW165" t="s">
        <v>362</v>
      </c>
      <c r="SX165" t="s">
        <v>362</v>
      </c>
      <c r="SZ165" t="s">
        <v>3074</v>
      </c>
      <c r="TA165" t="s">
        <v>362</v>
      </c>
      <c r="TB165" t="s">
        <v>362</v>
      </c>
      <c r="TC165" t="s">
        <v>362</v>
      </c>
      <c r="TD165" t="s">
        <v>362</v>
      </c>
      <c r="TE165" t="s">
        <v>362</v>
      </c>
      <c r="TF165" t="s">
        <v>362</v>
      </c>
      <c r="TG165" t="s">
        <v>360</v>
      </c>
      <c r="TH165" t="s">
        <v>362</v>
      </c>
      <c r="TY165" t="s">
        <v>5021</v>
      </c>
      <c r="TZ165" t="s">
        <v>5522</v>
      </c>
      <c r="UA165" t="s">
        <v>362</v>
      </c>
      <c r="UB165" t="s">
        <v>362</v>
      </c>
      <c r="UC165" t="s">
        <v>362</v>
      </c>
      <c r="UD165" t="s">
        <v>362</v>
      </c>
      <c r="UE165" t="s">
        <v>360</v>
      </c>
      <c r="UF165" t="s">
        <v>362</v>
      </c>
      <c r="UG165" t="s">
        <v>362</v>
      </c>
      <c r="UH165" t="s">
        <v>362</v>
      </c>
      <c r="UI165" t="s">
        <v>362</v>
      </c>
      <c r="UJ165" t="s">
        <v>362</v>
      </c>
      <c r="UK165" t="s">
        <v>362</v>
      </c>
      <c r="UN165" t="s">
        <v>3074</v>
      </c>
      <c r="UO165" t="s">
        <v>3074</v>
      </c>
      <c r="UP165" t="s">
        <v>3074</v>
      </c>
      <c r="UQ165" t="s">
        <v>6710</v>
      </c>
      <c r="UR165" t="s">
        <v>304</v>
      </c>
      <c r="US165" t="s">
        <v>321</v>
      </c>
      <c r="UT165" t="s">
        <v>290</v>
      </c>
      <c r="UU165" t="s">
        <v>696</v>
      </c>
      <c r="UV165" t="s">
        <v>525</v>
      </c>
      <c r="UW165" t="s">
        <v>329</v>
      </c>
      <c r="UX165" t="s">
        <v>737</v>
      </c>
      <c r="UY165" t="s">
        <v>406</v>
      </c>
      <c r="UZ165" t="s">
        <v>1099</v>
      </c>
      <c r="VA165" t="s">
        <v>1185</v>
      </c>
      <c r="VB165" t="s">
        <v>392</v>
      </c>
    </row>
    <row r="166" spans="1:574" x14ac:dyDescent="0.25">
      <c r="A166" t="s">
        <v>6711</v>
      </c>
      <c r="B166" s="38">
        <v>45912</v>
      </c>
      <c r="C166" t="s">
        <v>3057</v>
      </c>
      <c r="D166" t="s">
        <v>3059</v>
      </c>
      <c r="E166" t="s">
        <v>3065</v>
      </c>
      <c r="F166">
        <v>2747286</v>
      </c>
      <c r="G166" t="s">
        <v>3072</v>
      </c>
      <c r="H166" s="38">
        <v>45261</v>
      </c>
      <c r="I166">
        <v>43</v>
      </c>
      <c r="J166" t="s">
        <v>1471</v>
      </c>
      <c r="K166" t="s">
        <v>4866</v>
      </c>
      <c r="L166" t="s">
        <v>4875</v>
      </c>
      <c r="N166" t="s">
        <v>4911</v>
      </c>
      <c r="P166" t="s">
        <v>4937</v>
      </c>
      <c r="R166" t="s">
        <v>6381</v>
      </c>
      <c r="S166" t="s">
        <v>360</v>
      </c>
      <c r="T166" t="s">
        <v>360</v>
      </c>
      <c r="U166" t="s">
        <v>362</v>
      </c>
      <c r="V166" t="s">
        <v>360</v>
      </c>
      <c r="W166" t="s">
        <v>362</v>
      </c>
      <c r="X166" t="s">
        <v>362</v>
      </c>
      <c r="Y166" t="s">
        <v>362</v>
      </c>
      <c r="Z166" t="s">
        <v>362</v>
      </c>
      <c r="AB166" t="s">
        <v>4940</v>
      </c>
      <c r="AC166" t="s">
        <v>4940</v>
      </c>
      <c r="AD166" t="s">
        <v>4940</v>
      </c>
      <c r="AE166" t="s">
        <v>4940</v>
      </c>
      <c r="AF166" t="s">
        <v>4940</v>
      </c>
      <c r="AG166" t="s">
        <v>4940</v>
      </c>
      <c r="AH166" t="s">
        <v>6712</v>
      </c>
      <c r="AI166" t="s">
        <v>360</v>
      </c>
      <c r="AJ166" t="s">
        <v>362</v>
      </c>
      <c r="AK166" t="s">
        <v>362</v>
      </c>
      <c r="AL166" t="s">
        <v>360</v>
      </c>
      <c r="AM166" t="s">
        <v>362</v>
      </c>
      <c r="AN166" t="s">
        <v>360</v>
      </c>
      <c r="AO166" t="s">
        <v>360</v>
      </c>
      <c r="AP166" t="s">
        <v>360</v>
      </c>
      <c r="AQ166" t="s">
        <v>360</v>
      </c>
      <c r="AR166" t="s">
        <v>360</v>
      </c>
      <c r="AS166" t="s">
        <v>360</v>
      </c>
      <c r="AT166" t="s">
        <v>362</v>
      </c>
      <c r="AU166" t="s">
        <v>362</v>
      </c>
      <c r="AV166" t="s">
        <v>362</v>
      </c>
      <c r="AX166" t="s">
        <v>6713</v>
      </c>
      <c r="AY166" t="s">
        <v>360</v>
      </c>
      <c r="AZ166" t="s">
        <v>362</v>
      </c>
      <c r="BA166" t="s">
        <v>362</v>
      </c>
      <c r="BB166" t="s">
        <v>360</v>
      </c>
      <c r="BC166" t="s">
        <v>362</v>
      </c>
      <c r="BD166" t="s">
        <v>362</v>
      </c>
      <c r="BE166" t="s">
        <v>360</v>
      </c>
      <c r="BF166" t="s">
        <v>360</v>
      </c>
      <c r="BG166" t="s">
        <v>362</v>
      </c>
      <c r="BH166" t="s">
        <v>360</v>
      </c>
      <c r="BI166" t="s">
        <v>362</v>
      </c>
      <c r="BJ166" t="s">
        <v>362</v>
      </c>
      <c r="BK166" t="s">
        <v>362</v>
      </c>
      <c r="BM166" t="s">
        <v>6044</v>
      </c>
      <c r="BN166" t="s">
        <v>362</v>
      </c>
      <c r="BO166" t="s">
        <v>362</v>
      </c>
      <c r="BP166" t="s">
        <v>360</v>
      </c>
      <c r="BQ166" t="s">
        <v>360</v>
      </c>
      <c r="BR166" t="s">
        <v>362</v>
      </c>
      <c r="BS166" t="s">
        <v>362</v>
      </c>
      <c r="BT166" t="s">
        <v>362</v>
      </c>
      <c r="BU166" t="s">
        <v>362</v>
      </c>
      <c r="BV166" t="s">
        <v>362</v>
      </c>
      <c r="BX166" t="s">
        <v>4975</v>
      </c>
      <c r="CN166" t="s">
        <v>5002</v>
      </c>
      <c r="DD166" t="s">
        <v>4984</v>
      </c>
      <c r="EK166" t="s">
        <v>5070</v>
      </c>
      <c r="EW166" t="s">
        <v>5106</v>
      </c>
      <c r="EX166" t="s">
        <v>362</v>
      </c>
      <c r="EY166" t="s">
        <v>362</v>
      </c>
      <c r="EZ166" t="s">
        <v>362</v>
      </c>
      <c r="FA166" t="s">
        <v>362</v>
      </c>
      <c r="FB166" t="s">
        <v>362</v>
      </c>
      <c r="FC166" t="s">
        <v>362</v>
      </c>
      <c r="FD166" t="s">
        <v>360</v>
      </c>
      <c r="FE166" t="s">
        <v>362</v>
      </c>
      <c r="FF166" t="s">
        <v>362</v>
      </c>
      <c r="FG166" t="s">
        <v>362</v>
      </c>
      <c r="FH166" t="s">
        <v>362</v>
      </c>
      <c r="FJ166" t="s">
        <v>5070</v>
      </c>
      <c r="FK166" t="s">
        <v>5111</v>
      </c>
      <c r="FL166" t="s">
        <v>6714</v>
      </c>
      <c r="FM166" t="s">
        <v>360</v>
      </c>
      <c r="FN166" t="s">
        <v>362</v>
      </c>
      <c r="FO166" t="s">
        <v>362</v>
      </c>
      <c r="FP166" t="s">
        <v>360</v>
      </c>
      <c r="FQ166" t="s">
        <v>362</v>
      </c>
      <c r="FR166" t="s">
        <v>362</v>
      </c>
      <c r="FS166" t="s">
        <v>362</v>
      </c>
      <c r="FT166" t="s">
        <v>362</v>
      </c>
      <c r="FV166" t="s">
        <v>3072</v>
      </c>
      <c r="GG166" t="s">
        <v>4957</v>
      </c>
      <c r="GI166" t="s">
        <v>3074</v>
      </c>
      <c r="HN166" t="s">
        <v>4907</v>
      </c>
      <c r="HO166" t="s">
        <v>362</v>
      </c>
      <c r="HP166" t="s">
        <v>362</v>
      </c>
      <c r="HQ166" t="s">
        <v>362</v>
      </c>
      <c r="HR166" t="s">
        <v>362</v>
      </c>
      <c r="HS166" t="s">
        <v>362</v>
      </c>
      <c r="HT166" t="s">
        <v>362</v>
      </c>
      <c r="HU166" t="s">
        <v>362</v>
      </c>
      <c r="HV166" t="s">
        <v>360</v>
      </c>
      <c r="HW166" t="s">
        <v>362</v>
      </c>
      <c r="HY166" t="s">
        <v>5182</v>
      </c>
      <c r="HZ166" t="s">
        <v>362</v>
      </c>
      <c r="IA166" t="s">
        <v>360</v>
      </c>
      <c r="IB166" t="s">
        <v>362</v>
      </c>
      <c r="IC166" t="s">
        <v>362</v>
      </c>
      <c r="ID166" t="s">
        <v>362</v>
      </c>
      <c r="IE166" t="s">
        <v>362</v>
      </c>
      <c r="IG166" t="s">
        <v>5187</v>
      </c>
      <c r="IP166" t="s">
        <v>5203</v>
      </c>
      <c r="IQ166" t="s">
        <v>6162</v>
      </c>
      <c r="IR166" t="s">
        <v>362</v>
      </c>
      <c r="IS166" t="s">
        <v>360</v>
      </c>
      <c r="IT166" t="s">
        <v>362</v>
      </c>
      <c r="IU166" t="s">
        <v>360</v>
      </c>
      <c r="IV166" t="s">
        <v>360</v>
      </c>
      <c r="IW166" t="s">
        <v>362</v>
      </c>
      <c r="IX166" t="s">
        <v>362</v>
      </c>
      <c r="IY166" t="s">
        <v>362</v>
      </c>
      <c r="IZ166" t="s">
        <v>362</v>
      </c>
      <c r="JA166" t="s">
        <v>362</v>
      </c>
      <c r="JL166" t="s">
        <v>3074</v>
      </c>
      <c r="JX166" t="s">
        <v>5248</v>
      </c>
      <c r="JY166" t="s">
        <v>360</v>
      </c>
      <c r="JZ166" t="s">
        <v>362</v>
      </c>
      <c r="KA166" t="s">
        <v>362</v>
      </c>
      <c r="KB166" t="s">
        <v>362</v>
      </c>
      <c r="KC166" t="s">
        <v>362</v>
      </c>
      <c r="KD166" t="s">
        <v>362</v>
      </c>
      <c r="KE166" t="s">
        <v>362</v>
      </c>
      <c r="KF166" t="s">
        <v>362</v>
      </c>
      <c r="KG166" t="s">
        <v>362</v>
      </c>
      <c r="KI166" t="s">
        <v>5259</v>
      </c>
      <c r="KJ166" t="s">
        <v>6158</v>
      </c>
      <c r="KK166" t="s">
        <v>360</v>
      </c>
      <c r="KL166" t="s">
        <v>362</v>
      </c>
      <c r="KM166" t="s">
        <v>360</v>
      </c>
      <c r="KN166" t="s">
        <v>362</v>
      </c>
      <c r="KO166" t="s">
        <v>360</v>
      </c>
      <c r="KP166" t="s">
        <v>362</v>
      </c>
      <c r="KQ166" t="s">
        <v>360</v>
      </c>
      <c r="KR166" t="s">
        <v>362</v>
      </c>
      <c r="KS166" t="s">
        <v>362</v>
      </c>
      <c r="KT166" t="s">
        <v>362</v>
      </c>
      <c r="KU166" t="s">
        <v>362</v>
      </c>
      <c r="LJ166" t="s">
        <v>6023</v>
      </c>
      <c r="LK166" t="s">
        <v>360</v>
      </c>
      <c r="LL166" t="s">
        <v>360</v>
      </c>
      <c r="LM166" t="s">
        <v>360</v>
      </c>
      <c r="LN166" t="s">
        <v>360</v>
      </c>
      <c r="LO166" t="s">
        <v>362</v>
      </c>
      <c r="LP166" t="s">
        <v>362</v>
      </c>
      <c r="LQ166" t="s">
        <v>362</v>
      </c>
      <c r="LS166" t="s">
        <v>3074</v>
      </c>
      <c r="LT166" t="s">
        <v>5287</v>
      </c>
      <c r="MR166" t="s">
        <v>5050</v>
      </c>
      <c r="MS166" t="s">
        <v>362</v>
      </c>
      <c r="MT166" t="s">
        <v>362</v>
      </c>
      <c r="MU166" t="s">
        <v>362</v>
      </c>
      <c r="MV166" t="s">
        <v>362</v>
      </c>
      <c r="MW166" t="s">
        <v>362</v>
      </c>
      <c r="MX166" t="s">
        <v>362</v>
      </c>
      <c r="MY166" t="s">
        <v>362</v>
      </c>
      <c r="MZ166" t="s">
        <v>360</v>
      </c>
      <c r="NA166" t="s">
        <v>362</v>
      </c>
      <c r="NB166" t="s">
        <v>362</v>
      </c>
      <c r="NC166" t="s">
        <v>362</v>
      </c>
      <c r="NE166" t="s">
        <v>4971</v>
      </c>
      <c r="NF166" t="s">
        <v>362</v>
      </c>
      <c r="NG166" t="s">
        <v>362</v>
      </c>
      <c r="NH166" t="s">
        <v>362</v>
      </c>
      <c r="NI166" t="s">
        <v>362</v>
      </c>
      <c r="NJ166" t="s">
        <v>362</v>
      </c>
      <c r="NK166" t="s">
        <v>362</v>
      </c>
      <c r="NL166" t="s">
        <v>362</v>
      </c>
      <c r="NM166" t="s">
        <v>362</v>
      </c>
      <c r="NN166" t="s">
        <v>362</v>
      </c>
      <c r="NO166" t="s">
        <v>362</v>
      </c>
      <c r="NP166" t="s">
        <v>362</v>
      </c>
      <c r="NQ166" t="s">
        <v>360</v>
      </c>
      <c r="NR166" t="s">
        <v>362</v>
      </c>
      <c r="NS166" t="s">
        <v>362</v>
      </c>
      <c r="NU166" t="s">
        <v>5996</v>
      </c>
      <c r="NV166" t="s">
        <v>360</v>
      </c>
      <c r="NW166" t="s">
        <v>362</v>
      </c>
      <c r="NX166" t="s">
        <v>362</v>
      </c>
      <c r="NY166" t="s">
        <v>362</v>
      </c>
      <c r="NZ166" t="s">
        <v>360</v>
      </c>
      <c r="OA166" t="s">
        <v>362</v>
      </c>
      <c r="OB166" t="s">
        <v>360</v>
      </c>
      <c r="OC166" t="s">
        <v>362</v>
      </c>
      <c r="OD166" t="s">
        <v>362</v>
      </c>
      <c r="OE166" t="s">
        <v>362</v>
      </c>
      <c r="OF166" t="s">
        <v>362</v>
      </c>
      <c r="OG166" t="s">
        <v>362</v>
      </c>
      <c r="OI166" t="s">
        <v>6106</v>
      </c>
      <c r="OJ166" t="s">
        <v>360</v>
      </c>
      <c r="OK166" t="s">
        <v>362</v>
      </c>
      <c r="OL166" t="s">
        <v>362</v>
      </c>
      <c r="OM166" t="s">
        <v>362</v>
      </c>
      <c r="ON166" t="s">
        <v>362</v>
      </c>
      <c r="OO166" t="s">
        <v>362</v>
      </c>
      <c r="OP166" t="s">
        <v>360</v>
      </c>
      <c r="OQ166" t="s">
        <v>362</v>
      </c>
      <c r="OR166" t="s">
        <v>362</v>
      </c>
      <c r="OS166" t="s">
        <v>362</v>
      </c>
      <c r="OU166" t="s">
        <v>5002</v>
      </c>
      <c r="PF166" t="s">
        <v>5369</v>
      </c>
      <c r="PG166" t="s">
        <v>360</v>
      </c>
      <c r="PH166" t="s">
        <v>362</v>
      </c>
      <c r="PI166" t="s">
        <v>362</v>
      </c>
      <c r="PJ166" t="s">
        <v>362</v>
      </c>
      <c r="PK166" t="s">
        <v>362</v>
      </c>
      <c r="PL166" t="s">
        <v>362</v>
      </c>
      <c r="PM166" t="s">
        <v>362</v>
      </c>
      <c r="PN166" t="s">
        <v>362</v>
      </c>
      <c r="PO166" t="s">
        <v>362</v>
      </c>
      <c r="PP166" t="s">
        <v>362</v>
      </c>
      <c r="PQ166" t="s">
        <v>362</v>
      </c>
      <c r="PR166" t="s">
        <v>362</v>
      </c>
      <c r="PS166" t="s">
        <v>362</v>
      </c>
      <c r="PT166" t="s">
        <v>362</v>
      </c>
      <c r="PU166" t="s">
        <v>362</v>
      </c>
      <c r="PV166" t="s">
        <v>362</v>
      </c>
      <c r="PW166" t="s">
        <v>362</v>
      </c>
      <c r="PX166" t="s">
        <v>362</v>
      </c>
      <c r="PZ166" t="s">
        <v>5398</v>
      </c>
      <c r="QA166" t="s">
        <v>362</v>
      </c>
      <c r="QB166" t="s">
        <v>362</v>
      </c>
      <c r="QC166" t="s">
        <v>362</v>
      </c>
      <c r="QD166" t="s">
        <v>362</v>
      </c>
      <c r="QE166" t="s">
        <v>362</v>
      </c>
      <c r="QF166" t="s">
        <v>362</v>
      </c>
      <c r="QG166" t="s">
        <v>362</v>
      </c>
      <c r="QH166" t="s">
        <v>362</v>
      </c>
      <c r="QI166" t="s">
        <v>362</v>
      </c>
      <c r="QJ166" t="s">
        <v>362</v>
      </c>
      <c r="QK166" t="s">
        <v>362</v>
      </c>
      <c r="QL166" t="s">
        <v>362</v>
      </c>
      <c r="QM166" t="s">
        <v>360</v>
      </c>
      <c r="QN166" t="s">
        <v>362</v>
      </c>
      <c r="QO166" t="s">
        <v>362</v>
      </c>
      <c r="QP166" t="s">
        <v>362</v>
      </c>
      <c r="SZ166" t="s">
        <v>3074</v>
      </c>
      <c r="TA166" t="s">
        <v>362</v>
      </c>
      <c r="TB166" t="s">
        <v>362</v>
      </c>
      <c r="TC166" t="s">
        <v>362</v>
      </c>
      <c r="TD166" t="s">
        <v>362</v>
      </c>
      <c r="TE166" t="s">
        <v>362</v>
      </c>
      <c r="TF166" t="s">
        <v>362</v>
      </c>
      <c r="TG166" t="s">
        <v>360</v>
      </c>
      <c r="TH166" t="s">
        <v>362</v>
      </c>
      <c r="TY166" t="s">
        <v>5002</v>
      </c>
      <c r="UN166" t="s">
        <v>3074</v>
      </c>
      <c r="UO166" t="s">
        <v>3072</v>
      </c>
      <c r="UP166" t="s">
        <v>3072</v>
      </c>
      <c r="UQ166" t="s">
        <v>6715</v>
      </c>
      <c r="UR166" t="s">
        <v>304</v>
      </c>
      <c r="US166" t="s">
        <v>314</v>
      </c>
      <c r="UT166" t="s">
        <v>290</v>
      </c>
      <c r="UU166" t="s">
        <v>698</v>
      </c>
      <c r="UV166" t="s">
        <v>525</v>
      </c>
      <c r="UW166" t="s">
        <v>329</v>
      </c>
      <c r="UX166" t="s">
        <v>737</v>
      </c>
      <c r="UY166" t="s">
        <v>406</v>
      </c>
      <c r="UZ166" t="s">
        <v>1099</v>
      </c>
      <c r="VA166" t="s">
        <v>1184</v>
      </c>
      <c r="VB166" t="s">
        <v>392</v>
      </c>
    </row>
    <row r="167" spans="1:574" x14ac:dyDescent="0.25">
      <c r="A167" t="s">
        <v>6716</v>
      </c>
      <c r="B167" s="38">
        <v>45912</v>
      </c>
      <c r="C167" t="s">
        <v>3058</v>
      </c>
      <c r="D167" t="s">
        <v>3059</v>
      </c>
      <c r="E167" t="s">
        <v>3065</v>
      </c>
      <c r="F167">
        <v>2751260</v>
      </c>
      <c r="G167" t="s">
        <v>3072</v>
      </c>
      <c r="H167" s="38">
        <v>45418</v>
      </c>
      <c r="I167">
        <v>35</v>
      </c>
      <c r="J167" t="s">
        <v>1466</v>
      </c>
      <c r="K167" t="s">
        <v>4866</v>
      </c>
      <c r="L167" t="s">
        <v>4875</v>
      </c>
      <c r="N167" t="s">
        <v>4911</v>
      </c>
      <c r="P167" t="s">
        <v>4937</v>
      </c>
      <c r="R167" t="s">
        <v>6301</v>
      </c>
      <c r="S167" t="s">
        <v>360</v>
      </c>
      <c r="T167" t="s">
        <v>362</v>
      </c>
      <c r="U167" t="s">
        <v>362</v>
      </c>
      <c r="V167" t="s">
        <v>360</v>
      </c>
      <c r="W167" t="s">
        <v>362</v>
      </c>
      <c r="X167" t="s">
        <v>362</v>
      </c>
      <c r="Y167" t="s">
        <v>362</v>
      </c>
      <c r="Z167" t="s">
        <v>362</v>
      </c>
      <c r="AB167" t="s">
        <v>4942</v>
      </c>
      <c r="AC167" t="s">
        <v>4940</v>
      </c>
      <c r="AD167" t="s">
        <v>4940</v>
      </c>
      <c r="AE167" t="s">
        <v>4940</v>
      </c>
      <c r="AF167" t="s">
        <v>4940</v>
      </c>
      <c r="AG167" t="s">
        <v>4940</v>
      </c>
      <c r="AH167" t="s">
        <v>6302</v>
      </c>
      <c r="AI167" t="s">
        <v>360</v>
      </c>
      <c r="AJ167" t="s">
        <v>360</v>
      </c>
      <c r="AK167" t="s">
        <v>362</v>
      </c>
      <c r="AL167" t="s">
        <v>362</v>
      </c>
      <c r="AM167" t="s">
        <v>360</v>
      </c>
      <c r="AN167" t="s">
        <v>360</v>
      </c>
      <c r="AO167" t="s">
        <v>362</v>
      </c>
      <c r="AP167" t="s">
        <v>362</v>
      </c>
      <c r="AQ167" t="s">
        <v>362</v>
      </c>
      <c r="AR167" t="s">
        <v>362</v>
      </c>
      <c r="AS167" t="s">
        <v>362</v>
      </c>
      <c r="AT167" t="s">
        <v>362</v>
      </c>
      <c r="AU167" t="s">
        <v>362</v>
      </c>
      <c r="AV167" t="s">
        <v>362</v>
      </c>
      <c r="AX167" t="s">
        <v>4949</v>
      </c>
      <c r="AY167" t="s">
        <v>360</v>
      </c>
      <c r="AZ167" t="s">
        <v>362</v>
      </c>
      <c r="BA167" t="s">
        <v>362</v>
      </c>
      <c r="BB167" t="s">
        <v>362</v>
      </c>
      <c r="BC167" t="s">
        <v>362</v>
      </c>
      <c r="BD167" t="s">
        <v>362</v>
      </c>
      <c r="BE167" t="s">
        <v>362</v>
      </c>
      <c r="BF167" t="s">
        <v>362</v>
      </c>
      <c r="BG167" t="s">
        <v>362</v>
      </c>
      <c r="BH167" t="s">
        <v>362</v>
      </c>
      <c r="BI167" t="s">
        <v>362</v>
      </c>
      <c r="BJ167" t="s">
        <v>362</v>
      </c>
      <c r="BK167" t="s">
        <v>362</v>
      </c>
      <c r="BM167" t="s">
        <v>5473</v>
      </c>
      <c r="BN167" t="s">
        <v>362</v>
      </c>
      <c r="BO167" t="s">
        <v>362</v>
      </c>
      <c r="BP167" t="s">
        <v>362</v>
      </c>
      <c r="BQ167" t="s">
        <v>360</v>
      </c>
      <c r="BR167" t="s">
        <v>362</v>
      </c>
      <c r="BS167" t="s">
        <v>362</v>
      </c>
      <c r="BT167" t="s">
        <v>362</v>
      </c>
      <c r="BU167" t="s">
        <v>362</v>
      </c>
      <c r="BV167" t="s">
        <v>362</v>
      </c>
      <c r="BX167" t="s">
        <v>4975</v>
      </c>
      <c r="CN167" t="s">
        <v>5002</v>
      </c>
      <c r="DD167" t="s">
        <v>5021</v>
      </c>
      <c r="EK167" t="s">
        <v>5070</v>
      </c>
      <c r="EW167" t="s">
        <v>6547</v>
      </c>
      <c r="EX167" t="s">
        <v>362</v>
      </c>
      <c r="EY167" t="s">
        <v>362</v>
      </c>
      <c r="EZ167" t="s">
        <v>362</v>
      </c>
      <c r="FA167" t="s">
        <v>360</v>
      </c>
      <c r="FB167" t="s">
        <v>360</v>
      </c>
      <c r="FC167" t="s">
        <v>360</v>
      </c>
      <c r="FD167" t="s">
        <v>362</v>
      </c>
      <c r="FE167" t="s">
        <v>362</v>
      </c>
      <c r="FF167" t="s">
        <v>362</v>
      </c>
      <c r="FG167" t="s">
        <v>362</v>
      </c>
      <c r="FH167" t="s">
        <v>362</v>
      </c>
      <c r="FJ167" t="s">
        <v>5070</v>
      </c>
      <c r="FK167" t="s">
        <v>3072</v>
      </c>
      <c r="FV167" t="s">
        <v>3072</v>
      </c>
      <c r="GG167" t="s">
        <v>4953</v>
      </c>
      <c r="GI167" t="s">
        <v>3072</v>
      </c>
      <c r="GJ167" t="s">
        <v>5137</v>
      </c>
      <c r="GK167" t="s">
        <v>362</v>
      </c>
      <c r="GL167" t="s">
        <v>360</v>
      </c>
      <c r="GM167" t="s">
        <v>362</v>
      </c>
      <c r="GN167" t="s">
        <v>362</v>
      </c>
      <c r="GO167" t="s">
        <v>362</v>
      </c>
      <c r="GP167" t="s">
        <v>362</v>
      </c>
      <c r="GR167" t="s">
        <v>4907</v>
      </c>
      <c r="GS167" t="s">
        <v>362</v>
      </c>
      <c r="GT167" t="s">
        <v>362</v>
      </c>
      <c r="GU167" t="s">
        <v>362</v>
      </c>
      <c r="GV167" t="s">
        <v>362</v>
      </c>
      <c r="GW167" t="s">
        <v>362</v>
      </c>
      <c r="GX167" t="s">
        <v>362</v>
      </c>
      <c r="GY167" t="s">
        <v>360</v>
      </c>
      <c r="GZ167" t="s">
        <v>362</v>
      </c>
      <c r="HB167" t="s">
        <v>3074</v>
      </c>
      <c r="HC167" t="s">
        <v>5166</v>
      </c>
      <c r="HD167" t="s">
        <v>362</v>
      </c>
      <c r="HE167" t="s">
        <v>362</v>
      </c>
      <c r="HF167" t="s">
        <v>362</v>
      </c>
      <c r="HG167" t="s">
        <v>362</v>
      </c>
      <c r="HH167" t="s">
        <v>362</v>
      </c>
      <c r="HI167" t="s">
        <v>360</v>
      </c>
      <c r="HJ167" t="s">
        <v>362</v>
      </c>
      <c r="HK167" t="s">
        <v>362</v>
      </c>
      <c r="HL167" t="s">
        <v>362</v>
      </c>
      <c r="IG167" t="s">
        <v>5189</v>
      </c>
      <c r="IH167" t="s">
        <v>5198</v>
      </c>
      <c r="II167" t="s">
        <v>362</v>
      </c>
      <c r="IJ167" t="s">
        <v>362</v>
      </c>
      <c r="IK167" t="s">
        <v>360</v>
      </c>
      <c r="IL167" t="s">
        <v>362</v>
      </c>
      <c r="IM167" t="s">
        <v>362</v>
      </c>
      <c r="IN167" t="s">
        <v>362</v>
      </c>
      <c r="IP167" t="s">
        <v>5205</v>
      </c>
      <c r="IQ167" t="s">
        <v>5985</v>
      </c>
      <c r="IR167" t="s">
        <v>362</v>
      </c>
      <c r="IS167" t="s">
        <v>362</v>
      </c>
      <c r="IT167" t="s">
        <v>362</v>
      </c>
      <c r="IU167" t="s">
        <v>360</v>
      </c>
      <c r="IV167" t="s">
        <v>360</v>
      </c>
      <c r="IW167" t="s">
        <v>362</v>
      </c>
      <c r="IX167" t="s">
        <v>362</v>
      </c>
      <c r="IY167" t="s">
        <v>362</v>
      </c>
      <c r="IZ167" t="s">
        <v>362</v>
      </c>
      <c r="JA167" t="s">
        <v>362</v>
      </c>
      <c r="JL167" t="s">
        <v>3074</v>
      </c>
      <c r="JX167" t="s">
        <v>6539</v>
      </c>
      <c r="JY167" t="s">
        <v>362</v>
      </c>
      <c r="JZ167" t="s">
        <v>362</v>
      </c>
      <c r="KA167" t="s">
        <v>362</v>
      </c>
      <c r="KB167" t="s">
        <v>360</v>
      </c>
      <c r="KC167" t="s">
        <v>362</v>
      </c>
      <c r="KD167" t="s">
        <v>360</v>
      </c>
      <c r="KE167" t="s">
        <v>362</v>
      </c>
      <c r="KF167" t="s">
        <v>362</v>
      </c>
      <c r="KG167" t="s">
        <v>362</v>
      </c>
      <c r="KI167" t="s">
        <v>5259</v>
      </c>
      <c r="KJ167" t="s">
        <v>6164</v>
      </c>
      <c r="KK167" t="s">
        <v>360</v>
      </c>
      <c r="KL167" t="s">
        <v>362</v>
      </c>
      <c r="KM167" t="s">
        <v>360</v>
      </c>
      <c r="KN167" t="s">
        <v>362</v>
      </c>
      <c r="KO167" t="s">
        <v>362</v>
      </c>
      <c r="KP167" t="s">
        <v>362</v>
      </c>
      <c r="KQ167" t="s">
        <v>360</v>
      </c>
      <c r="KR167" t="s">
        <v>362</v>
      </c>
      <c r="KS167" t="s">
        <v>362</v>
      </c>
      <c r="KT167" t="s">
        <v>362</v>
      </c>
      <c r="KU167" t="s">
        <v>362</v>
      </c>
      <c r="LJ167" t="s">
        <v>6023</v>
      </c>
      <c r="LK167" t="s">
        <v>360</v>
      </c>
      <c r="LL167" t="s">
        <v>360</v>
      </c>
      <c r="LM167" t="s">
        <v>360</v>
      </c>
      <c r="LN167" t="s">
        <v>360</v>
      </c>
      <c r="LO167" t="s">
        <v>362</v>
      </c>
      <c r="LP167" t="s">
        <v>362</v>
      </c>
      <c r="LQ167" t="s">
        <v>362</v>
      </c>
      <c r="LS167" t="s">
        <v>3072</v>
      </c>
      <c r="LT167" t="s">
        <v>5287</v>
      </c>
      <c r="MR167" t="s">
        <v>5227</v>
      </c>
      <c r="MS167" t="s">
        <v>362</v>
      </c>
      <c r="MT167" t="s">
        <v>362</v>
      </c>
      <c r="MU167" t="s">
        <v>362</v>
      </c>
      <c r="MV167" t="s">
        <v>362</v>
      </c>
      <c r="MW167" t="s">
        <v>362</v>
      </c>
      <c r="MX167" t="s">
        <v>362</v>
      </c>
      <c r="MY167" t="s">
        <v>360</v>
      </c>
      <c r="MZ167" t="s">
        <v>362</v>
      </c>
      <c r="NA167" t="s">
        <v>362</v>
      </c>
      <c r="NB167" t="s">
        <v>362</v>
      </c>
      <c r="NC167" t="s">
        <v>362</v>
      </c>
      <c r="NE167" t="s">
        <v>4971</v>
      </c>
      <c r="NF167" t="s">
        <v>362</v>
      </c>
      <c r="NG167" t="s">
        <v>362</v>
      </c>
      <c r="NH167" t="s">
        <v>362</v>
      </c>
      <c r="NI167" t="s">
        <v>362</v>
      </c>
      <c r="NJ167" t="s">
        <v>362</v>
      </c>
      <c r="NK167" t="s">
        <v>362</v>
      </c>
      <c r="NL167" t="s">
        <v>362</v>
      </c>
      <c r="NM167" t="s">
        <v>362</v>
      </c>
      <c r="NN167" t="s">
        <v>362</v>
      </c>
      <c r="NO167" t="s">
        <v>362</v>
      </c>
      <c r="NP167" t="s">
        <v>362</v>
      </c>
      <c r="NQ167" t="s">
        <v>360</v>
      </c>
      <c r="NR167" t="s">
        <v>362</v>
      </c>
      <c r="NS167" t="s">
        <v>362</v>
      </c>
      <c r="NU167" t="s">
        <v>5996</v>
      </c>
      <c r="NV167" t="s">
        <v>360</v>
      </c>
      <c r="NW167" t="s">
        <v>362</v>
      </c>
      <c r="NX167" t="s">
        <v>362</v>
      </c>
      <c r="NY167" t="s">
        <v>362</v>
      </c>
      <c r="NZ167" t="s">
        <v>360</v>
      </c>
      <c r="OA167" t="s">
        <v>362</v>
      </c>
      <c r="OB167" t="s">
        <v>360</v>
      </c>
      <c r="OC167" t="s">
        <v>362</v>
      </c>
      <c r="OD167" t="s">
        <v>362</v>
      </c>
      <c r="OE167" t="s">
        <v>362</v>
      </c>
      <c r="OF167" t="s">
        <v>362</v>
      </c>
      <c r="OG167" t="s">
        <v>362</v>
      </c>
      <c r="OI167" t="s">
        <v>6106</v>
      </c>
      <c r="OJ167" t="s">
        <v>360</v>
      </c>
      <c r="OK167" t="s">
        <v>362</v>
      </c>
      <c r="OL167" t="s">
        <v>362</v>
      </c>
      <c r="OM167" t="s">
        <v>362</v>
      </c>
      <c r="ON167" t="s">
        <v>362</v>
      </c>
      <c r="OO167" t="s">
        <v>362</v>
      </c>
      <c r="OP167" t="s">
        <v>360</v>
      </c>
      <c r="OQ167" t="s">
        <v>362</v>
      </c>
      <c r="OR167" t="s">
        <v>362</v>
      </c>
      <c r="OS167" t="s">
        <v>362</v>
      </c>
      <c r="OU167" t="s">
        <v>5002</v>
      </c>
      <c r="PF167" t="s">
        <v>5387</v>
      </c>
      <c r="PG167" t="s">
        <v>362</v>
      </c>
      <c r="PH167" t="s">
        <v>362</v>
      </c>
      <c r="PI167" t="s">
        <v>362</v>
      </c>
      <c r="PJ167" t="s">
        <v>362</v>
      </c>
      <c r="PK167" t="s">
        <v>362</v>
      </c>
      <c r="PL167" t="s">
        <v>362</v>
      </c>
      <c r="PM167" t="s">
        <v>362</v>
      </c>
      <c r="PN167" t="s">
        <v>362</v>
      </c>
      <c r="PO167" t="s">
        <v>362</v>
      </c>
      <c r="PP167" t="s">
        <v>360</v>
      </c>
      <c r="PQ167" t="s">
        <v>362</v>
      </c>
      <c r="PR167" t="s">
        <v>362</v>
      </c>
      <c r="PS167" t="s">
        <v>362</v>
      </c>
      <c r="PT167" t="s">
        <v>362</v>
      </c>
      <c r="PU167" t="s">
        <v>362</v>
      </c>
      <c r="PV167" t="s">
        <v>362</v>
      </c>
      <c r="PW167" t="s">
        <v>362</v>
      </c>
      <c r="PX167" t="s">
        <v>362</v>
      </c>
      <c r="PZ167" t="s">
        <v>6522</v>
      </c>
      <c r="QA167" t="s">
        <v>362</v>
      </c>
      <c r="QB167" t="s">
        <v>362</v>
      </c>
      <c r="QC167" t="s">
        <v>362</v>
      </c>
      <c r="QD167" t="s">
        <v>362</v>
      </c>
      <c r="QE167" t="s">
        <v>362</v>
      </c>
      <c r="QF167" t="s">
        <v>360</v>
      </c>
      <c r="QG167" t="s">
        <v>362</v>
      </c>
      <c r="QH167" t="s">
        <v>360</v>
      </c>
      <c r="QI167" t="s">
        <v>362</v>
      </c>
      <c r="QJ167" t="s">
        <v>362</v>
      </c>
      <c r="QK167" t="s">
        <v>362</v>
      </c>
      <c r="QL167" t="s">
        <v>362</v>
      </c>
      <c r="QM167" t="s">
        <v>362</v>
      </c>
      <c r="QN167" t="s">
        <v>362</v>
      </c>
      <c r="QO167" t="s">
        <v>362</v>
      </c>
      <c r="QP167" t="s">
        <v>362</v>
      </c>
      <c r="QR167" t="s">
        <v>6460</v>
      </c>
      <c r="QS167" t="s">
        <v>360</v>
      </c>
      <c r="QT167" t="s">
        <v>362</v>
      </c>
      <c r="QU167" t="s">
        <v>360</v>
      </c>
      <c r="QV167" t="s">
        <v>362</v>
      </c>
      <c r="QW167" t="s">
        <v>362</v>
      </c>
      <c r="QX167" t="s">
        <v>362</v>
      </c>
      <c r="QY167" t="s">
        <v>360</v>
      </c>
      <c r="QZ167" t="s">
        <v>360</v>
      </c>
      <c r="RA167" t="s">
        <v>362</v>
      </c>
      <c r="RB167" t="s">
        <v>362</v>
      </c>
      <c r="RC167" t="s">
        <v>362</v>
      </c>
      <c r="RD167" t="s">
        <v>362</v>
      </c>
      <c r="RF167" t="s">
        <v>6027</v>
      </c>
      <c r="RG167" t="s">
        <v>362</v>
      </c>
      <c r="RH167" t="s">
        <v>362</v>
      </c>
      <c r="RI167" t="s">
        <v>362</v>
      </c>
      <c r="RJ167" t="s">
        <v>362</v>
      </c>
      <c r="RK167" t="s">
        <v>360</v>
      </c>
      <c r="RL167" t="s">
        <v>360</v>
      </c>
      <c r="RM167" t="s">
        <v>362</v>
      </c>
      <c r="RN167" t="s">
        <v>362</v>
      </c>
      <c r="RO167" t="s">
        <v>362</v>
      </c>
      <c r="RP167" t="s">
        <v>362</v>
      </c>
      <c r="RQ167" t="s">
        <v>362</v>
      </c>
      <c r="RR167" t="s">
        <v>362</v>
      </c>
      <c r="RS167" t="s">
        <v>362</v>
      </c>
      <c r="RT167" t="s">
        <v>362</v>
      </c>
      <c r="RU167" t="s">
        <v>362</v>
      </c>
      <c r="RV167" t="s">
        <v>362</v>
      </c>
      <c r="RX167" t="s">
        <v>6213</v>
      </c>
      <c r="RY167" t="s">
        <v>360</v>
      </c>
      <c r="RZ167" t="s">
        <v>360</v>
      </c>
      <c r="SA167" t="s">
        <v>360</v>
      </c>
      <c r="SB167" t="s">
        <v>360</v>
      </c>
      <c r="SC167" t="s">
        <v>360</v>
      </c>
      <c r="SD167" t="s">
        <v>360</v>
      </c>
      <c r="SE167" t="s">
        <v>362</v>
      </c>
      <c r="SF167" t="s">
        <v>362</v>
      </c>
      <c r="SG167" t="s">
        <v>362</v>
      </c>
      <c r="SH167" t="s">
        <v>362</v>
      </c>
      <c r="SI167" t="s">
        <v>362</v>
      </c>
      <c r="SK167" t="s">
        <v>6642</v>
      </c>
      <c r="SL167" t="s">
        <v>362</v>
      </c>
      <c r="SM167" t="s">
        <v>362</v>
      </c>
      <c r="SN167" t="s">
        <v>362</v>
      </c>
      <c r="SO167" t="s">
        <v>360</v>
      </c>
      <c r="SP167" t="s">
        <v>360</v>
      </c>
      <c r="SQ167" t="s">
        <v>360</v>
      </c>
      <c r="SR167" t="s">
        <v>360</v>
      </c>
      <c r="SS167" t="s">
        <v>360</v>
      </c>
      <c r="ST167" t="s">
        <v>360</v>
      </c>
      <c r="SU167" t="s">
        <v>362</v>
      </c>
      <c r="SV167" t="s">
        <v>362</v>
      </c>
      <c r="SW167" t="s">
        <v>362</v>
      </c>
      <c r="SX167" t="s">
        <v>362</v>
      </c>
      <c r="SZ167" t="s">
        <v>3074</v>
      </c>
      <c r="TA167" t="s">
        <v>362</v>
      </c>
      <c r="TB167" t="s">
        <v>362</v>
      </c>
      <c r="TC167" t="s">
        <v>362</v>
      </c>
      <c r="TD167" t="s">
        <v>362</v>
      </c>
      <c r="TE167" t="s">
        <v>362</v>
      </c>
      <c r="TF167" t="s">
        <v>362</v>
      </c>
      <c r="TG167" t="s">
        <v>360</v>
      </c>
      <c r="TH167" t="s">
        <v>362</v>
      </c>
      <c r="TY167" t="s">
        <v>5021</v>
      </c>
      <c r="TZ167" t="s">
        <v>6111</v>
      </c>
      <c r="UA167" t="s">
        <v>362</v>
      </c>
      <c r="UB167" t="s">
        <v>360</v>
      </c>
      <c r="UC167" t="s">
        <v>362</v>
      </c>
      <c r="UD167" t="s">
        <v>360</v>
      </c>
      <c r="UE167" t="s">
        <v>362</v>
      </c>
      <c r="UF167" t="s">
        <v>362</v>
      </c>
      <c r="UG167" t="s">
        <v>362</v>
      </c>
      <c r="UH167" t="s">
        <v>362</v>
      </c>
      <c r="UI167" t="s">
        <v>362</v>
      </c>
      <c r="UJ167" t="s">
        <v>362</v>
      </c>
      <c r="UK167" t="s">
        <v>362</v>
      </c>
      <c r="UN167" t="s">
        <v>3074</v>
      </c>
      <c r="UO167" t="s">
        <v>3074</v>
      </c>
      <c r="UP167" t="s">
        <v>3072</v>
      </c>
      <c r="UQ167" t="s">
        <v>6717</v>
      </c>
      <c r="UR167" t="s">
        <v>304</v>
      </c>
      <c r="US167" t="s">
        <v>321</v>
      </c>
      <c r="UT167" t="s">
        <v>290</v>
      </c>
      <c r="UU167" t="s">
        <v>692</v>
      </c>
      <c r="UV167" t="s">
        <v>525</v>
      </c>
      <c r="UW167" t="s">
        <v>329</v>
      </c>
      <c r="UX167" t="s">
        <v>737</v>
      </c>
      <c r="UY167" t="s">
        <v>406</v>
      </c>
      <c r="UZ167" t="s">
        <v>1099</v>
      </c>
      <c r="VA167" t="s">
        <v>1185</v>
      </c>
      <c r="VB167" t="s">
        <v>392</v>
      </c>
    </row>
    <row r="168" spans="1:574" x14ac:dyDescent="0.25">
      <c r="A168" t="s">
        <v>6718</v>
      </c>
      <c r="B168" s="38">
        <v>45912</v>
      </c>
      <c r="C168" t="s">
        <v>3056</v>
      </c>
      <c r="D168" t="s">
        <v>3062</v>
      </c>
      <c r="E168" t="s">
        <v>3068</v>
      </c>
      <c r="G168" t="s">
        <v>3072</v>
      </c>
      <c r="H168" s="38">
        <v>44700</v>
      </c>
      <c r="I168">
        <v>68</v>
      </c>
      <c r="J168" t="s">
        <v>1471</v>
      </c>
      <c r="K168" t="s">
        <v>4866</v>
      </c>
      <c r="L168" t="s">
        <v>4875</v>
      </c>
      <c r="N168" t="s">
        <v>4913</v>
      </c>
      <c r="P168" t="s">
        <v>4933</v>
      </c>
      <c r="R168" t="s">
        <v>5529</v>
      </c>
      <c r="S168" t="s">
        <v>362</v>
      </c>
      <c r="T168" t="s">
        <v>360</v>
      </c>
      <c r="U168" t="s">
        <v>362</v>
      </c>
      <c r="V168" t="s">
        <v>362</v>
      </c>
      <c r="W168" t="s">
        <v>362</v>
      </c>
      <c r="X168" t="s">
        <v>362</v>
      </c>
      <c r="Y168" t="s">
        <v>362</v>
      </c>
      <c r="Z168" t="s">
        <v>362</v>
      </c>
      <c r="AB168" t="s">
        <v>4942</v>
      </c>
      <c r="AC168" t="s">
        <v>4942</v>
      </c>
      <c r="AD168" t="s">
        <v>4942</v>
      </c>
      <c r="AE168" t="s">
        <v>4940</v>
      </c>
      <c r="AF168" t="s">
        <v>4940</v>
      </c>
      <c r="AG168" t="s">
        <v>4940</v>
      </c>
      <c r="AH168" t="s">
        <v>4949</v>
      </c>
      <c r="AI168" t="s">
        <v>360</v>
      </c>
      <c r="AJ168" t="s">
        <v>362</v>
      </c>
      <c r="AK168" t="s">
        <v>362</v>
      </c>
      <c r="AL168" t="s">
        <v>362</v>
      </c>
      <c r="AM168" t="s">
        <v>362</v>
      </c>
      <c r="AN168" t="s">
        <v>362</v>
      </c>
      <c r="AO168" t="s">
        <v>362</v>
      </c>
      <c r="AP168" t="s">
        <v>362</v>
      </c>
      <c r="AQ168" t="s">
        <v>362</v>
      </c>
      <c r="AR168" t="s">
        <v>362</v>
      </c>
      <c r="AS168" t="s">
        <v>362</v>
      </c>
      <c r="AT168" t="s">
        <v>362</v>
      </c>
      <c r="AU168" t="s">
        <v>362</v>
      </c>
      <c r="AV168" t="s">
        <v>362</v>
      </c>
      <c r="AX168" t="s">
        <v>4949</v>
      </c>
      <c r="AY168" t="s">
        <v>360</v>
      </c>
      <c r="AZ168" t="s">
        <v>362</v>
      </c>
      <c r="BA168" t="s">
        <v>362</v>
      </c>
      <c r="BB168" t="s">
        <v>362</v>
      </c>
      <c r="BC168" t="s">
        <v>362</v>
      </c>
      <c r="BD168" t="s">
        <v>362</v>
      </c>
      <c r="BE168" t="s">
        <v>362</v>
      </c>
      <c r="BF168" t="s">
        <v>362</v>
      </c>
      <c r="BG168" t="s">
        <v>362</v>
      </c>
      <c r="BH168" t="s">
        <v>362</v>
      </c>
      <c r="BI168" t="s">
        <v>362</v>
      </c>
      <c r="BJ168" t="s">
        <v>362</v>
      </c>
      <c r="BK168" t="s">
        <v>362</v>
      </c>
      <c r="BM168" t="s">
        <v>5473</v>
      </c>
      <c r="BN168" t="s">
        <v>362</v>
      </c>
      <c r="BO168" t="s">
        <v>362</v>
      </c>
      <c r="BP168" t="s">
        <v>362</v>
      </c>
      <c r="BQ168" t="s">
        <v>360</v>
      </c>
      <c r="BR168" t="s">
        <v>362</v>
      </c>
      <c r="BS168" t="s">
        <v>362</v>
      </c>
      <c r="BT168" t="s">
        <v>362</v>
      </c>
      <c r="BU168" t="s">
        <v>362</v>
      </c>
      <c r="BV168" t="s">
        <v>362</v>
      </c>
      <c r="BX168" t="s">
        <v>4975</v>
      </c>
      <c r="CN168" t="s">
        <v>5002</v>
      </c>
      <c r="DD168" t="s">
        <v>5021</v>
      </c>
      <c r="EK168" t="s">
        <v>5070</v>
      </c>
      <c r="EW168" t="s">
        <v>5094</v>
      </c>
      <c r="EX168" t="s">
        <v>360</v>
      </c>
      <c r="EY168" t="s">
        <v>362</v>
      </c>
      <c r="EZ168" t="s">
        <v>362</v>
      </c>
      <c r="FA168" t="s">
        <v>362</v>
      </c>
      <c r="FB168" t="s">
        <v>362</v>
      </c>
      <c r="FC168" t="s">
        <v>362</v>
      </c>
      <c r="FD168" t="s">
        <v>362</v>
      </c>
      <c r="FE168" t="s">
        <v>362</v>
      </c>
      <c r="FF168" t="s">
        <v>362</v>
      </c>
      <c r="FG168" t="s">
        <v>362</v>
      </c>
      <c r="FH168" t="s">
        <v>362</v>
      </c>
      <c r="FJ168" t="s">
        <v>5070</v>
      </c>
      <c r="FK168" t="s">
        <v>3072</v>
      </c>
      <c r="FV168" t="s">
        <v>3072</v>
      </c>
      <c r="GG168" t="s">
        <v>4961</v>
      </c>
      <c r="GI168" t="s">
        <v>3074</v>
      </c>
      <c r="HN168" t="s">
        <v>4907</v>
      </c>
      <c r="HO168" t="s">
        <v>362</v>
      </c>
      <c r="HP168" t="s">
        <v>362</v>
      </c>
      <c r="HQ168" t="s">
        <v>362</v>
      </c>
      <c r="HR168" t="s">
        <v>362</v>
      </c>
      <c r="HS168" t="s">
        <v>362</v>
      </c>
      <c r="HT168" t="s">
        <v>362</v>
      </c>
      <c r="HU168" t="s">
        <v>362</v>
      </c>
      <c r="HV168" t="s">
        <v>360</v>
      </c>
      <c r="HW168" t="s">
        <v>362</v>
      </c>
      <c r="HY168" t="s">
        <v>5186</v>
      </c>
      <c r="HZ168" t="s">
        <v>362</v>
      </c>
      <c r="IA168" t="s">
        <v>362</v>
      </c>
      <c r="IB168" t="s">
        <v>362</v>
      </c>
      <c r="IC168" t="s">
        <v>362</v>
      </c>
      <c r="ID168" t="s">
        <v>360</v>
      </c>
      <c r="IE168" t="s">
        <v>362</v>
      </c>
      <c r="IG168" t="s">
        <v>5187</v>
      </c>
      <c r="IP168" t="s">
        <v>5203</v>
      </c>
      <c r="IQ168" t="s">
        <v>5212</v>
      </c>
      <c r="IR168" t="s">
        <v>360</v>
      </c>
      <c r="IS168" t="s">
        <v>362</v>
      </c>
      <c r="IT168" t="s">
        <v>362</v>
      </c>
      <c r="IU168" t="s">
        <v>362</v>
      </c>
      <c r="IV168" t="s">
        <v>362</v>
      </c>
      <c r="IW168" t="s">
        <v>362</v>
      </c>
      <c r="IX168" t="s">
        <v>362</v>
      </c>
      <c r="IY168" t="s">
        <v>362</v>
      </c>
      <c r="IZ168" t="s">
        <v>362</v>
      </c>
      <c r="JA168" t="s">
        <v>362</v>
      </c>
      <c r="JL168" t="s">
        <v>3074</v>
      </c>
      <c r="JX168" t="s">
        <v>5248</v>
      </c>
      <c r="JY168" t="s">
        <v>360</v>
      </c>
      <c r="JZ168" t="s">
        <v>362</v>
      </c>
      <c r="KA168" t="s">
        <v>362</v>
      </c>
      <c r="KB168" t="s">
        <v>362</v>
      </c>
      <c r="KC168" t="s">
        <v>362</v>
      </c>
      <c r="KD168" t="s">
        <v>362</v>
      </c>
      <c r="KE168" t="s">
        <v>362</v>
      </c>
      <c r="KF168" t="s">
        <v>362</v>
      </c>
      <c r="KG168" t="s">
        <v>362</v>
      </c>
      <c r="KI168" t="s">
        <v>5259</v>
      </c>
      <c r="KJ168" t="s">
        <v>6356</v>
      </c>
      <c r="KK168" t="s">
        <v>362</v>
      </c>
      <c r="KL168" t="s">
        <v>362</v>
      </c>
      <c r="KM168" t="s">
        <v>360</v>
      </c>
      <c r="KN168" t="s">
        <v>362</v>
      </c>
      <c r="KO168" t="s">
        <v>362</v>
      </c>
      <c r="KP168" t="s">
        <v>362</v>
      </c>
      <c r="KQ168" t="s">
        <v>362</v>
      </c>
      <c r="KR168" t="s">
        <v>362</v>
      </c>
      <c r="KS168" t="s">
        <v>360</v>
      </c>
      <c r="KT168" t="s">
        <v>362</v>
      </c>
      <c r="KU168" t="s">
        <v>362</v>
      </c>
      <c r="LJ168" t="s">
        <v>6491</v>
      </c>
      <c r="LK168" t="s">
        <v>362</v>
      </c>
      <c r="LL168" t="s">
        <v>360</v>
      </c>
      <c r="LM168" t="s">
        <v>360</v>
      </c>
      <c r="LN168" t="s">
        <v>362</v>
      </c>
      <c r="LO168" t="s">
        <v>362</v>
      </c>
      <c r="LP168" t="s">
        <v>362</v>
      </c>
      <c r="LQ168" t="s">
        <v>362</v>
      </c>
      <c r="LS168" t="s">
        <v>3072</v>
      </c>
      <c r="LT168" t="s">
        <v>5287</v>
      </c>
      <c r="MR168" t="s">
        <v>5050</v>
      </c>
      <c r="MS168" t="s">
        <v>362</v>
      </c>
      <c r="MT168" t="s">
        <v>362</v>
      </c>
      <c r="MU168" t="s">
        <v>362</v>
      </c>
      <c r="MV168" t="s">
        <v>362</v>
      </c>
      <c r="MW168" t="s">
        <v>362</v>
      </c>
      <c r="MX168" t="s">
        <v>362</v>
      </c>
      <c r="MY168" t="s">
        <v>362</v>
      </c>
      <c r="MZ168" t="s">
        <v>360</v>
      </c>
      <c r="NA168" t="s">
        <v>362</v>
      </c>
      <c r="NB168" t="s">
        <v>362</v>
      </c>
      <c r="NC168" t="s">
        <v>362</v>
      </c>
      <c r="NE168" t="s">
        <v>4971</v>
      </c>
      <c r="NF168" t="s">
        <v>362</v>
      </c>
      <c r="NG168" t="s">
        <v>362</v>
      </c>
      <c r="NH168" t="s">
        <v>362</v>
      </c>
      <c r="NI168" t="s">
        <v>362</v>
      </c>
      <c r="NJ168" t="s">
        <v>362</v>
      </c>
      <c r="NK168" t="s">
        <v>362</v>
      </c>
      <c r="NL168" t="s">
        <v>362</v>
      </c>
      <c r="NM168" t="s">
        <v>362</v>
      </c>
      <c r="NN168" t="s">
        <v>362</v>
      </c>
      <c r="NO168" t="s">
        <v>362</v>
      </c>
      <c r="NP168" t="s">
        <v>362</v>
      </c>
      <c r="NQ168" t="s">
        <v>360</v>
      </c>
      <c r="NR168" t="s">
        <v>362</v>
      </c>
      <c r="NS168" t="s">
        <v>362</v>
      </c>
      <c r="NU168" t="s">
        <v>5277</v>
      </c>
      <c r="NV168" t="s">
        <v>362</v>
      </c>
      <c r="NW168" t="s">
        <v>362</v>
      </c>
      <c r="NX168" t="s">
        <v>362</v>
      </c>
      <c r="NY168" t="s">
        <v>362</v>
      </c>
      <c r="NZ168" t="s">
        <v>362</v>
      </c>
      <c r="OA168" t="s">
        <v>362</v>
      </c>
      <c r="OB168" t="s">
        <v>362</v>
      </c>
      <c r="OC168" t="s">
        <v>362</v>
      </c>
      <c r="OD168" t="s">
        <v>360</v>
      </c>
      <c r="OE168" t="s">
        <v>362</v>
      </c>
      <c r="OF168" t="s">
        <v>362</v>
      </c>
      <c r="OG168" t="s">
        <v>362</v>
      </c>
      <c r="OI168" t="s">
        <v>5345</v>
      </c>
      <c r="OJ168" t="s">
        <v>360</v>
      </c>
      <c r="OK168" t="s">
        <v>362</v>
      </c>
      <c r="OL168" t="s">
        <v>362</v>
      </c>
      <c r="OM168" t="s">
        <v>362</v>
      </c>
      <c r="ON168" t="s">
        <v>362</v>
      </c>
      <c r="OO168" t="s">
        <v>362</v>
      </c>
      <c r="OP168" t="s">
        <v>362</v>
      </c>
      <c r="OQ168" t="s">
        <v>362</v>
      </c>
      <c r="OR168" t="s">
        <v>362</v>
      </c>
      <c r="OS168" t="s">
        <v>362</v>
      </c>
      <c r="OU168" t="s">
        <v>5002</v>
      </c>
      <c r="PF168" t="s">
        <v>6516</v>
      </c>
      <c r="PG168" t="s">
        <v>360</v>
      </c>
      <c r="PH168" t="s">
        <v>362</v>
      </c>
      <c r="PI168" t="s">
        <v>362</v>
      </c>
      <c r="PJ168" t="s">
        <v>362</v>
      </c>
      <c r="PK168" t="s">
        <v>362</v>
      </c>
      <c r="PL168" t="s">
        <v>362</v>
      </c>
      <c r="PM168" t="s">
        <v>362</v>
      </c>
      <c r="PN168" t="s">
        <v>362</v>
      </c>
      <c r="PO168" t="s">
        <v>362</v>
      </c>
      <c r="PP168" t="s">
        <v>360</v>
      </c>
      <c r="PQ168" t="s">
        <v>362</v>
      </c>
      <c r="PR168" t="s">
        <v>362</v>
      </c>
      <c r="PS168" t="s">
        <v>362</v>
      </c>
      <c r="PT168" t="s">
        <v>362</v>
      </c>
      <c r="PU168" t="s">
        <v>362</v>
      </c>
      <c r="PV168" t="s">
        <v>362</v>
      </c>
      <c r="PW168" t="s">
        <v>362</v>
      </c>
      <c r="PX168" t="s">
        <v>362</v>
      </c>
      <c r="PZ168" t="s">
        <v>5398</v>
      </c>
      <c r="QA168" t="s">
        <v>362</v>
      </c>
      <c r="QB168" t="s">
        <v>362</v>
      </c>
      <c r="QC168" t="s">
        <v>362</v>
      </c>
      <c r="QD168" t="s">
        <v>362</v>
      </c>
      <c r="QE168" t="s">
        <v>362</v>
      </c>
      <c r="QF168" t="s">
        <v>362</v>
      </c>
      <c r="QG168" t="s">
        <v>362</v>
      </c>
      <c r="QH168" t="s">
        <v>362</v>
      </c>
      <c r="QI168" t="s">
        <v>362</v>
      </c>
      <c r="QJ168" t="s">
        <v>362</v>
      </c>
      <c r="QK168" t="s">
        <v>362</v>
      </c>
      <c r="QL168" t="s">
        <v>362</v>
      </c>
      <c r="QM168" t="s">
        <v>360</v>
      </c>
      <c r="QN168" t="s">
        <v>362</v>
      </c>
      <c r="QO168" t="s">
        <v>362</v>
      </c>
      <c r="QP168" t="s">
        <v>362</v>
      </c>
      <c r="SZ168" t="s">
        <v>3074</v>
      </c>
      <c r="TA168" t="s">
        <v>362</v>
      </c>
      <c r="TB168" t="s">
        <v>362</v>
      </c>
      <c r="TC168" t="s">
        <v>362</v>
      </c>
      <c r="TD168" t="s">
        <v>362</v>
      </c>
      <c r="TE168" t="s">
        <v>362</v>
      </c>
      <c r="TF168" t="s">
        <v>362</v>
      </c>
      <c r="TG168" t="s">
        <v>360</v>
      </c>
      <c r="TH168" t="s">
        <v>362</v>
      </c>
      <c r="TY168" t="s">
        <v>5002</v>
      </c>
      <c r="UN168" t="s">
        <v>3074</v>
      </c>
      <c r="UO168" t="s">
        <v>3074</v>
      </c>
      <c r="UP168" t="s">
        <v>3074</v>
      </c>
      <c r="UQ168" t="s">
        <v>6719</v>
      </c>
      <c r="UR168" t="s">
        <v>304</v>
      </c>
      <c r="US168" t="s">
        <v>314</v>
      </c>
      <c r="UT168" t="s">
        <v>298</v>
      </c>
      <c r="UU168" t="s">
        <v>690</v>
      </c>
      <c r="UV168" t="s">
        <v>532</v>
      </c>
      <c r="UW168" t="s">
        <v>330</v>
      </c>
      <c r="UX168" t="s">
        <v>737</v>
      </c>
      <c r="UY168" t="s">
        <v>406</v>
      </c>
      <c r="UZ168" t="s">
        <v>1099</v>
      </c>
      <c r="VA168" t="s">
        <v>1184</v>
      </c>
      <c r="VB168" t="s">
        <v>386</v>
      </c>
    </row>
    <row r="169" spans="1:574" x14ac:dyDescent="0.25">
      <c r="A169" t="s">
        <v>6720</v>
      </c>
      <c r="B169" s="38">
        <v>45912</v>
      </c>
      <c r="C169" t="s">
        <v>3057</v>
      </c>
      <c r="D169" t="s">
        <v>3059</v>
      </c>
      <c r="E169" t="s">
        <v>3065</v>
      </c>
      <c r="F169">
        <v>2751094</v>
      </c>
      <c r="G169" t="s">
        <v>3072</v>
      </c>
      <c r="H169" s="38">
        <v>44618</v>
      </c>
      <c r="I169">
        <v>37</v>
      </c>
      <c r="J169" t="s">
        <v>1474</v>
      </c>
      <c r="K169" t="s">
        <v>4866</v>
      </c>
      <c r="L169" t="s">
        <v>4875</v>
      </c>
      <c r="N169" t="s">
        <v>4913</v>
      </c>
      <c r="P169" t="s">
        <v>4931</v>
      </c>
      <c r="R169" t="s">
        <v>5527</v>
      </c>
      <c r="S169" t="s">
        <v>360</v>
      </c>
      <c r="T169" t="s">
        <v>362</v>
      </c>
      <c r="U169" t="s">
        <v>362</v>
      </c>
      <c r="V169" t="s">
        <v>362</v>
      </c>
      <c r="W169" t="s">
        <v>362</v>
      </c>
      <c r="X169" t="s">
        <v>362</v>
      </c>
      <c r="Y169" t="s">
        <v>362</v>
      </c>
      <c r="Z169" t="s">
        <v>362</v>
      </c>
      <c r="AB169" t="s">
        <v>4940</v>
      </c>
      <c r="AC169" t="s">
        <v>4940</v>
      </c>
      <c r="AD169" t="s">
        <v>4940</v>
      </c>
      <c r="AE169" t="s">
        <v>4940</v>
      </c>
      <c r="AF169" t="s">
        <v>4940</v>
      </c>
      <c r="AG169" t="s">
        <v>4940</v>
      </c>
      <c r="AH169" t="s">
        <v>6564</v>
      </c>
      <c r="AI169" t="s">
        <v>360</v>
      </c>
      <c r="AJ169" t="s">
        <v>362</v>
      </c>
      <c r="AK169" t="s">
        <v>362</v>
      </c>
      <c r="AL169" t="s">
        <v>360</v>
      </c>
      <c r="AM169" t="s">
        <v>362</v>
      </c>
      <c r="AN169" t="s">
        <v>362</v>
      </c>
      <c r="AO169" t="s">
        <v>362</v>
      </c>
      <c r="AP169" t="s">
        <v>362</v>
      </c>
      <c r="AQ169" t="s">
        <v>362</v>
      </c>
      <c r="AR169" t="s">
        <v>362</v>
      </c>
      <c r="AS169" t="s">
        <v>362</v>
      </c>
      <c r="AT169" t="s">
        <v>362</v>
      </c>
      <c r="AU169" t="s">
        <v>362</v>
      </c>
      <c r="AV169" t="s">
        <v>362</v>
      </c>
      <c r="AX169" t="s">
        <v>4949</v>
      </c>
      <c r="AY169" t="s">
        <v>360</v>
      </c>
      <c r="AZ169" t="s">
        <v>362</v>
      </c>
      <c r="BA169" t="s">
        <v>362</v>
      </c>
      <c r="BB169" t="s">
        <v>362</v>
      </c>
      <c r="BC169" t="s">
        <v>362</v>
      </c>
      <c r="BD169" t="s">
        <v>362</v>
      </c>
      <c r="BE169" t="s">
        <v>362</v>
      </c>
      <c r="BF169" t="s">
        <v>362</v>
      </c>
      <c r="BG169" t="s">
        <v>362</v>
      </c>
      <c r="BH169" t="s">
        <v>362</v>
      </c>
      <c r="BI169" t="s">
        <v>362</v>
      </c>
      <c r="BJ169" t="s">
        <v>362</v>
      </c>
      <c r="BK169" t="s">
        <v>362</v>
      </c>
      <c r="BM169" t="s">
        <v>5473</v>
      </c>
      <c r="BN169" t="s">
        <v>362</v>
      </c>
      <c r="BO169" t="s">
        <v>362</v>
      </c>
      <c r="BP169" t="s">
        <v>362</v>
      </c>
      <c r="BQ169" t="s">
        <v>360</v>
      </c>
      <c r="BR169" t="s">
        <v>362</v>
      </c>
      <c r="BS169" t="s">
        <v>362</v>
      </c>
      <c r="BT169" t="s">
        <v>362</v>
      </c>
      <c r="BU169" t="s">
        <v>362</v>
      </c>
      <c r="BV169" t="s">
        <v>362</v>
      </c>
      <c r="BX169" t="s">
        <v>4975</v>
      </c>
      <c r="CN169" t="s">
        <v>5002</v>
      </c>
      <c r="DD169" t="s">
        <v>4984</v>
      </c>
      <c r="EK169" t="s">
        <v>5070</v>
      </c>
      <c r="EW169" t="s">
        <v>5094</v>
      </c>
      <c r="EX169" t="s">
        <v>360</v>
      </c>
      <c r="EY169" t="s">
        <v>362</v>
      </c>
      <c r="EZ169" t="s">
        <v>362</v>
      </c>
      <c r="FA169" t="s">
        <v>362</v>
      </c>
      <c r="FB169" t="s">
        <v>362</v>
      </c>
      <c r="FC169" t="s">
        <v>362</v>
      </c>
      <c r="FD169" t="s">
        <v>362</v>
      </c>
      <c r="FE169" t="s">
        <v>362</v>
      </c>
      <c r="FF169" t="s">
        <v>362</v>
      </c>
      <c r="FG169" t="s">
        <v>362</v>
      </c>
      <c r="FH169" t="s">
        <v>362</v>
      </c>
      <c r="FJ169" t="s">
        <v>5070</v>
      </c>
      <c r="FK169" t="s">
        <v>4907</v>
      </c>
      <c r="FV169" t="s">
        <v>3072</v>
      </c>
      <c r="GG169" t="s">
        <v>4961</v>
      </c>
      <c r="GI169" t="s">
        <v>3074</v>
      </c>
      <c r="HN169" t="s">
        <v>5172</v>
      </c>
      <c r="HO169" t="s">
        <v>362</v>
      </c>
      <c r="HP169" t="s">
        <v>362</v>
      </c>
      <c r="HQ169" t="s">
        <v>360</v>
      </c>
      <c r="HR169" t="s">
        <v>362</v>
      </c>
      <c r="HS169" t="s">
        <v>362</v>
      </c>
      <c r="HT169" t="s">
        <v>362</v>
      </c>
      <c r="HU169" t="s">
        <v>362</v>
      </c>
      <c r="HV169" t="s">
        <v>362</v>
      </c>
      <c r="HW169" t="s">
        <v>362</v>
      </c>
      <c r="HY169" t="s">
        <v>5180</v>
      </c>
      <c r="HZ169" t="s">
        <v>360</v>
      </c>
      <c r="IA169" t="s">
        <v>362</v>
      </c>
      <c r="IB169" t="s">
        <v>362</v>
      </c>
      <c r="IC169" t="s">
        <v>362</v>
      </c>
      <c r="ID169" t="s">
        <v>362</v>
      </c>
      <c r="IE169" t="s">
        <v>362</v>
      </c>
      <c r="IG169" t="s">
        <v>5187</v>
      </c>
      <c r="IP169" t="s">
        <v>5205</v>
      </c>
      <c r="IQ169" t="s">
        <v>5985</v>
      </c>
      <c r="IR169" t="s">
        <v>362</v>
      </c>
      <c r="IS169" t="s">
        <v>362</v>
      </c>
      <c r="IT169" t="s">
        <v>362</v>
      </c>
      <c r="IU169" t="s">
        <v>360</v>
      </c>
      <c r="IV169" t="s">
        <v>360</v>
      </c>
      <c r="IW169" t="s">
        <v>362</v>
      </c>
      <c r="IX169" t="s">
        <v>362</v>
      </c>
      <c r="IY169" t="s">
        <v>362</v>
      </c>
      <c r="IZ169" t="s">
        <v>362</v>
      </c>
      <c r="JA169" t="s">
        <v>362</v>
      </c>
      <c r="JL169" t="s">
        <v>3074</v>
      </c>
      <c r="JX169" t="s">
        <v>5248</v>
      </c>
      <c r="JY169" t="s">
        <v>360</v>
      </c>
      <c r="JZ169" t="s">
        <v>362</v>
      </c>
      <c r="KA169" t="s">
        <v>362</v>
      </c>
      <c r="KB169" t="s">
        <v>362</v>
      </c>
      <c r="KC169" t="s">
        <v>362</v>
      </c>
      <c r="KD169" t="s">
        <v>362</v>
      </c>
      <c r="KE169" t="s">
        <v>362</v>
      </c>
      <c r="KF169" t="s">
        <v>362</v>
      </c>
      <c r="KG169" t="s">
        <v>362</v>
      </c>
      <c r="KI169" t="s">
        <v>5259</v>
      </c>
      <c r="KJ169" t="s">
        <v>5263</v>
      </c>
      <c r="KK169" t="s">
        <v>360</v>
      </c>
      <c r="KL169" t="s">
        <v>362</v>
      </c>
      <c r="KM169" t="s">
        <v>362</v>
      </c>
      <c r="KN169" t="s">
        <v>362</v>
      </c>
      <c r="KO169" t="s">
        <v>362</v>
      </c>
      <c r="KP169" t="s">
        <v>362</v>
      </c>
      <c r="KQ169" t="s">
        <v>362</v>
      </c>
      <c r="KR169" t="s">
        <v>362</v>
      </c>
      <c r="KS169" t="s">
        <v>362</v>
      </c>
      <c r="KT169" t="s">
        <v>362</v>
      </c>
      <c r="KU169" t="s">
        <v>362</v>
      </c>
      <c r="LJ169" t="s">
        <v>6023</v>
      </c>
      <c r="LK169" t="s">
        <v>360</v>
      </c>
      <c r="LL169" t="s">
        <v>360</v>
      </c>
      <c r="LM169" t="s">
        <v>360</v>
      </c>
      <c r="LN169" t="s">
        <v>360</v>
      </c>
      <c r="LO169" t="s">
        <v>362</v>
      </c>
      <c r="LP169" t="s">
        <v>362</v>
      </c>
      <c r="LQ169" t="s">
        <v>362</v>
      </c>
      <c r="LS169" t="s">
        <v>3072</v>
      </c>
      <c r="LT169" t="s">
        <v>5287</v>
      </c>
      <c r="MR169" t="s">
        <v>5315</v>
      </c>
      <c r="MS169" t="s">
        <v>362</v>
      </c>
      <c r="MT169" t="s">
        <v>362</v>
      </c>
      <c r="MU169" t="s">
        <v>360</v>
      </c>
      <c r="MV169" t="s">
        <v>362</v>
      </c>
      <c r="MW169" t="s">
        <v>362</v>
      </c>
      <c r="MX169" t="s">
        <v>362</v>
      </c>
      <c r="MY169" t="s">
        <v>362</v>
      </c>
      <c r="MZ169" t="s">
        <v>362</v>
      </c>
      <c r="NA169" t="s">
        <v>362</v>
      </c>
      <c r="NB169" t="s">
        <v>362</v>
      </c>
      <c r="NC169" t="s">
        <v>362</v>
      </c>
      <c r="NE169" t="s">
        <v>4971</v>
      </c>
      <c r="NF169" t="s">
        <v>362</v>
      </c>
      <c r="NG169" t="s">
        <v>362</v>
      </c>
      <c r="NH169" t="s">
        <v>362</v>
      </c>
      <c r="NI169" t="s">
        <v>362</v>
      </c>
      <c r="NJ169" t="s">
        <v>362</v>
      </c>
      <c r="NK169" t="s">
        <v>362</v>
      </c>
      <c r="NL169" t="s">
        <v>362</v>
      </c>
      <c r="NM169" t="s">
        <v>362</v>
      </c>
      <c r="NN169" t="s">
        <v>362</v>
      </c>
      <c r="NO169" t="s">
        <v>362</v>
      </c>
      <c r="NP169" t="s">
        <v>362</v>
      </c>
      <c r="NQ169" t="s">
        <v>360</v>
      </c>
      <c r="NR169" t="s">
        <v>362</v>
      </c>
      <c r="NS169" t="s">
        <v>362</v>
      </c>
      <c r="NU169" t="s">
        <v>5263</v>
      </c>
      <c r="NV169" t="s">
        <v>360</v>
      </c>
      <c r="NW169" t="s">
        <v>362</v>
      </c>
      <c r="NX169" t="s">
        <v>362</v>
      </c>
      <c r="NY169" t="s">
        <v>362</v>
      </c>
      <c r="NZ169" t="s">
        <v>362</v>
      </c>
      <c r="OA169" t="s">
        <v>362</v>
      </c>
      <c r="OB169" t="s">
        <v>362</v>
      </c>
      <c r="OC169" t="s">
        <v>362</v>
      </c>
      <c r="OD169" t="s">
        <v>362</v>
      </c>
      <c r="OE169" t="s">
        <v>362</v>
      </c>
      <c r="OF169" t="s">
        <v>362</v>
      </c>
      <c r="OG169" t="s">
        <v>362</v>
      </c>
      <c r="OI169" t="s">
        <v>6049</v>
      </c>
      <c r="OJ169" t="s">
        <v>360</v>
      </c>
      <c r="OK169" t="s">
        <v>362</v>
      </c>
      <c r="OL169" t="s">
        <v>362</v>
      </c>
      <c r="OM169" t="s">
        <v>360</v>
      </c>
      <c r="ON169" t="s">
        <v>362</v>
      </c>
      <c r="OO169" t="s">
        <v>362</v>
      </c>
      <c r="OP169" t="s">
        <v>362</v>
      </c>
      <c r="OQ169" t="s">
        <v>362</v>
      </c>
      <c r="OR169" t="s">
        <v>362</v>
      </c>
      <c r="OS169" t="s">
        <v>362</v>
      </c>
      <c r="OU169" t="s">
        <v>5002</v>
      </c>
      <c r="PF169" t="s">
        <v>5369</v>
      </c>
      <c r="PG169" t="s">
        <v>360</v>
      </c>
      <c r="PH169" t="s">
        <v>362</v>
      </c>
      <c r="PI169" t="s">
        <v>362</v>
      </c>
      <c r="PJ169" t="s">
        <v>362</v>
      </c>
      <c r="PK169" t="s">
        <v>362</v>
      </c>
      <c r="PL169" t="s">
        <v>362</v>
      </c>
      <c r="PM169" t="s">
        <v>362</v>
      </c>
      <c r="PN169" t="s">
        <v>362</v>
      </c>
      <c r="PO169" t="s">
        <v>362</v>
      </c>
      <c r="PP169" t="s">
        <v>362</v>
      </c>
      <c r="PQ169" t="s">
        <v>362</v>
      </c>
      <c r="PR169" t="s">
        <v>362</v>
      </c>
      <c r="PS169" t="s">
        <v>362</v>
      </c>
      <c r="PT169" t="s">
        <v>362</v>
      </c>
      <c r="PU169" t="s">
        <v>362</v>
      </c>
      <c r="PV169" t="s">
        <v>362</v>
      </c>
      <c r="PW169" t="s">
        <v>362</v>
      </c>
      <c r="PX169" t="s">
        <v>362</v>
      </c>
      <c r="PZ169" t="s">
        <v>5242</v>
      </c>
      <c r="QA169" t="s">
        <v>362</v>
      </c>
      <c r="QB169" t="s">
        <v>362</v>
      </c>
      <c r="QC169" t="s">
        <v>360</v>
      </c>
      <c r="QD169" t="s">
        <v>362</v>
      </c>
      <c r="QE169" t="s">
        <v>362</v>
      </c>
      <c r="QF169" t="s">
        <v>362</v>
      </c>
      <c r="QG169" t="s">
        <v>362</v>
      </c>
      <c r="QH169" t="s">
        <v>362</v>
      </c>
      <c r="QI169" t="s">
        <v>362</v>
      </c>
      <c r="QJ169" t="s">
        <v>362</v>
      </c>
      <c r="QK169" t="s">
        <v>362</v>
      </c>
      <c r="QL169" t="s">
        <v>362</v>
      </c>
      <c r="QM169" t="s">
        <v>362</v>
      </c>
      <c r="QN169" t="s">
        <v>362</v>
      </c>
      <c r="QO169" t="s">
        <v>362</v>
      </c>
      <c r="QP169" t="s">
        <v>362</v>
      </c>
      <c r="QR169" t="s">
        <v>5437</v>
      </c>
      <c r="QS169" t="s">
        <v>362</v>
      </c>
      <c r="QT169" t="s">
        <v>362</v>
      </c>
      <c r="QU169" t="s">
        <v>362</v>
      </c>
      <c r="QV169" t="s">
        <v>362</v>
      </c>
      <c r="QW169" t="s">
        <v>362</v>
      </c>
      <c r="QX169" t="s">
        <v>362</v>
      </c>
      <c r="QY169" t="s">
        <v>362</v>
      </c>
      <c r="QZ169" t="s">
        <v>360</v>
      </c>
      <c r="RA169" t="s">
        <v>362</v>
      </c>
      <c r="RB169" t="s">
        <v>362</v>
      </c>
      <c r="RC169" t="s">
        <v>362</v>
      </c>
      <c r="RD169" t="s">
        <v>362</v>
      </c>
      <c r="RF169" t="s">
        <v>6721</v>
      </c>
      <c r="RG169" t="s">
        <v>362</v>
      </c>
      <c r="RH169" t="s">
        <v>360</v>
      </c>
      <c r="RI169" t="s">
        <v>362</v>
      </c>
      <c r="RJ169" t="s">
        <v>362</v>
      </c>
      <c r="RK169" t="s">
        <v>362</v>
      </c>
      <c r="RL169" t="s">
        <v>362</v>
      </c>
      <c r="RM169" t="s">
        <v>360</v>
      </c>
      <c r="RN169" t="s">
        <v>362</v>
      </c>
      <c r="RO169" t="s">
        <v>362</v>
      </c>
      <c r="RP169" t="s">
        <v>362</v>
      </c>
      <c r="RQ169" t="s">
        <v>362</v>
      </c>
      <c r="RR169" t="s">
        <v>362</v>
      </c>
      <c r="RS169" t="s">
        <v>362</v>
      </c>
      <c r="RT169" t="s">
        <v>362</v>
      </c>
      <c r="RU169" t="s">
        <v>362</v>
      </c>
      <c r="RV169" t="s">
        <v>362</v>
      </c>
      <c r="RX169" t="s">
        <v>6008</v>
      </c>
      <c r="RY169" t="s">
        <v>362</v>
      </c>
      <c r="RZ169" t="s">
        <v>360</v>
      </c>
      <c r="SA169" t="s">
        <v>360</v>
      </c>
      <c r="SB169" t="s">
        <v>360</v>
      </c>
      <c r="SC169" t="s">
        <v>362</v>
      </c>
      <c r="SD169" t="s">
        <v>362</v>
      </c>
      <c r="SE169" t="s">
        <v>362</v>
      </c>
      <c r="SF169" t="s">
        <v>362</v>
      </c>
      <c r="SG169" t="s">
        <v>362</v>
      </c>
      <c r="SH169" t="s">
        <v>362</v>
      </c>
      <c r="SI169" t="s">
        <v>362</v>
      </c>
      <c r="SK169" t="s">
        <v>5495</v>
      </c>
      <c r="SL169" t="s">
        <v>362</v>
      </c>
      <c r="SM169" t="s">
        <v>362</v>
      </c>
      <c r="SN169" t="s">
        <v>362</v>
      </c>
      <c r="SO169" t="s">
        <v>362</v>
      </c>
      <c r="SP169" t="s">
        <v>362</v>
      </c>
      <c r="SQ169" t="s">
        <v>362</v>
      </c>
      <c r="SR169" t="s">
        <v>360</v>
      </c>
      <c r="SS169" t="s">
        <v>362</v>
      </c>
      <c r="ST169" t="s">
        <v>362</v>
      </c>
      <c r="SU169" t="s">
        <v>362</v>
      </c>
      <c r="SV169" t="s">
        <v>362</v>
      </c>
      <c r="SW169" t="s">
        <v>362</v>
      </c>
      <c r="SX169" t="s">
        <v>362</v>
      </c>
      <c r="SZ169" t="s">
        <v>3074</v>
      </c>
      <c r="TA169" t="s">
        <v>362</v>
      </c>
      <c r="TB169" t="s">
        <v>362</v>
      </c>
      <c r="TC169" t="s">
        <v>362</v>
      </c>
      <c r="TD169" t="s">
        <v>362</v>
      </c>
      <c r="TE169" t="s">
        <v>362</v>
      </c>
      <c r="TF169" t="s">
        <v>362</v>
      </c>
      <c r="TG169" t="s">
        <v>360</v>
      </c>
      <c r="TH169" t="s">
        <v>362</v>
      </c>
      <c r="TY169" t="s">
        <v>5002</v>
      </c>
      <c r="UN169" t="s">
        <v>3072</v>
      </c>
      <c r="UO169" t="s">
        <v>3072</v>
      </c>
      <c r="UP169" t="s">
        <v>3072</v>
      </c>
      <c r="UQ169" t="s">
        <v>6722</v>
      </c>
      <c r="UR169" t="s">
        <v>304</v>
      </c>
      <c r="US169" t="s">
        <v>321</v>
      </c>
      <c r="UT169" t="s">
        <v>290</v>
      </c>
      <c r="UU169" t="s">
        <v>686</v>
      </c>
      <c r="UV169" t="s">
        <v>532</v>
      </c>
      <c r="UW169" t="s">
        <v>329</v>
      </c>
      <c r="UX169" t="s">
        <v>737</v>
      </c>
      <c r="UY169" t="s">
        <v>406</v>
      </c>
      <c r="UZ169" t="s">
        <v>1099</v>
      </c>
      <c r="VA169" t="s">
        <v>1185</v>
      </c>
      <c r="VB169" t="s">
        <v>375</v>
      </c>
    </row>
    <row r="170" spans="1:574" x14ac:dyDescent="0.25">
      <c r="A170" t="s">
        <v>6723</v>
      </c>
      <c r="B170" s="38">
        <v>45912</v>
      </c>
      <c r="C170" t="s">
        <v>3058</v>
      </c>
      <c r="D170" t="s">
        <v>3059</v>
      </c>
      <c r="E170" t="s">
        <v>3065</v>
      </c>
      <c r="F170">
        <v>2751429</v>
      </c>
      <c r="G170" t="s">
        <v>3072</v>
      </c>
      <c r="H170" s="38">
        <v>44965</v>
      </c>
      <c r="I170">
        <v>66</v>
      </c>
      <c r="J170" t="s">
        <v>1466</v>
      </c>
      <c r="K170" t="s">
        <v>4866</v>
      </c>
      <c r="L170" t="s">
        <v>4875</v>
      </c>
      <c r="N170" t="s">
        <v>4911</v>
      </c>
      <c r="P170" t="s">
        <v>4933</v>
      </c>
      <c r="R170" t="s">
        <v>5533</v>
      </c>
      <c r="S170" t="s">
        <v>362</v>
      </c>
      <c r="T170" t="s">
        <v>362</v>
      </c>
      <c r="U170" t="s">
        <v>362</v>
      </c>
      <c r="V170" t="s">
        <v>360</v>
      </c>
      <c r="W170" t="s">
        <v>362</v>
      </c>
      <c r="X170" t="s">
        <v>362</v>
      </c>
      <c r="Y170" t="s">
        <v>362</v>
      </c>
      <c r="Z170" t="s">
        <v>362</v>
      </c>
      <c r="AB170" t="s">
        <v>4942</v>
      </c>
      <c r="AC170" t="s">
        <v>4940</v>
      </c>
      <c r="AD170" t="s">
        <v>4942</v>
      </c>
      <c r="AE170" t="s">
        <v>4940</v>
      </c>
      <c r="AF170" t="s">
        <v>4940</v>
      </c>
      <c r="AG170" t="s">
        <v>4940</v>
      </c>
      <c r="AH170" t="s">
        <v>5984</v>
      </c>
      <c r="AI170" t="s">
        <v>360</v>
      </c>
      <c r="AJ170" t="s">
        <v>360</v>
      </c>
      <c r="AK170" t="s">
        <v>362</v>
      </c>
      <c r="AL170" t="s">
        <v>362</v>
      </c>
      <c r="AM170" t="s">
        <v>362</v>
      </c>
      <c r="AN170" t="s">
        <v>362</v>
      </c>
      <c r="AO170" t="s">
        <v>362</v>
      </c>
      <c r="AP170" t="s">
        <v>362</v>
      </c>
      <c r="AQ170" t="s">
        <v>362</v>
      </c>
      <c r="AR170" t="s">
        <v>362</v>
      </c>
      <c r="AS170" t="s">
        <v>362</v>
      </c>
      <c r="AT170" t="s">
        <v>362</v>
      </c>
      <c r="AU170" t="s">
        <v>362</v>
      </c>
      <c r="AV170" t="s">
        <v>362</v>
      </c>
      <c r="AX170" t="s">
        <v>5984</v>
      </c>
      <c r="AY170" t="s">
        <v>360</v>
      </c>
      <c r="AZ170" t="s">
        <v>360</v>
      </c>
      <c r="BA170" t="s">
        <v>362</v>
      </c>
      <c r="BB170" t="s">
        <v>362</v>
      </c>
      <c r="BC170" t="s">
        <v>362</v>
      </c>
      <c r="BD170" t="s">
        <v>362</v>
      </c>
      <c r="BE170" t="s">
        <v>362</v>
      </c>
      <c r="BF170" t="s">
        <v>362</v>
      </c>
      <c r="BG170" t="s">
        <v>362</v>
      </c>
      <c r="BH170" t="s">
        <v>362</v>
      </c>
      <c r="BI170" t="s">
        <v>362</v>
      </c>
      <c r="BJ170" t="s">
        <v>362</v>
      </c>
      <c r="BK170" t="s">
        <v>362</v>
      </c>
      <c r="BM170" t="s">
        <v>6222</v>
      </c>
      <c r="BN170" t="s">
        <v>362</v>
      </c>
      <c r="BO170" t="s">
        <v>360</v>
      </c>
      <c r="BP170" t="s">
        <v>362</v>
      </c>
      <c r="BQ170" t="s">
        <v>360</v>
      </c>
      <c r="BR170" t="s">
        <v>362</v>
      </c>
      <c r="BS170" t="s">
        <v>362</v>
      </c>
      <c r="BT170" t="s">
        <v>362</v>
      </c>
      <c r="BU170" t="s">
        <v>362</v>
      </c>
      <c r="BV170" t="s">
        <v>362</v>
      </c>
      <c r="BX170" t="s">
        <v>4975</v>
      </c>
      <c r="CN170" t="s">
        <v>5002</v>
      </c>
      <c r="DD170" t="s">
        <v>5019</v>
      </c>
      <c r="EK170" t="s">
        <v>5070</v>
      </c>
      <c r="EW170" t="s">
        <v>6240</v>
      </c>
      <c r="EX170" t="s">
        <v>362</v>
      </c>
      <c r="EY170" t="s">
        <v>362</v>
      </c>
      <c r="EZ170" t="s">
        <v>362</v>
      </c>
      <c r="FA170" t="s">
        <v>362</v>
      </c>
      <c r="FB170" t="s">
        <v>362</v>
      </c>
      <c r="FC170" t="s">
        <v>360</v>
      </c>
      <c r="FD170" t="s">
        <v>360</v>
      </c>
      <c r="FE170" t="s">
        <v>362</v>
      </c>
      <c r="FF170" t="s">
        <v>362</v>
      </c>
      <c r="FG170" t="s">
        <v>362</v>
      </c>
      <c r="FH170" t="s">
        <v>362</v>
      </c>
      <c r="FJ170" t="s">
        <v>5072</v>
      </c>
      <c r="FK170" t="s">
        <v>3072</v>
      </c>
      <c r="FV170" t="s">
        <v>3072</v>
      </c>
      <c r="GG170" t="s">
        <v>4949</v>
      </c>
      <c r="GI170" t="s">
        <v>3074</v>
      </c>
      <c r="HN170" t="s">
        <v>5172</v>
      </c>
      <c r="HO170" t="s">
        <v>362</v>
      </c>
      <c r="HP170" t="s">
        <v>362</v>
      </c>
      <c r="HQ170" t="s">
        <v>360</v>
      </c>
      <c r="HR170" t="s">
        <v>362</v>
      </c>
      <c r="HS170" t="s">
        <v>362</v>
      </c>
      <c r="HT170" t="s">
        <v>362</v>
      </c>
      <c r="HU170" t="s">
        <v>362</v>
      </c>
      <c r="HV170" t="s">
        <v>362</v>
      </c>
      <c r="HW170" t="s">
        <v>362</v>
      </c>
      <c r="HY170" t="s">
        <v>5186</v>
      </c>
      <c r="HZ170" t="s">
        <v>362</v>
      </c>
      <c r="IA170" t="s">
        <v>362</v>
      </c>
      <c r="IB170" t="s">
        <v>362</v>
      </c>
      <c r="IC170" t="s">
        <v>362</v>
      </c>
      <c r="ID170" t="s">
        <v>360</v>
      </c>
      <c r="IE170" t="s">
        <v>362</v>
      </c>
      <c r="IG170" t="s">
        <v>5021</v>
      </c>
      <c r="IH170" t="s">
        <v>6120</v>
      </c>
      <c r="II170" t="s">
        <v>362</v>
      </c>
      <c r="IJ170" t="s">
        <v>360</v>
      </c>
      <c r="IK170" t="s">
        <v>360</v>
      </c>
      <c r="IL170" t="s">
        <v>362</v>
      </c>
      <c r="IM170" t="s">
        <v>362</v>
      </c>
      <c r="IN170" t="s">
        <v>362</v>
      </c>
      <c r="IP170" t="s">
        <v>5205</v>
      </c>
      <c r="IQ170" t="s">
        <v>5216</v>
      </c>
      <c r="IR170" t="s">
        <v>362</v>
      </c>
      <c r="IS170" t="s">
        <v>362</v>
      </c>
      <c r="IT170" t="s">
        <v>360</v>
      </c>
      <c r="IU170" t="s">
        <v>362</v>
      </c>
      <c r="IV170" t="s">
        <v>362</v>
      </c>
      <c r="IW170" t="s">
        <v>362</v>
      </c>
      <c r="IX170" t="s">
        <v>362</v>
      </c>
      <c r="IY170" t="s">
        <v>362</v>
      </c>
      <c r="IZ170" t="s">
        <v>362</v>
      </c>
      <c r="JA170" t="s">
        <v>362</v>
      </c>
      <c r="JL170" t="s">
        <v>3074</v>
      </c>
      <c r="JX170" t="s">
        <v>6459</v>
      </c>
      <c r="JY170" t="s">
        <v>362</v>
      </c>
      <c r="JZ170" t="s">
        <v>360</v>
      </c>
      <c r="KA170" t="s">
        <v>362</v>
      </c>
      <c r="KB170" t="s">
        <v>362</v>
      </c>
      <c r="KC170" t="s">
        <v>362</v>
      </c>
      <c r="KD170" t="s">
        <v>360</v>
      </c>
      <c r="KE170" t="s">
        <v>362</v>
      </c>
      <c r="KF170" t="s">
        <v>362</v>
      </c>
      <c r="KG170" t="s">
        <v>362</v>
      </c>
      <c r="KI170" t="s">
        <v>5259</v>
      </c>
      <c r="KJ170" t="s">
        <v>6186</v>
      </c>
      <c r="KK170" t="s">
        <v>360</v>
      </c>
      <c r="KL170" t="s">
        <v>362</v>
      </c>
      <c r="KM170" t="s">
        <v>360</v>
      </c>
      <c r="KN170" t="s">
        <v>362</v>
      </c>
      <c r="KO170" t="s">
        <v>362</v>
      </c>
      <c r="KP170" t="s">
        <v>362</v>
      </c>
      <c r="KQ170" t="s">
        <v>362</v>
      </c>
      <c r="KR170" t="s">
        <v>362</v>
      </c>
      <c r="KS170" t="s">
        <v>362</v>
      </c>
      <c r="KT170" t="s">
        <v>362</v>
      </c>
      <c r="KU170" t="s">
        <v>362</v>
      </c>
      <c r="LJ170" t="s">
        <v>6023</v>
      </c>
      <c r="LK170" t="s">
        <v>360</v>
      </c>
      <c r="LL170" t="s">
        <v>360</v>
      </c>
      <c r="LM170" t="s">
        <v>360</v>
      </c>
      <c r="LN170" t="s">
        <v>360</v>
      </c>
      <c r="LO170" t="s">
        <v>362</v>
      </c>
      <c r="LP170" t="s">
        <v>362</v>
      </c>
      <c r="LQ170" t="s">
        <v>362</v>
      </c>
      <c r="LS170" t="s">
        <v>3072</v>
      </c>
      <c r="LT170" t="s">
        <v>5289</v>
      </c>
      <c r="MF170" t="s">
        <v>5310</v>
      </c>
      <c r="MG170" t="s">
        <v>360</v>
      </c>
      <c r="MH170" t="s">
        <v>362</v>
      </c>
      <c r="MI170" t="s">
        <v>362</v>
      </c>
      <c r="MJ170" t="s">
        <v>362</v>
      </c>
      <c r="MK170" t="s">
        <v>362</v>
      </c>
      <c r="ML170" t="s">
        <v>362</v>
      </c>
      <c r="MM170" t="s">
        <v>362</v>
      </c>
      <c r="MN170" t="s">
        <v>362</v>
      </c>
      <c r="MO170" t="s">
        <v>362</v>
      </c>
      <c r="MP170" t="s">
        <v>362</v>
      </c>
      <c r="NE170" t="s">
        <v>4971</v>
      </c>
      <c r="NF170" t="s">
        <v>362</v>
      </c>
      <c r="NG170" t="s">
        <v>362</v>
      </c>
      <c r="NH170" t="s">
        <v>362</v>
      </c>
      <c r="NI170" t="s">
        <v>362</v>
      </c>
      <c r="NJ170" t="s">
        <v>362</v>
      </c>
      <c r="NK170" t="s">
        <v>362</v>
      </c>
      <c r="NL170" t="s">
        <v>362</v>
      </c>
      <c r="NM170" t="s">
        <v>362</v>
      </c>
      <c r="NN170" t="s">
        <v>362</v>
      </c>
      <c r="NO170" t="s">
        <v>362</v>
      </c>
      <c r="NP170" t="s">
        <v>362</v>
      </c>
      <c r="NQ170" t="s">
        <v>360</v>
      </c>
      <c r="NR170" t="s">
        <v>362</v>
      </c>
      <c r="NS170" t="s">
        <v>362</v>
      </c>
      <c r="NU170" t="s">
        <v>6724</v>
      </c>
      <c r="NV170" t="s">
        <v>360</v>
      </c>
      <c r="NW170" t="s">
        <v>362</v>
      </c>
      <c r="NX170" t="s">
        <v>360</v>
      </c>
      <c r="NY170" t="s">
        <v>362</v>
      </c>
      <c r="NZ170" t="s">
        <v>362</v>
      </c>
      <c r="OA170" t="s">
        <v>362</v>
      </c>
      <c r="OB170" t="s">
        <v>362</v>
      </c>
      <c r="OC170" t="s">
        <v>360</v>
      </c>
      <c r="OD170" t="s">
        <v>362</v>
      </c>
      <c r="OE170" t="s">
        <v>362</v>
      </c>
      <c r="OF170" t="s">
        <v>362</v>
      </c>
      <c r="OG170" t="s">
        <v>362</v>
      </c>
      <c r="OI170" t="s">
        <v>6153</v>
      </c>
      <c r="OJ170" t="s">
        <v>360</v>
      </c>
      <c r="OK170" t="s">
        <v>362</v>
      </c>
      <c r="OL170" t="s">
        <v>362</v>
      </c>
      <c r="OM170" t="s">
        <v>362</v>
      </c>
      <c r="ON170" t="s">
        <v>362</v>
      </c>
      <c r="OO170" t="s">
        <v>360</v>
      </c>
      <c r="OP170" t="s">
        <v>362</v>
      </c>
      <c r="OQ170" t="s">
        <v>362</v>
      </c>
      <c r="OR170" t="s">
        <v>362</v>
      </c>
      <c r="OS170" t="s">
        <v>362</v>
      </c>
      <c r="OU170" t="s">
        <v>5019</v>
      </c>
      <c r="OV170" t="s">
        <v>5365</v>
      </c>
      <c r="OW170" t="s">
        <v>362</v>
      </c>
      <c r="OX170" t="s">
        <v>362</v>
      </c>
      <c r="OY170" t="s">
        <v>362</v>
      </c>
      <c r="OZ170" t="s">
        <v>360</v>
      </c>
      <c r="PA170" t="s">
        <v>362</v>
      </c>
      <c r="PB170" t="s">
        <v>362</v>
      </c>
      <c r="PC170" t="s">
        <v>362</v>
      </c>
      <c r="PD170" t="s">
        <v>362</v>
      </c>
      <c r="PF170" t="s">
        <v>6725</v>
      </c>
      <c r="PG170" t="s">
        <v>362</v>
      </c>
      <c r="PH170" t="s">
        <v>362</v>
      </c>
      <c r="PI170" t="s">
        <v>360</v>
      </c>
      <c r="PJ170" t="s">
        <v>362</v>
      </c>
      <c r="PK170" t="s">
        <v>360</v>
      </c>
      <c r="PL170" t="s">
        <v>362</v>
      </c>
      <c r="PM170" t="s">
        <v>362</v>
      </c>
      <c r="PN170" t="s">
        <v>362</v>
      </c>
      <c r="PO170" t="s">
        <v>362</v>
      </c>
      <c r="PP170" t="s">
        <v>360</v>
      </c>
      <c r="PQ170" t="s">
        <v>362</v>
      </c>
      <c r="PR170" t="s">
        <v>362</v>
      </c>
      <c r="PS170" t="s">
        <v>362</v>
      </c>
      <c r="PT170" t="s">
        <v>362</v>
      </c>
      <c r="PU170" t="s">
        <v>362</v>
      </c>
      <c r="PV170" t="s">
        <v>362</v>
      </c>
      <c r="PW170" t="s">
        <v>362</v>
      </c>
      <c r="PX170" t="s">
        <v>362</v>
      </c>
      <c r="PZ170" t="s">
        <v>5412</v>
      </c>
      <c r="QA170" t="s">
        <v>362</v>
      </c>
      <c r="QB170" t="s">
        <v>362</v>
      </c>
      <c r="QC170" t="s">
        <v>362</v>
      </c>
      <c r="QD170" t="s">
        <v>362</v>
      </c>
      <c r="QE170" t="s">
        <v>362</v>
      </c>
      <c r="QF170" t="s">
        <v>362</v>
      </c>
      <c r="QG170" t="s">
        <v>362</v>
      </c>
      <c r="QH170" t="s">
        <v>360</v>
      </c>
      <c r="QI170" t="s">
        <v>362</v>
      </c>
      <c r="QJ170" t="s">
        <v>362</v>
      </c>
      <c r="QK170" t="s">
        <v>362</v>
      </c>
      <c r="QL170" t="s">
        <v>362</v>
      </c>
      <c r="QM170" t="s">
        <v>362</v>
      </c>
      <c r="QN170" t="s">
        <v>362</v>
      </c>
      <c r="QO170" t="s">
        <v>362</v>
      </c>
      <c r="QP170" t="s">
        <v>362</v>
      </c>
      <c r="QR170" t="s">
        <v>6212</v>
      </c>
      <c r="QS170" t="s">
        <v>360</v>
      </c>
      <c r="QT170" t="s">
        <v>362</v>
      </c>
      <c r="QU170" t="s">
        <v>360</v>
      </c>
      <c r="QV170" t="s">
        <v>362</v>
      </c>
      <c r="QW170" t="s">
        <v>362</v>
      </c>
      <c r="QX170" t="s">
        <v>362</v>
      </c>
      <c r="QY170" t="s">
        <v>362</v>
      </c>
      <c r="QZ170" t="s">
        <v>360</v>
      </c>
      <c r="RA170" t="s">
        <v>362</v>
      </c>
      <c r="RB170" t="s">
        <v>362</v>
      </c>
      <c r="RC170" t="s">
        <v>362</v>
      </c>
      <c r="RD170" t="s">
        <v>362</v>
      </c>
      <c r="RF170" t="s">
        <v>5449</v>
      </c>
      <c r="RG170" t="s">
        <v>362</v>
      </c>
      <c r="RH170" t="s">
        <v>362</v>
      </c>
      <c r="RI170" t="s">
        <v>362</v>
      </c>
      <c r="RJ170" t="s">
        <v>362</v>
      </c>
      <c r="RK170" t="s">
        <v>360</v>
      </c>
      <c r="RL170" t="s">
        <v>362</v>
      </c>
      <c r="RM170" t="s">
        <v>362</v>
      </c>
      <c r="RN170" t="s">
        <v>362</v>
      </c>
      <c r="RO170" t="s">
        <v>362</v>
      </c>
      <c r="RP170" t="s">
        <v>362</v>
      </c>
      <c r="RQ170" t="s">
        <v>362</v>
      </c>
      <c r="RR170" t="s">
        <v>362</v>
      </c>
      <c r="RS170" t="s">
        <v>362</v>
      </c>
      <c r="RT170" t="s">
        <v>362</v>
      </c>
      <c r="RU170" t="s">
        <v>362</v>
      </c>
      <c r="RV170" t="s">
        <v>362</v>
      </c>
      <c r="RX170" t="s">
        <v>6213</v>
      </c>
      <c r="RY170" t="s">
        <v>360</v>
      </c>
      <c r="RZ170" t="s">
        <v>360</v>
      </c>
      <c r="SA170" t="s">
        <v>360</v>
      </c>
      <c r="SB170" t="s">
        <v>360</v>
      </c>
      <c r="SC170" t="s">
        <v>360</v>
      </c>
      <c r="SD170" t="s">
        <v>360</v>
      </c>
      <c r="SE170" t="s">
        <v>362</v>
      </c>
      <c r="SF170" t="s">
        <v>362</v>
      </c>
      <c r="SG170" t="s">
        <v>362</v>
      </c>
      <c r="SH170" t="s">
        <v>362</v>
      </c>
      <c r="SI170" t="s">
        <v>362</v>
      </c>
      <c r="SK170" t="s">
        <v>6726</v>
      </c>
      <c r="SL170" t="s">
        <v>362</v>
      </c>
      <c r="SM170" t="s">
        <v>362</v>
      </c>
      <c r="SN170" t="s">
        <v>360</v>
      </c>
      <c r="SO170" t="s">
        <v>360</v>
      </c>
      <c r="SP170" t="s">
        <v>362</v>
      </c>
      <c r="SQ170" t="s">
        <v>362</v>
      </c>
      <c r="SR170" t="s">
        <v>362</v>
      </c>
      <c r="SS170" t="s">
        <v>362</v>
      </c>
      <c r="ST170" t="s">
        <v>360</v>
      </c>
      <c r="SU170" t="s">
        <v>362</v>
      </c>
      <c r="SV170" t="s">
        <v>362</v>
      </c>
      <c r="SW170" t="s">
        <v>362</v>
      </c>
      <c r="SX170" t="s">
        <v>362</v>
      </c>
      <c r="SZ170" t="s">
        <v>5505</v>
      </c>
      <c r="TA170" t="s">
        <v>360</v>
      </c>
      <c r="TB170" t="s">
        <v>362</v>
      </c>
      <c r="TC170" t="s">
        <v>362</v>
      </c>
      <c r="TD170" t="s">
        <v>362</v>
      </c>
      <c r="TE170" t="s">
        <v>362</v>
      </c>
      <c r="TF170" t="s">
        <v>362</v>
      </c>
      <c r="TG170" t="s">
        <v>362</v>
      </c>
      <c r="TH170" t="s">
        <v>362</v>
      </c>
      <c r="TJ170" t="s">
        <v>6726</v>
      </c>
      <c r="TK170" t="s">
        <v>362</v>
      </c>
      <c r="TL170" t="s">
        <v>362</v>
      </c>
      <c r="TM170" t="s">
        <v>360</v>
      </c>
      <c r="TN170" t="s">
        <v>360</v>
      </c>
      <c r="TO170" t="s">
        <v>362</v>
      </c>
      <c r="TP170" t="s">
        <v>362</v>
      </c>
      <c r="TQ170" t="s">
        <v>362</v>
      </c>
      <c r="TR170" t="s">
        <v>362</v>
      </c>
      <c r="TS170" t="s">
        <v>360</v>
      </c>
      <c r="TT170" t="s">
        <v>362</v>
      </c>
      <c r="TU170" t="s">
        <v>362</v>
      </c>
      <c r="TV170" t="s">
        <v>362</v>
      </c>
      <c r="TW170" t="s">
        <v>362</v>
      </c>
      <c r="TY170" t="s">
        <v>5021</v>
      </c>
      <c r="TZ170" t="s">
        <v>5522</v>
      </c>
      <c r="UA170" t="s">
        <v>362</v>
      </c>
      <c r="UB170" t="s">
        <v>362</v>
      </c>
      <c r="UC170" t="s">
        <v>362</v>
      </c>
      <c r="UD170" t="s">
        <v>362</v>
      </c>
      <c r="UE170" t="s">
        <v>360</v>
      </c>
      <c r="UF170" t="s">
        <v>362</v>
      </c>
      <c r="UG170" t="s">
        <v>362</v>
      </c>
      <c r="UH170" t="s">
        <v>362</v>
      </c>
      <c r="UI170" t="s">
        <v>362</v>
      </c>
      <c r="UJ170" t="s">
        <v>362</v>
      </c>
      <c r="UK170" t="s">
        <v>362</v>
      </c>
      <c r="UN170" t="s">
        <v>3074</v>
      </c>
      <c r="UO170" t="s">
        <v>3074</v>
      </c>
      <c r="UP170" t="s">
        <v>3074</v>
      </c>
      <c r="UQ170" t="s">
        <v>6727</v>
      </c>
      <c r="UR170" t="s">
        <v>304</v>
      </c>
      <c r="US170" t="s">
        <v>321</v>
      </c>
      <c r="UT170" t="s">
        <v>298</v>
      </c>
      <c r="UU170" t="s">
        <v>687</v>
      </c>
      <c r="UV170" t="s">
        <v>527</v>
      </c>
      <c r="UW170" t="s">
        <v>330</v>
      </c>
      <c r="UX170" t="s">
        <v>737</v>
      </c>
      <c r="UY170" t="s">
        <v>406</v>
      </c>
      <c r="UZ170" t="s">
        <v>1099</v>
      </c>
      <c r="VA170" t="s">
        <v>1185</v>
      </c>
      <c r="VB170" t="s">
        <v>386</v>
      </c>
    </row>
    <row r="171" spans="1:574" x14ac:dyDescent="0.25">
      <c r="A171" t="s">
        <v>6728</v>
      </c>
      <c r="B171" s="38">
        <v>45912</v>
      </c>
      <c r="C171" t="s">
        <v>3056</v>
      </c>
      <c r="D171" t="s">
        <v>3062</v>
      </c>
      <c r="E171" t="s">
        <v>3068</v>
      </c>
      <c r="G171" t="s">
        <v>3072</v>
      </c>
      <c r="H171" s="38">
        <v>44665</v>
      </c>
      <c r="I171">
        <v>34</v>
      </c>
      <c r="J171" t="s">
        <v>1471</v>
      </c>
      <c r="K171" t="s">
        <v>4866</v>
      </c>
      <c r="L171" t="s">
        <v>4875</v>
      </c>
      <c r="N171" t="s">
        <v>4911</v>
      </c>
      <c r="P171" t="s">
        <v>4937</v>
      </c>
      <c r="R171" t="s">
        <v>3074</v>
      </c>
      <c r="S171" t="s">
        <v>362</v>
      </c>
      <c r="T171" t="s">
        <v>362</v>
      </c>
      <c r="U171" t="s">
        <v>362</v>
      </c>
      <c r="V171" t="s">
        <v>362</v>
      </c>
      <c r="W171" t="s">
        <v>362</v>
      </c>
      <c r="X171" t="s">
        <v>360</v>
      </c>
      <c r="Y171" t="s">
        <v>362</v>
      </c>
      <c r="Z171" t="s">
        <v>362</v>
      </c>
      <c r="AB171" t="s">
        <v>4942</v>
      </c>
      <c r="AC171" t="s">
        <v>4940</v>
      </c>
      <c r="AD171" t="s">
        <v>4940</v>
      </c>
      <c r="AE171" t="s">
        <v>4940</v>
      </c>
      <c r="AF171" t="s">
        <v>4940</v>
      </c>
      <c r="AG171" t="s">
        <v>4940</v>
      </c>
      <c r="AH171" t="s">
        <v>4949</v>
      </c>
      <c r="AI171" t="s">
        <v>360</v>
      </c>
      <c r="AJ171" t="s">
        <v>362</v>
      </c>
      <c r="AK171" t="s">
        <v>362</v>
      </c>
      <c r="AL171" t="s">
        <v>362</v>
      </c>
      <c r="AM171" t="s">
        <v>362</v>
      </c>
      <c r="AN171" t="s">
        <v>362</v>
      </c>
      <c r="AO171" t="s">
        <v>362</v>
      </c>
      <c r="AP171" t="s">
        <v>362</v>
      </c>
      <c r="AQ171" t="s">
        <v>362</v>
      </c>
      <c r="AR171" t="s">
        <v>362</v>
      </c>
      <c r="AS171" t="s">
        <v>362</v>
      </c>
      <c r="AT171" t="s">
        <v>362</v>
      </c>
      <c r="AU171" t="s">
        <v>362</v>
      </c>
      <c r="AV171" t="s">
        <v>362</v>
      </c>
      <c r="AX171" t="s">
        <v>4949</v>
      </c>
      <c r="AY171" t="s">
        <v>360</v>
      </c>
      <c r="AZ171" t="s">
        <v>362</v>
      </c>
      <c r="BA171" t="s">
        <v>362</v>
      </c>
      <c r="BB171" t="s">
        <v>362</v>
      </c>
      <c r="BC171" t="s">
        <v>362</v>
      </c>
      <c r="BD171" t="s">
        <v>362</v>
      </c>
      <c r="BE171" t="s">
        <v>362</v>
      </c>
      <c r="BF171" t="s">
        <v>362</v>
      </c>
      <c r="BG171" t="s">
        <v>362</v>
      </c>
      <c r="BH171" t="s">
        <v>362</v>
      </c>
      <c r="BI171" t="s">
        <v>362</v>
      </c>
      <c r="BJ171" t="s">
        <v>362</v>
      </c>
      <c r="BK171" t="s">
        <v>362</v>
      </c>
      <c r="BM171" t="s">
        <v>5473</v>
      </c>
      <c r="BN171" t="s">
        <v>362</v>
      </c>
      <c r="BO171" t="s">
        <v>362</v>
      </c>
      <c r="BP171" t="s">
        <v>362</v>
      </c>
      <c r="BQ171" t="s">
        <v>360</v>
      </c>
      <c r="BR171" t="s">
        <v>362</v>
      </c>
      <c r="BS171" t="s">
        <v>362</v>
      </c>
      <c r="BT171" t="s">
        <v>362</v>
      </c>
      <c r="BU171" t="s">
        <v>362</v>
      </c>
      <c r="BV171" t="s">
        <v>362</v>
      </c>
      <c r="BX171" t="s">
        <v>4975</v>
      </c>
      <c r="CN171" t="s">
        <v>5002</v>
      </c>
      <c r="DD171" t="s">
        <v>5002</v>
      </c>
      <c r="EK171" t="s">
        <v>5070</v>
      </c>
      <c r="EW171" t="s">
        <v>5094</v>
      </c>
      <c r="EX171" t="s">
        <v>360</v>
      </c>
      <c r="EY171" t="s">
        <v>362</v>
      </c>
      <c r="EZ171" t="s">
        <v>362</v>
      </c>
      <c r="FA171" t="s">
        <v>362</v>
      </c>
      <c r="FB171" t="s">
        <v>362</v>
      </c>
      <c r="FC171" t="s">
        <v>362</v>
      </c>
      <c r="FD171" t="s">
        <v>362</v>
      </c>
      <c r="FE171" t="s">
        <v>362</v>
      </c>
      <c r="FF171" t="s">
        <v>362</v>
      </c>
      <c r="FG171" t="s">
        <v>362</v>
      </c>
      <c r="FH171" t="s">
        <v>362</v>
      </c>
      <c r="FJ171" t="s">
        <v>5070</v>
      </c>
      <c r="FK171" t="s">
        <v>3072</v>
      </c>
      <c r="FV171" t="s">
        <v>3072</v>
      </c>
      <c r="GG171" t="s">
        <v>4949</v>
      </c>
      <c r="GI171" t="s">
        <v>3072</v>
      </c>
      <c r="GJ171" t="s">
        <v>5137</v>
      </c>
      <c r="GK171" t="s">
        <v>362</v>
      </c>
      <c r="GL171" t="s">
        <v>360</v>
      </c>
      <c r="GM171" t="s">
        <v>362</v>
      </c>
      <c r="GN171" t="s">
        <v>362</v>
      </c>
      <c r="GO171" t="s">
        <v>362</v>
      </c>
      <c r="GP171" t="s">
        <v>362</v>
      </c>
      <c r="GR171" t="s">
        <v>6729</v>
      </c>
      <c r="GS171" t="s">
        <v>362</v>
      </c>
      <c r="GT171" t="s">
        <v>360</v>
      </c>
      <c r="GU171" t="s">
        <v>360</v>
      </c>
      <c r="GV171" t="s">
        <v>362</v>
      </c>
      <c r="GW171" t="s">
        <v>362</v>
      </c>
      <c r="GX171" t="s">
        <v>362</v>
      </c>
      <c r="GY171" t="s">
        <v>362</v>
      </c>
      <c r="GZ171" t="s">
        <v>362</v>
      </c>
      <c r="HB171" t="s">
        <v>3072</v>
      </c>
      <c r="IG171" t="s">
        <v>5187</v>
      </c>
      <c r="IP171" t="s">
        <v>5203</v>
      </c>
      <c r="IQ171" t="s">
        <v>5985</v>
      </c>
      <c r="IR171" t="s">
        <v>362</v>
      </c>
      <c r="IS171" t="s">
        <v>362</v>
      </c>
      <c r="IT171" t="s">
        <v>362</v>
      </c>
      <c r="IU171" t="s">
        <v>360</v>
      </c>
      <c r="IV171" t="s">
        <v>360</v>
      </c>
      <c r="IW171" t="s">
        <v>362</v>
      </c>
      <c r="IX171" t="s">
        <v>362</v>
      </c>
      <c r="IY171" t="s">
        <v>362</v>
      </c>
      <c r="IZ171" t="s">
        <v>362</v>
      </c>
      <c r="JA171" t="s">
        <v>362</v>
      </c>
      <c r="JL171" t="s">
        <v>3074</v>
      </c>
      <c r="JX171" t="s">
        <v>5248</v>
      </c>
      <c r="JY171" t="s">
        <v>360</v>
      </c>
      <c r="JZ171" t="s">
        <v>362</v>
      </c>
      <c r="KA171" t="s">
        <v>362</v>
      </c>
      <c r="KB171" t="s">
        <v>362</v>
      </c>
      <c r="KC171" t="s">
        <v>362</v>
      </c>
      <c r="KD171" t="s">
        <v>362</v>
      </c>
      <c r="KE171" t="s">
        <v>362</v>
      </c>
      <c r="KF171" t="s">
        <v>362</v>
      </c>
      <c r="KG171" t="s">
        <v>362</v>
      </c>
      <c r="KI171" t="s">
        <v>5259</v>
      </c>
      <c r="KJ171" t="s">
        <v>6225</v>
      </c>
      <c r="KK171" t="s">
        <v>360</v>
      </c>
      <c r="KL171" t="s">
        <v>362</v>
      </c>
      <c r="KM171" t="s">
        <v>362</v>
      </c>
      <c r="KN171" t="s">
        <v>362</v>
      </c>
      <c r="KO171" t="s">
        <v>362</v>
      </c>
      <c r="KP171" t="s">
        <v>360</v>
      </c>
      <c r="KQ171" t="s">
        <v>360</v>
      </c>
      <c r="KR171" t="s">
        <v>362</v>
      </c>
      <c r="KS171" t="s">
        <v>362</v>
      </c>
      <c r="KT171" t="s">
        <v>362</v>
      </c>
      <c r="KU171" t="s">
        <v>362</v>
      </c>
      <c r="LJ171" t="s">
        <v>5283</v>
      </c>
      <c r="LK171" t="s">
        <v>362</v>
      </c>
      <c r="LL171" t="s">
        <v>362</v>
      </c>
      <c r="LM171" t="s">
        <v>360</v>
      </c>
      <c r="LN171" t="s">
        <v>362</v>
      </c>
      <c r="LO171" t="s">
        <v>362</v>
      </c>
      <c r="LP171" t="s">
        <v>362</v>
      </c>
      <c r="LQ171" t="s">
        <v>362</v>
      </c>
      <c r="LS171" t="s">
        <v>3072</v>
      </c>
      <c r="LT171" t="s">
        <v>5287</v>
      </c>
      <c r="MR171" t="s">
        <v>5227</v>
      </c>
      <c r="MS171" t="s">
        <v>362</v>
      </c>
      <c r="MT171" t="s">
        <v>362</v>
      </c>
      <c r="MU171" t="s">
        <v>362</v>
      </c>
      <c r="MV171" t="s">
        <v>362</v>
      </c>
      <c r="MW171" t="s">
        <v>362</v>
      </c>
      <c r="MX171" t="s">
        <v>362</v>
      </c>
      <c r="MY171" t="s">
        <v>360</v>
      </c>
      <c r="MZ171" t="s">
        <v>362</v>
      </c>
      <c r="NA171" t="s">
        <v>362</v>
      </c>
      <c r="NB171" t="s">
        <v>362</v>
      </c>
      <c r="NC171" t="s">
        <v>362</v>
      </c>
      <c r="NE171" t="s">
        <v>4971</v>
      </c>
      <c r="NF171" t="s">
        <v>362</v>
      </c>
      <c r="NG171" t="s">
        <v>362</v>
      </c>
      <c r="NH171" t="s">
        <v>362</v>
      </c>
      <c r="NI171" t="s">
        <v>362</v>
      </c>
      <c r="NJ171" t="s">
        <v>362</v>
      </c>
      <c r="NK171" t="s">
        <v>362</v>
      </c>
      <c r="NL171" t="s">
        <v>362</v>
      </c>
      <c r="NM171" t="s">
        <v>362</v>
      </c>
      <c r="NN171" t="s">
        <v>362</v>
      </c>
      <c r="NO171" t="s">
        <v>362</v>
      </c>
      <c r="NP171" t="s">
        <v>362</v>
      </c>
      <c r="NQ171" t="s">
        <v>360</v>
      </c>
      <c r="NR171" t="s">
        <v>362</v>
      </c>
      <c r="NS171" t="s">
        <v>362</v>
      </c>
      <c r="NU171" t="s">
        <v>5272</v>
      </c>
      <c r="NV171" t="s">
        <v>362</v>
      </c>
      <c r="NW171" t="s">
        <v>362</v>
      </c>
      <c r="NX171" t="s">
        <v>362</v>
      </c>
      <c r="NY171" t="s">
        <v>362</v>
      </c>
      <c r="NZ171" t="s">
        <v>362</v>
      </c>
      <c r="OA171" t="s">
        <v>360</v>
      </c>
      <c r="OB171" t="s">
        <v>362</v>
      </c>
      <c r="OC171" t="s">
        <v>362</v>
      </c>
      <c r="OD171" t="s">
        <v>362</v>
      </c>
      <c r="OE171" t="s">
        <v>362</v>
      </c>
      <c r="OF171" t="s">
        <v>362</v>
      </c>
      <c r="OG171" t="s">
        <v>362</v>
      </c>
      <c r="OI171" t="s">
        <v>6730</v>
      </c>
      <c r="OJ171" t="s">
        <v>360</v>
      </c>
      <c r="OK171" t="s">
        <v>362</v>
      </c>
      <c r="OL171" t="s">
        <v>362</v>
      </c>
      <c r="OM171" t="s">
        <v>362</v>
      </c>
      <c r="ON171" t="s">
        <v>360</v>
      </c>
      <c r="OO171" t="s">
        <v>362</v>
      </c>
      <c r="OP171" t="s">
        <v>360</v>
      </c>
      <c r="OQ171" t="s">
        <v>362</v>
      </c>
      <c r="OR171" t="s">
        <v>362</v>
      </c>
      <c r="OS171" t="s">
        <v>362</v>
      </c>
      <c r="OU171" t="s">
        <v>5002</v>
      </c>
      <c r="PF171" t="s">
        <v>5387</v>
      </c>
      <c r="PG171" t="s">
        <v>362</v>
      </c>
      <c r="PH171" t="s">
        <v>362</v>
      </c>
      <c r="PI171" t="s">
        <v>362</v>
      </c>
      <c r="PJ171" t="s">
        <v>362</v>
      </c>
      <c r="PK171" t="s">
        <v>362</v>
      </c>
      <c r="PL171" t="s">
        <v>362</v>
      </c>
      <c r="PM171" t="s">
        <v>362</v>
      </c>
      <c r="PN171" t="s">
        <v>362</v>
      </c>
      <c r="PO171" t="s">
        <v>362</v>
      </c>
      <c r="PP171" t="s">
        <v>360</v>
      </c>
      <c r="PQ171" t="s">
        <v>362</v>
      </c>
      <c r="PR171" t="s">
        <v>362</v>
      </c>
      <c r="PS171" t="s">
        <v>362</v>
      </c>
      <c r="PT171" t="s">
        <v>362</v>
      </c>
      <c r="PU171" t="s">
        <v>362</v>
      </c>
      <c r="PV171" t="s">
        <v>362</v>
      </c>
      <c r="PW171" t="s">
        <v>362</v>
      </c>
      <c r="PX171" t="s">
        <v>362</v>
      </c>
      <c r="PZ171" t="s">
        <v>5398</v>
      </c>
      <c r="QA171" t="s">
        <v>362</v>
      </c>
      <c r="QB171" t="s">
        <v>362</v>
      </c>
      <c r="QC171" t="s">
        <v>362</v>
      </c>
      <c r="QD171" t="s">
        <v>362</v>
      </c>
      <c r="QE171" t="s">
        <v>362</v>
      </c>
      <c r="QF171" t="s">
        <v>362</v>
      </c>
      <c r="QG171" t="s">
        <v>362</v>
      </c>
      <c r="QH171" t="s">
        <v>362</v>
      </c>
      <c r="QI171" t="s">
        <v>362</v>
      </c>
      <c r="QJ171" t="s">
        <v>362</v>
      </c>
      <c r="QK171" t="s">
        <v>362</v>
      </c>
      <c r="QL171" t="s">
        <v>362</v>
      </c>
      <c r="QM171" t="s">
        <v>360</v>
      </c>
      <c r="QN171" t="s">
        <v>362</v>
      </c>
      <c r="QO171" t="s">
        <v>362</v>
      </c>
      <c r="QP171" t="s">
        <v>362</v>
      </c>
      <c r="SZ171" t="s">
        <v>3074</v>
      </c>
      <c r="TA171" t="s">
        <v>362</v>
      </c>
      <c r="TB171" t="s">
        <v>362</v>
      </c>
      <c r="TC171" t="s">
        <v>362</v>
      </c>
      <c r="TD171" t="s">
        <v>362</v>
      </c>
      <c r="TE171" t="s">
        <v>362</v>
      </c>
      <c r="TF171" t="s">
        <v>362</v>
      </c>
      <c r="TG171" t="s">
        <v>360</v>
      </c>
      <c r="TH171" t="s">
        <v>362</v>
      </c>
      <c r="TY171" t="s">
        <v>5002</v>
      </c>
      <c r="UN171" t="s">
        <v>3074</v>
      </c>
      <c r="UO171" t="s">
        <v>3074</v>
      </c>
      <c r="UP171" t="s">
        <v>3074</v>
      </c>
      <c r="UQ171" t="s">
        <v>6731</v>
      </c>
      <c r="UR171" t="s">
        <v>304</v>
      </c>
      <c r="US171" t="s">
        <v>314</v>
      </c>
      <c r="UT171" t="s">
        <v>282</v>
      </c>
      <c r="UU171" t="s">
        <v>690</v>
      </c>
      <c r="UV171" t="s">
        <v>532</v>
      </c>
      <c r="UW171" t="s">
        <v>328</v>
      </c>
      <c r="UX171" t="s">
        <v>742</v>
      </c>
      <c r="UY171" t="s">
        <v>406</v>
      </c>
      <c r="UZ171" t="s">
        <v>1099</v>
      </c>
      <c r="VA171" t="s">
        <v>1184</v>
      </c>
      <c r="VB171" t="s">
        <v>392</v>
      </c>
    </row>
    <row r="172" spans="1:574" x14ac:dyDescent="0.25">
      <c r="A172" t="s">
        <v>6732</v>
      </c>
      <c r="B172" s="38">
        <v>45912</v>
      </c>
      <c r="C172" t="s">
        <v>3058</v>
      </c>
      <c r="D172" t="s">
        <v>3059</v>
      </c>
      <c r="E172" t="s">
        <v>3065</v>
      </c>
      <c r="F172">
        <v>2751535</v>
      </c>
      <c r="G172" t="s">
        <v>3072</v>
      </c>
      <c r="H172" s="38">
        <v>45089</v>
      </c>
      <c r="I172">
        <v>59</v>
      </c>
      <c r="J172" t="s">
        <v>1466</v>
      </c>
      <c r="K172" t="s">
        <v>4866</v>
      </c>
      <c r="L172" t="s">
        <v>4873</v>
      </c>
      <c r="N172" t="s">
        <v>4913</v>
      </c>
      <c r="P172" t="s">
        <v>4937</v>
      </c>
      <c r="R172" t="s">
        <v>6270</v>
      </c>
      <c r="S172" t="s">
        <v>362</v>
      </c>
      <c r="T172" t="s">
        <v>360</v>
      </c>
      <c r="U172" t="s">
        <v>362</v>
      </c>
      <c r="V172" t="s">
        <v>360</v>
      </c>
      <c r="W172" t="s">
        <v>362</v>
      </c>
      <c r="X172" t="s">
        <v>362</v>
      </c>
      <c r="Y172" t="s">
        <v>362</v>
      </c>
      <c r="Z172" t="s">
        <v>362</v>
      </c>
      <c r="AB172" t="s">
        <v>4940</v>
      </c>
      <c r="AC172" t="s">
        <v>4940</v>
      </c>
      <c r="AD172" t="s">
        <v>4940</v>
      </c>
      <c r="AE172" t="s">
        <v>4940</v>
      </c>
      <c r="AF172" t="s">
        <v>4940</v>
      </c>
      <c r="AG172" t="s">
        <v>4940</v>
      </c>
      <c r="AH172" t="s">
        <v>6302</v>
      </c>
      <c r="AI172" t="s">
        <v>360</v>
      </c>
      <c r="AJ172" t="s">
        <v>360</v>
      </c>
      <c r="AK172" t="s">
        <v>362</v>
      </c>
      <c r="AL172" t="s">
        <v>362</v>
      </c>
      <c r="AM172" t="s">
        <v>360</v>
      </c>
      <c r="AN172" t="s">
        <v>360</v>
      </c>
      <c r="AO172" t="s">
        <v>362</v>
      </c>
      <c r="AP172" t="s">
        <v>362</v>
      </c>
      <c r="AQ172" t="s">
        <v>362</v>
      </c>
      <c r="AR172" t="s">
        <v>362</v>
      </c>
      <c r="AS172" t="s">
        <v>362</v>
      </c>
      <c r="AT172" t="s">
        <v>362</v>
      </c>
      <c r="AU172" t="s">
        <v>362</v>
      </c>
      <c r="AV172" t="s">
        <v>362</v>
      </c>
      <c r="AX172" t="s">
        <v>4949</v>
      </c>
      <c r="AY172" t="s">
        <v>360</v>
      </c>
      <c r="AZ172" t="s">
        <v>362</v>
      </c>
      <c r="BA172" t="s">
        <v>362</v>
      </c>
      <c r="BB172" t="s">
        <v>362</v>
      </c>
      <c r="BC172" t="s">
        <v>362</v>
      </c>
      <c r="BD172" t="s">
        <v>362</v>
      </c>
      <c r="BE172" t="s">
        <v>362</v>
      </c>
      <c r="BF172" t="s">
        <v>362</v>
      </c>
      <c r="BG172" t="s">
        <v>362</v>
      </c>
      <c r="BH172" t="s">
        <v>362</v>
      </c>
      <c r="BI172" t="s">
        <v>362</v>
      </c>
      <c r="BJ172" t="s">
        <v>362</v>
      </c>
      <c r="BK172" t="s">
        <v>362</v>
      </c>
      <c r="BM172" t="s">
        <v>5473</v>
      </c>
      <c r="BN172" t="s">
        <v>362</v>
      </c>
      <c r="BO172" t="s">
        <v>362</v>
      </c>
      <c r="BP172" t="s">
        <v>362</v>
      </c>
      <c r="BQ172" t="s">
        <v>360</v>
      </c>
      <c r="BR172" t="s">
        <v>362</v>
      </c>
      <c r="BS172" t="s">
        <v>362</v>
      </c>
      <c r="BT172" t="s">
        <v>362</v>
      </c>
      <c r="BU172" t="s">
        <v>362</v>
      </c>
      <c r="BV172" t="s">
        <v>362</v>
      </c>
      <c r="BX172" t="s">
        <v>4975</v>
      </c>
      <c r="CN172" t="s">
        <v>5002</v>
      </c>
      <c r="DD172" t="s">
        <v>5019</v>
      </c>
      <c r="EK172" t="s">
        <v>5070</v>
      </c>
      <c r="EW172" t="s">
        <v>5104</v>
      </c>
      <c r="EX172" t="s">
        <v>362</v>
      </c>
      <c r="EY172" t="s">
        <v>362</v>
      </c>
      <c r="EZ172" t="s">
        <v>362</v>
      </c>
      <c r="FA172" t="s">
        <v>362</v>
      </c>
      <c r="FB172" t="s">
        <v>362</v>
      </c>
      <c r="FC172" t="s">
        <v>360</v>
      </c>
      <c r="FD172" t="s">
        <v>362</v>
      </c>
      <c r="FE172" t="s">
        <v>362</v>
      </c>
      <c r="FF172" t="s">
        <v>362</v>
      </c>
      <c r="FG172" t="s">
        <v>362</v>
      </c>
      <c r="FH172" t="s">
        <v>362</v>
      </c>
      <c r="FJ172" t="s">
        <v>5072</v>
      </c>
      <c r="FK172" t="s">
        <v>3072</v>
      </c>
      <c r="FV172" t="s">
        <v>3072</v>
      </c>
      <c r="GG172" t="s">
        <v>4957</v>
      </c>
      <c r="GI172" t="s">
        <v>3074</v>
      </c>
      <c r="HN172" t="s">
        <v>5172</v>
      </c>
      <c r="HO172" t="s">
        <v>362</v>
      </c>
      <c r="HP172" t="s">
        <v>362</v>
      </c>
      <c r="HQ172" t="s">
        <v>360</v>
      </c>
      <c r="HR172" t="s">
        <v>362</v>
      </c>
      <c r="HS172" t="s">
        <v>362</v>
      </c>
      <c r="HT172" t="s">
        <v>362</v>
      </c>
      <c r="HU172" t="s">
        <v>362</v>
      </c>
      <c r="HV172" t="s">
        <v>362</v>
      </c>
      <c r="HW172" t="s">
        <v>362</v>
      </c>
      <c r="HY172" t="s">
        <v>5186</v>
      </c>
      <c r="HZ172" t="s">
        <v>362</v>
      </c>
      <c r="IA172" t="s">
        <v>362</v>
      </c>
      <c r="IB172" t="s">
        <v>362</v>
      </c>
      <c r="IC172" t="s">
        <v>362</v>
      </c>
      <c r="ID172" t="s">
        <v>360</v>
      </c>
      <c r="IE172" t="s">
        <v>362</v>
      </c>
      <c r="IG172" t="s">
        <v>5187</v>
      </c>
      <c r="IP172" t="s">
        <v>5205</v>
      </c>
      <c r="IQ172" t="s">
        <v>5224</v>
      </c>
      <c r="IR172" t="s">
        <v>362</v>
      </c>
      <c r="IS172" t="s">
        <v>362</v>
      </c>
      <c r="IT172" t="s">
        <v>362</v>
      </c>
      <c r="IU172" t="s">
        <v>362</v>
      </c>
      <c r="IV172" t="s">
        <v>362</v>
      </c>
      <c r="IW172" t="s">
        <v>362</v>
      </c>
      <c r="IX172" t="s">
        <v>360</v>
      </c>
      <c r="IY172" t="s">
        <v>362</v>
      </c>
      <c r="IZ172" t="s">
        <v>362</v>
      </c>
      <c r="JA172" t="s">
        <v>362</v>
      </c>
      <c r="JC172" t="s">
        <v>5050</v>
      </c>
      <c r="JD172" t="s">
        <v>360</v>
      </c>
      <c r="JE172" t="s">
        <v>362</v>
      </c>
      <c r="JF172" t="s">
        <v>362</v>
      </c>
      <c r="JG172" t="s">
        <v>362</v>
      </c>
      <c r="JH172" t="s">
        <v>362</v>
      </c>
      <c r="JI172" t="s">
        <v>362</v>
      </c>
      <c r="JJ172" t="s">
        <v>362</v>
      </c>
      <c r="JL172" t="s">
        <v>3074</v>
      </c>
      <c r="KI172" t="s">
        <v>5259</v>
      </c>
      <c r="KJ172" t="s">
        <v>6186</v>
      </c>
      <c r="KK172" t="s">
        <v>360</v>
      </c>
      <c r="KL172" t="s">
        <v>362</v>
      </c>
      <c r="KM172" t="s">
        <v>360</v>
      </c>
      <c r="KN172" t="s">
        <v>362</v>
      </c>
      <c r="KO172" t="s">
        <v>362</v>
      </c>
      <c r="KP172" t="s">
        <v>362</v>
      </c>
      <c r="KQ172" t="s">
        <v>362</v>
      </c>
      <c r="KR172" t="s">
        <v>362</v>
      </c>
      <c r="KS172" t="s">
        <v>362</v>
      </c>
      <c r="KT172" t="s">
        <v>362</v>
      </c>
      <c r="KU172" t="s">
        <v>362</v>
      </c>
      <c r="LJ172" t="s">
        <v>6023</v>
      </c>
      <c r="LK172" t="s">
        <v>360</v>
      </c>
      <c r="LL172" t="s">
        <v>360</v>
      </c>
      <c r="LM172" t="s">
        <v>360</v>
      </c>
      <c r="LN172" t="s">
        <v>360</v>
      </c>
      <c r="LO172" t="s">
        <v>362</v>
      </c>
      <c r="LP172" t="s">
        <v>362</v>
      </c>
      <c r="LQ172" t="s">
        <v>362</v>
      </c>
      <c r="LS172" t="s">
        <v>3072</v>
      </c>
      <c r="LT172" t="s">
        <v>5287</v>
      </c>
      <c r="MR172" t="s">
        <v>5050</v>
      </c>
      <c r="MS172" t="s">
        <v>362</v>
      </c>
      <c r="MT172" t="s">
        <v>362</v>
      </c>
      <c r="MU172" t="s">
        <v>362</v>
      </c>
      <c r="MV172" t="s">
        <v>362</v>
      </c>
      <c r="MW172" t="s">
        <v>362</v>
      </c>
      <c r="MX172" t="s">
        <v>362</v>
      </c>
      <c r="MY172" t="s">
        <v>362</v>
      </c>
      <c r="MZ172" t="s">
        <v>360</v>
      </c>
      <c r="NA172" t="s">
        <v>362</v>
      </c>
      <c r="NB172" t="s">
        <v>362</v>
      </c>
      <c r="NC172" t="s">
        <v>362</v>
      </c>
      <c r="NE172" t="s">
        <v>4971</v>
      </c>
      <c r="NF172" t="s">
        <v>362</v>
      </c>
      <c r="NG172" t="s">
        <v>362</v>
      </c>
      <c r="NH172" t="s">
        <v>362</v>
      </c>
      <c r="NI172" t="s">
        <v>362</v>
      </c>
      <c r="NJ172" t="s">
        <v>362</v>
      </c>
      <c r="NK172" t="s">
        <v>362</v>
      </c>
      <c r="NL172" t="s">
        <v>362</v>
      </c>
      <c r="NM172" t="s">
        <v>362</v>
      </c>
      <c r="NN172" t="s">
        <v>362</v>
      </c>
      <c r="NO172" t="s">
        <v>362</v>
      </c>
      <c r="NP172" t="s">
        <v>362</v>
      </c>
      <c r="NQ172" t="s">
        <v>360</v>
      </c>
      <c r="NR172" t="s">
        <v>362</v>
      </c>
      <c r="NS172" t="s">
        <v>362</v>
      </c>
      <c r="NU172" t="s">
        <v>6186</v>
      </c>
      <c r="NV172" t="s">
        <v>360</v>
      </c>
      <c r="NW172" t="s">
        <v>362</v>
      </c>
      <c r="NX172" t="s">
        <v>360</v>
      </c>
      <c r="NY172" t="s">
        <v>362</v>
      </c>
      <c r="NZ172" t="s">
        <v>362</v>
      </c>
      <c r="OA172" t="s">
        <v>362</v>
      </c>
      <c r="OB172" t="s">
        <v>362</v>
      </c>
      <c r="OC172" t="s">
        <v>362</v>
      </c>
      <c r="OD172" t="s">
        <v>362</v>
      </c>
      <c r="OE172" t="s">
        <v>362</v>
      </c>
      <c r="OF172" t="s">
        <v>362</v>
      </c>
      <c r="OG172" t="s">
        <v>362</v>
      </c>
      <c r="OI172" t="s">
        <v>5345</v>
      </c>
      <c r="OJ172" t="s">
        <v>360</v>
      </c>
      <c r="OK172" t="s">
        <v>362</v>
      </c>
      <c r="OL172" t="s">
        <v>362</v>
      </c>
      <c r="OM172" t="s">
        <v>362</v>
      </c>
      <c r="ON172" t="s">
        <v>362</v>
      </c>
      <c r="OO172" t="s">
        <v>362</v>
      </c>
      <c r="OP172" t="s">
        <v>362</v>
      </c>
      <c r="OQ172" t="s">
        <v>362</v>
      </c>
      <c r="OR172" t="s">
        <v>362</v>
      </c>
      <c r="OS172" t="s">
        <v>362</v>
      </c>
      <c r="OU172" t="s">
        <v>5002</v>
      </c>
      <c r="PF172" t="s">
        <v>6211</v>
      </c>
      <c r="PG172" t="s">
        <v>362</v>
      </c>
      <c r="PH172" t="s">
        <v>362</v>
      </c>
      <c r="PI172" t="s">
        <v>360</v>
      </c>
      <c r="PJ172" t="s">
        <v>362</v>
      </c>
      <c r="PK172" t="s">
        <v>362</v>
      </c>
      <c r="PL172" t="s">
        <v>362</v>
      </c>
      <c r="PM172" t="s">
        <v>362</v>
      </c>
      <c r="PN172" t="s">
        <v>362</v>
      </c>
      <c r="PO172" t="s">
        <v>362</v>
      </c>
      <c r="PP172" t="s">
        <v>360</v>
      </c>
      <c r="PQ172" t="s">
        <v>362</v>
      </c>
      <c r="PR172" t="s">
        <v>362</v>
      </c>
      <c r="PS172" t="s">
        <v>362</v>
      </c>
      <c r="PT172" t="s">
        <v>362</v>
      </c>
      <c r="PU172" t="s">
        <v>362</v>
      </c>
      <c r="PV172" t="s">
        <v>362</v>
      </c>
      <c r="PW172" t="s">
        <v>362</v>
      </c>
      <c r="PX172" t="s">
        <v>362</v>
      </c>
      <c r="PZ172" t="s">
        <v>5412</v>
      </c>
      <c r="QA172" t="s">
        <v>362</v>
      </c>
      <c r="QB172" t="s">
        <v>362</v>
      </c>
      <c r="QC172" t="s">
        <v>362</v>
      </c>
      <c r="QD172" t="s">
        <v>362</v>
      </c>
      <c r="QE172" t="s">
        <v>362</v>
      </c>
      <c r="QF172" t="s">
        <v>362</v>
      </c>
      <c r="QG172" t="s">
        <v>362</v>
      </c>
      <c r="QH172" t="s">
        <v>360</v>
      </c>
      <c r="QI172" t="s">
        <v>362</v>
      </c>
      <c r="QJ172" t="s">
        <v>362</v>
      </c>
      <c r="QK172" t="s">
        <v>362</v>
      </c>
      <c r="QL172" t="s">
        <v>362</v>
      </c>
      <c r="QM172" t="s">
        <v>362</v>
      </c>
      <c r="QN172" t="s">
        <v>362</v>
      </c>
      <c r="QO172" t="s">
        <v>362</v>
      </c>
      <c r="QP172" t="s">
        <v>362</v>
      </c>
      <c r="QR172" t="s">
        <v>6212</v>
      </c>
      <c r="QS172" t="s">
        <v>360</v>
      </c>
      <c r="QT172" t="s">
        <v>362</v>
      </c>
      <c r="QU172" t="s">
        <v>360</v>
      </c>
      <c r="QV172" t="s">
        <v>362</v>
      </c>
      <c r="QW172" t="s">
        <v>362</v>
      </c>
      <c r="QX172" t="s">
        <v>362</v>
      </c>
      <c r="QY172" t="s">
        <v>362</v>
      </c>
      <c r="QZ172" t="s">
        <v>360</v>
      </c>
      <c r="RA172" t="s">
        <v>362</v>
      </c>
      <c r="RB172" t="s">
        <v>362</v>
      </c>
      <c r="RC172" t="s">
        <v>362</v>
      </c>
      <c r="RD172" t="s">
        <v>362</v>
      </c>
      <c r="RF172" t="s">
        <v>5449</v>
      </c>
      <c r="RG172" t="s">
        <v>362</v>
      </c>
      <c r="RH172" t="s">
        <v>362</v>
      </c>
      <c r="RI172" t="s">
        <v>362</v>
      </c>
      <c r="RJ172" t="s">
        <v>362</v>
      </c>
      <c r="RK172" t="s">
        <v>360</v>
      </c>
      <c r="RL172" t="s">
        <v>362</v>
      </c>
      <c r="RM172" t="s">
        <v>362</v>
      </c>
      <c r="RN172" t="s">
        <v>362</v>
      </c>
      <c r="RO172" t="s">
        <v>362</v>
      </c>
      <c r="RP172" t="s">
        <v>362</v>
      </c>
      <c r="RQ172" t="s">
        <v>362</v>
      </c>
      <c r="RR172" t="s">
        <v>362</v>
      </c>
      <c r="RS172" t="s">
        <v>362</v>
      </c>
      <c r="RT172" t="s">
        <v>362</v>
      </c>
      <c r="RU172" t="s">
        <v>362</v>
      </c>
      <c r="RV172" t="s">
        <v>362</v>
      </c>
      <c r="RX172" t="s">
        <v>6213</v>
      </c>
      <c r="RY172" t="s">
        <v>360</v>
      </c>
      <c r="RZ172" t="s">
        <v>360</v>
      </c>
      <c r="SA172" t="s">
        <v>360</v>
      </c>
      <c r="SB172" t="s">
        <v>360</v>
      </c>
      <c r="SC172" t="s">
        <v>360</v>
      </c>
      <c r="SD172" t="s">
        <v>360</v>
      </c>
      <c r="SE172" t="s">
        <v>362</v>
      </c>
      <c r="SF172" t="s">
        <v>362</v>
      </c>
      <c r="SG172" t="s">
        <v>362</v>
      </c>
      <c r="SH172" t="s">
        <v>362</v>
      </c>
      <c r="SI172" t="s">
        <v>362</v>
      </c>
      <c r="SK172" t="s">
        <v>6733</v>
      </c>
      <c r="SL172" t="s">
        <v>362</v>
      </c>
      <c r="SM172" t="s">
        <v>362</v>
      </c>
      <c r="SN172" t="s">
        <v>360</v>
      </c>
      <c r="SO172" t="s">
        <v>360</v>
      </c>
      <c r="SP172" t="s">
        <v>362</v>
      </c>
      <c r="SQ172" t="s">
        <v>360</v>
      </c>
      <c r="SR172" t="s">
        <v>362</v>
      </c>
      <c r="SS172" t="s">
        <v>362</v>
      </c>
      <c r="ST172" t="s">
        <v>360</v>
      </c>
      <c r="SU172" t="s">
        <v>362</v>
      </c>
      <c r="SV172" t="s">
        <v>362</v>
      </c>
      <c r="SW172" t="s">
        <v>362</v>
      </c>
      <c r="SX172" t="s">
        <v>362</v>
      </c>
      <c r="SZ172" t="s">
        <v>3074</v>
      </c>
      <c r="TA172" t="s">
        <v>362</v>
      </c>
      <c r="TB172" t="s">
        <v>362</v>
      </c>
      <c r="TC172" t="s">
        <v>362</v>
      </c>
      <c r="TD172" t="s">
        <v>362</v>
      </c>
      <c r="TE172" t="s">
        <v>362</v>
      </c>
      <c r="TF172" t="s">
        <v>362</v>
      </c>
      <c r="TG172" t="s">
        <v>360</v>
      </c>
      <c r="TH172" t="s">
        <v>362</v>
      </c>
      <c r="TY172" t="s">
        <v>5021</v>
      </c>
      <c r="TZ172" t="s">
        <v>5522</v>
      </c>
      <c r="UA172" t="s">
        <v>362</v>
      </c>
      <c r="UB172" t="s">
        <v>362</v>
      </c>
      <c r="UC172" t="s">
        <v>362</v>
      </c>
      <c r="UD172" t="s">
        <v>362</v>
      </c>
      <c r="UE172" t="s">
        <v>360</v>
      </c>
      <c r="UF172" t="s">
        <v>362</v>
      </c>
      <c r="UG172" t="s">
        <v>362</v>
      </c>
      <c r="UH172" t="s">
        <v>362</v>
      </c>
      <c r="UI172" t="s">
        <v>362</v>
      </c>
      <c r="UJ172" t="s">
        <v>362</v>
      </c>
      <c r="UK172" t="s">
        <v>362</v>
      </c>
      <c r="UN172" t="s">
        <v>3074</v>
      </c>
      <c r="UO172" t="s">
        <v>3074</v>
      </c>
      <c r="UP172" t="s">
        <v>3074</v>
      </c>
      <c r="UQ172" t="s">
        <v>2043</v>
      </c>
      <c r="UR172" t="s">
        <v>304</v>
      </c>
      <c r="US172" t="s">
        <v>321</v>
      </c>
      <c r="UT172" t="s">
        <v>290</v>
      </c>
      <c r="UU172" t="s">
        <v>691</v>
      </c>
      <c r="UV172" t="s">
        <v>527</v>
      </c>
      <c r="UW172" t="s">
        <v>329</v>
      </c>
      <c r="UX172" t="s">
        <v>737</v>
      </c>
      <c r="UY172" t="s">
        <v>406</v>
      </c>
      <c r="UZ172" t="s">
        <v>1099</v>
      </c>
      <c r="VA172" t="s">
        <v>1185</v>
      </c>
      <c r="VB172" t="s">
        <v>392</v>
      </c>
    </row>
    <row r="173" spans="1:574" x14ac:dyDescent="0.25">
      <c r="A173" t="s">
        <v>6734</v>
      </c>
      <c r="B173" s="38">
        <v>45912</v>
      </c>
      <c r="C173" t="s">
        <v>3057</v>
      </c>
      <c r="D173" t="s">
        <v>3059</v>
      </c>
      <c r="E173" t="s">
        <v>3065</v>
      </c>
      <c r="F173">
        <v>2751198</v>
      </c>
      <c r="G173" t="s">
        <v>3072</v>
      </c>
      <c r="H173" s="38">
        <v>44631</v>
      </c>
      <c r="I173">
        <v>56</v>
      </c>
      <c r="J173" t="s">
        <v>1466</v>
      </c>
      <c r="K173" t="s">
        <v>4866</v>
      </c>
      <c r="L173" t="s">
        <v>4875</v>
      </c>
      <c r="N173" t="s">
        <v>4913</v>
      </c>
      <c r="P173" t="s">
        <v>4931</v>
      </c>
      <c r="R173" t="s">
        <v>6270</v>
      </c>
      <c r="S173" t="s">
        <v>362</v>
      </c>
      <c r="T173" t="s">
        <v>360</v>
      </c>
      <c r="U173" t="s">
        <v>362</v>
      </c>
      <c r="V173" t="s">
        <v>360</v>
      </c>
      <c r="W173" t="s">
        <v>362</v>
      </c>
      <c r="X173" t="s">
        <v>362</v>
      </c>
      <c r="Y173" t="s">
        <v>362</v>
      </c>
      <c r="Z173" t="s">
        <v>362</v>
      </c>
      <c r="AB173" t="s">
        <v>4942</v>
      </c>
      <c r="AC173" t="s">
        <v>4940</v>
      </c>
      <c r="AD173" t="s">
        <v>4942</v>
      </c>
      <c r="AE173" t="s">
        <v>4940</v>
      </c>
      <c r="AF173" t="s">
        <v>4940</v>
      </c>
      <c r="AG173" t="s">
        <v>4940</v>
      </c>
      <c r="AH173" t="s">
        <v>6704</v>
      </c>
      <c r="AI173" t="s">
        <v>360</v>
      </c>
      <c r="AJ173" t="s">
        <v>360</v>
      </c>
      <c r="AK173" t="s">
        <v>362</v>
      </c>
      <c r="AL173" t="s">
        <v>360</v>
      </c>
      <c r="AM173" t="s">
        <v>360</v>
      </c>
      <c r="AN173" t="s">
        <v>360</v>
      </c>
      <c r="AO173" t="s">
        <v>360</v>
      </c>
      <c r="AP173" t="s">
        <v>360</v>
      </c>
      <c r="AQ173" t="s">
        <v>360</v>
      </c>
      <c r="AR173" t="s">
        <v>360</v>
      </c>
      <c r="AS173" t="s">
        <v>360</v>
      </c>
      <c r="AT173" t="s">
        <v>362</v>
      </c>
      <c r="AU173" t="s">
        <v>362</v>
      </c>
      <c r="AV173" t="s">
        <v>362</v>
      </c>
      <c r="AX173" t="s">
        <v>4949</v>
      </c>
      <c r="AY173" t="s">
        <v>360</v>
      </c>
      <c r="AZ173" t="s">
        <v>362</v>
      </c>
      <c r="BA173" t="s">
        <v>362</v>
      </c>
      <c r="BB173" t="s">
        <v>362</v>
      </c>
      <c r="BC173" t="s">
        <v>362</v>
      </c>
      <c r="BD173" t="s">
        <v>362</v>
      </c>
      <c r="BE173" t="s">
        <v>362</v>
      </c>
      <c r="BF173" t="s">
        <v>362</v>
      </c>
      <c r="BG173" t="s">
        <v>362</v>
      </c>
      <c r="BH173" t="s">
        <v>362</v>
      </c>
      <c r="BI173" t="s">
        <v>362</v>
      </c>
      <c r="BJ173" t="s">
        <v>362</v>
      </c>
      <c r="BK173" t="s">
        <v>362</v>
      </c>
      <c r="BM173" t="s">
        <v>5473</v>
      </c>
      <c r="BN173" t="s">
        <v>362</v>
      </c>
      <c r="BO173" t="s">
        <v>362</v>
      </c>
      <c r="BP173" t="s">
        <v>362</v>
      </c>
      <c r="BQ173" t="s">
        <v>360</v>
      </c>
      <c r="BR173" t="s">
        <v>362</v>
      </c>
      <c r="BS173" t="s">
        <v>362</v>
      </c>
      <c r="BT173" t="s">
        <v>362</v>
      </c>
      <c r="BU173" t="s">
        <v>362</v>
      </c>
      <c r="BV173" t="s">
        <v>362</v>
      </c>
      <c r="BX173" t="s">
        <v>4975</v>
      </c>
      <c r="CN173" t="s">
        <v>5002</v>
      </c>
      <c r="DD173" t="s">
        <v>4984</v>
      </c>
      <c r="EK173" t="s">
        <v>5070</v>
      </c>
      <c r="EW173" t="s">
        <v>5094</v>
      </c>
      <c r="EX173" t="s">
        <v>360</v>
      </c>
      <c r="EY173" t="s">
        <v>362</v>
      </c>
      <c r="EZ173" t="s">
        <v>362</v>
      </c>
      <c r="FA173" t="s">
        <v>362</v>
      </c>
      <c r="FB173" t="s">
        <v>362</v>
      </c>
      <c r="FC173" t="s">
        <v>362</v>
      </c>
      <c r="FD173" t="s">
        <v>362</v>
      </c>
      <c r="FE173" t="s">
        <v>362</v>
      </c>
      <c r="FF173" t="s">
        <v>362</v>
      </c>
      <c r="FG173" t="s">
        <v>362</v>
      </c>
      <c r="FH173" t="s">
        <v>362</v>
      </c>
      <c r="FJ173" t="s">
        <v>5070</v>
      </c>
      <c r="FK173" t="s">
        <v>3074</v>
      </c>
      <c r="FL173" t="s">
        <v>5113</v>
      </c>
      <c r="FM173" t="s">
        <v>360</v>
      </c>
      <c r="FN173" t="s">
        <v>362</v>
      </c>
      <c r="FO173" t="s">
        <v>362</v>
      </c>
      <c r="FP173" t="s">
        <v>362</v>
      </c>
      <c r="FQ173" t="s">
        <v>362</v>
      </c>
      <c r="FR173" t="s">
        <v>362</v>
      </c>
      <c r="FS173" t="s">
        <v>362</v>
      </c>
      <c r="FT173" t="s">
        <v>362</v>
      </c>
      <c r="FV173" t="s">
        <v>3072</v>
      </c>
      <c r="GG173" t="s">
        <v>4949</v>
      </c>
      <c r="GI173" t="s">
        <v>3072</v>
      </c>
      <c r="GJ173" t="s">
        <v>5135</v>
      </c>
      <c r="GK173" t="s">
        <v>360</v>
      </c>
      <c r="GL173" t="s">
        <v>362</v>
      </c>
      <c r="GM173" t="s">
        <v>362</v>
      </c>
      <c r="GN173" t="s">
        <v>362</v>
      </c>
      <c r="GO173" t="s">
        <v>362</v>
      </c>
      <c r="GP173" t="s">
        <v>362</v>
      </c>
      <c r="GR173" t="s">
        <v>5147</v>
      </c>
      <c r="GS173" t="s">
        <v>362</v>
      </c>
      <c r="GT173" t="s">
        <v>362</v>
      </c>
      <c r="GU173" t="s">
        <v>360</v>
      </c>
      <c r="GV173" t="s">
        <v>362</v>
      </c>
      <c r="GW173" t="s">
        <v>362</v>
      </c>
      <c r="GX173" t="s">
        <v>362</v>
      </c>
      <c r="GY173" t="s">
        <v>362</v>
      </c>
      <c r="GZ173" t="s">
        <v>362</v>
      </c>
      <c r="HB173" t="s">
        <v>3072</v>
      </c>
      <c r="IG173" t="s">
        <v>5187</v>
      </c>
      <c r="IP173" t="s">
        <v>5203</v>
      </c>
      <c r="IQ173" t="s">
        <v>6444</v>
      </c>
      <c r="IR173" t="s">
        <v>360</v>
      </c>
      <c r="IS173" t="s">
        <v>360</v>
      </c>
      <c r="IT173" t="s">
        <v>362</v>
      </c>
      <c r="IU173" t="s">
        <v>360</v>
      </c>
      <c r="IV173" t="s">
        <v>360</v>
      </c>
      <c r="IW173" t="s">
        <v>362</v>
      </c>
      <c r="IX173" t="s">
        <v>362</v>
      </c>
      <c r="IY173" t="s">
        <v>362</v>
      </c>
      <c r="IZ173" t="s">
        <v>362</v>
      </c>
      <c r="JA173" t="s">
        <v>362</v>
      </c>
      <c r="JL173" t="s">
        <v>3074</v>
      </c>
      <c r="JX173" t="s">
        <v>5248</v>
      </c>
      <c r="JY173" t="s">
        <v>360</v>
      </c>
      <c r="JZ173" t="s">
        <v>362</v>
      </c>
      <c r="KA173" t="s">
        <v>362</v>
      </c>
      <c r="KB173" t="s">
        <v>362</v>
      </c>
      <c r="KC173" t="s">
        <v>362</v>
      </c>
      <c r="KD173" t="s">
        <v>362</v>
      </c>
      <c r="KE173" t="s">
        <v>362</v>
      </c>
      <c r="KF173" t="s">
        <v>362</v>
      </c>
      <c r="KG173" t="s">
        <v>362</v>
      </c>
      <c r="KI173" t="s">
        <v>5259</v>
      </c>
      <c r="KJ173" t="s">
        <v>6210</v>
      </c>
      <c r="KK173" t="s">
        <v>360</v>
      </c>
      <c r="KL173" t="s">
        <v>362</v>
      </c>
      <c r="KM173" t="s">
        <v>360</v>
      </c>
      <c r="KN173" t="s">
        <v>362</v>
      </c>
      <c r="KO173" t="s">
        <v>360</v>
      </c>
      <c r="KP173" t="s">
        <v>362</v>
      </c>
      <c r="KQ173" t="s">
        <v>362</v>
      </c>
      <c r="KR173" t="s">
        <v>362</v>
      </c>
      <c r="KS173" t="s">
        <v>362</v>
      </c>
      <c r="KT173" t="s">
        <v>362</v>
      </c>
      <c r="KU173" t="s">
        <v>362</v>
      </c>
      <c r="LJ173" t="s">
        <v>6023</v>
      </c>
      <c r="LK173" t="s">
        <v>360</v>
      </c>
      <c r="LL173" t="s">
        <v>360</v>
      </c>
      <c r="LM173" t="s">
        <v>360</v>
      </c>
      <c r="LN173" t="s">
        <v>360</v>
      </c>
      <c r="LO173" t="s">
        <v>362</v>
      </c>
      <c r="LP173" t="s">
        <v>362</v>
      </c>
      <c r="LQ173" t="s">
        <v>362</v>
      </c>
      <c r="LS173" t="s">
        <v>3072</v>
      </c>
      <c r="LT173" t="s">
        <v>5287</v>
      </c>
      <c r="MR173" t="s">
        <v>5050</v>
      </c>
      <c r="MS173" t="s">
        <v>362</v>
      </c>
      <c r="MT173" t="s">
        <v>362</v>
      </c>
      <c r="MU173" t="s">
        <v>362</v>
      </c>
      <c r="MV173" t="s">
        <v>362</v>
      </c>
      <c r="MW173" t="s">
        <v>362</v>
      </c>
      <c r="MX173" t="s">
        <v>362</v>
      </c>
      <c r="MY173" t="s">
        <v>362</v>
      </c>
      <c r="MZ173" t="s">
        <v>360</v>
      </c>
      <c r="NA173" t="s">
        <v>362</v>
      </c>
      <c r="NB173" t="s">
        <v>362</v>
      </c>
      <c r="NC173" t="s">
        <v>362</v>
      </c>
      <c r="NE173" t="s">
        <v>4971</v>
      </c>
      <c r="NF173" t="s">
        <v>362</v>
      </c>
      <c r="NG173" t="s">
        <v>362</v>
      </c>
      <c r="NH173" t="s">
        <v>362</v>
      </c>
      <c r="NI173" t="s">
        <v>362</v>
      </c>
      <c r="NJ173" t="s">
        <v>362</v>
      </c>
      <c r="NK173" t="s">
        <v>362</v>
      </c>
      <c r="NL173" t="s">
        <v>362</v>
      </c>
      <c r="NM173" t="s">
        <v>362</v>
      </c>
      <c r="NN173" t="s">
        <v>362</v>
      </c>
      <c r="NO173" t="s">
        <v>362</v>
      </c>
      <c r="NP173" t="s">
        <v>362</v>
      </c>
      <c r="NQ173" t="s">
        <v>360</v>
      </c>
      <c r="NR173" t="s">
        <v>362</v>
      </c>
      <c r="NS173" t="s">
        <v>362</v>
      </c>
      <c r="NU173" t="s">
        <v>6186</v>
      </c>
      <c r="NV173" t="s">
        <v>360</v>
      </c>
      <c r="NW173" t="s">
        <v>362</v>
      </c>
      <c r="NX173" t="s">
        <v>360</v>
      </c>
      <c r="NY173" t="s">
        <v>362</v>
      </c>
      <c r="NZ173" t="s">
        <v>362</v>
      </c>
      <c r="OA173" t="s">
        <v>362</v>
      </c>
      <c r="OB173" t="s">
        <v>362</v>
      </c>
      <c r="OC173" t="s">
        <v>362</v>
      </c>
      <c r="OD173" t="s">
        <v>362</v>
      </c>
      <c r="OE173" t="s">
        <v>362</v>
      </c>
      <c r="OF173" t="s">
        <v>362</v>
      </c>
      <c r="OG173" t="s">
        <v>362</v>
      </c>
      <c r="OI173" t="s">
        <v>5345</v>
      </c>
      <c r="OJ173" t="s">
        <v>360</v>
      </c>
      <c r="OK173" t="s">
        <v>362</v>
      </c>
      <c r="OL173" t="s">
        <v>362</v>
      </c>
      <c r="OM173" t="s">
        <v>362</v>
      </c>
      <c r="ON173" t="s">
        <v>362</v>
      </c>
      <c r="OO173" t="s">
        <v>362</v>
      </c>
      <c r="OP173" t="s">
        <v>362</v>
      </c>
      <c r="OQ173" t="s">
        <v>362</v>
      </c>
      <c r="OR173" t="s">
        <v>362</v>
      </c>
      <c r="OS173" t="s">
        <v>362</v>
      </c>
      <c r="OU173" t="s">
        <v>5002</v>
      </c>
      <c r="PF173" t="s">
        <v>5381</v>
      </c>
      <c r="PG173" t="s">
        <v>362</v>
      </c>
      <c r="PH173" t="s">
        <v>362</v>
      </c>
      <c r="PI173" t="s">
        <v>362</v>
      </c>
      <c r="PJ173" t="s">
        <v>362</v>
      </c>
      <c r="PK173" t="s">
        <v>362</v>
      </c>
      <c r="PL173" t="s">
        <v>362</v>
      </c>
      <c r="PM173" t="s">
        <v>360</v>
      </c>
      <c r="PN173" t="s">
        <v>362</v>
      </c>
      <c r="PO173" t="s">
        <v>362</v>
      </c>
      <c r="PP173" t="s">
        <v>362</v>
      </c>
      <c r="PQ173" t="s">
        <v>362</v>
      </c>
      <c r="PR173" t="s">
        <v>362</v>
      </c>
      <c r="PS173" t="s">
        <v>362</v>
      </c>
      <c r="PT173" t="s">
        <v>362</v>
      </c>
      <c r="PU173" t="s">
        <v>362</v>
      </c>
      <c r="PV173" t="s">
        <v>362</v>
      </c>
      <c r="PW173" t="s">
        <v>362</v>
      </c>
      <c r="PX173" t="s">
        <v>362</v>
      </c>
      <c r="PZ173" t="s">
        <v>5400</v>
      </c>
      <c r="QA173" t="s">
        <v>360</v>
      </c>
      <c r="QB173" t="s">
        <v>362</v>
      </c>
      <c r="QC173" t="s">
        <v>362</v>
      </c>
      <c r="QD173" t="s">
        <v>362</v>
      </c>
      <c r="QE173" t="s">
        <v>362</v>
      </c>
      <c r="QF173" t="s">
        <v>362</v>
      </c>
      <c r="QG173" t="s">
        <v>362</v>
      </c>
      <c r="QH173" t="s">
        <v>362</v>
      </c>
      <c r="QI173" t="s">
        <v>362</v>
      </c>
      <c r="QJ173" t="s">
        <v>362</v>
      </c>
      <c r="QK173" t="s">
        <v>362</v>
      </c>
      <c r="QL173" t="s">
        <v>362</v>
      </c>
      <c r="QM173" t="s">
        <v>362</v>
      </c>
      <c r="QN173" t="s">
        <v>362</v>
      </c>
      <c r="QO173" t="s">
        <v>362</v>
      </c>
      <c r="QP173" t="s">
        <v>362</v>
      </c>
      <c r="QR173" t="s">
        <v>5423</v>
      </c>
      <c r="QS173" t="s">
        <v>360</v>
      </c>
      <c r="QT173" t="s">
        <v>362</v>
      </c>
      <c r="QU173" t="s">
        <v>362</v>
      </c>
      <c r="QV173" t="s">
        <v>362</v>
      </c>
      <c r="QW173" t="s">
        <v>362</v>
      </c>
      <c r="QX173" t="s">
        <v>362</v>
      </c>
      <c r="QY173" t="s">
        <v>362</v>
      </c>
      <c r="QZ173" t="s">
        <v>362</v>
      </c>
      <c r="RA173" t="s">
        <v>362</v>
      </c>
      <c r="RB173" t="s">
        <v>362</v>
      </c>
      <c r="RC173" t="s">
        <v>362</v>
      </c>
      <c r="RD173" t="s">
        <v>362</v>
      </c>
      <c r="RF173" t="s">
        <v>5449</v>
      </c>
      <c r="RG173" t="s">
        <v>362</v>
      </c>
      <c r="RH173" t="s">
        <v>362</v>
      </c>
      <c r="RI173" t="s">
        <v>362</v>
      </c>
      <c r="RJ173" t="s">
        <v>362</v>
      </c>
      <c r="RK173" t="s">
        <v>360</v>
      </c>
      <c r="RL173" t="s">
        <v>362</v>
      </c>
      <c r="RM173" t="s">
        <v>362</v>
      </c>
      <c r="RN173" t="s">
        <v>362</v>
      </c>
      <c r="RO173" t="s">
        <v>362</v>
      </c>
      <c r="RP173" t="s">
        <v>362</v>
      </c>
      <c r="RQ173" t="s">
        <v>362</v>
      </c>
      <c r="RR173" t="s">
        <v>362</v>
      </c>
      <c r="RS173" t="s">
        <v>362</v>
      </c>
      <c r="RT173" t="s">
        <v>362</v>
      </c>
      <c r="RU173" t="s">
        <v>362</v>
      </c>
      <c r="RV173" t="s">
        <v>362</v>
      </c>
      <c r="RX173" t="s">
        <v>5471</v>
      </c>
      <c r="RY173" t="s">
        <v>362</v>
      </c>
      <c r="RZ173" t="s">
        <v>362</v>
      </c>
      <c r="SA173" t="s">
        <v>360</v>
      </c>
      <c r="SB173" t="s">
        <v>362</v>
      </c>
      <c r="SC173" t="s">
        <v>362</v>
      </c>
      <c r="SD173" t="s">
        <v>362</v>
      </c>
      <c r="SE173" t="s">
        <v>362</v>
      </c>
      <c r="SF173" t="s">
        <v>362</v>
      </c>
      <c r="SG173" t="s">
        <v>362</v>
      </c>
      <c r="SH173" t="s">
        <v>362</v>
      </c>
      <c r="SI173" t="s">
        <v>362</v>
      </c>
      <c r="SK173" t="s">
        <v>5495</v>
      </c>
      <c r="SL173" t="s">
        <v>362</v>
      </c>
      <c r="SM173" t="s">
        <v>362</v>
      </c>
      <c r="SN173" t="s">
        <v>362</v>
      </c>
      <c r="SO173" t="s">
        <v>362</v>
      </c>
      <c r="SP173" t="s">
        <v>362</v>
      </c>
      <c r="SQ173" t="s">
        <v>362</v>
      </c>
      <c r="SR173" t="s">
        <v>360</v>
      </c>
      <c r="SS173" t="s">
        <v>362</v>
      </c>
      <c r="ST173" t="s">
        <v>362</v>
      </c>
      <c r="SU173" t="s">
        <v>362</v>
      </c>
      <c r="SV173" t="s">
        <v>362</v>
      </c>
      <c r="SW173" t="s">
        <v>362</v>
      </c>
      <c r="SX173" t="s">
        <v>362</v>
      </c>
      <c r="SZ173" t="s">
        <v>5505</v>
      </c>
      <c r="TA173" t="s">
        <v>360</v>
      </c>
      <c r="TB173" t="s">
        <v>362</v>
      </c>
      <c r="TC173" t="s">
        <v>362</v>
      </c>
      <c r="TD173" t="s">
        <v>362</v>
      </c>
      <c r="TE173" t="s">
        <v>362</v>
      </c>
      <c r="TF173" t="s">
        <v>362</v>
      </c>
      <c r="TG173" t="s">
        <v>362</v>
      </c>
      <c r="TH173" t="s">
        <v>362</v>
      </c>
      <c r="TJ173" t="s">
        <v>6311</v>
      </c>
      <c r="TK173" t="s">
        <v>362</v>
      </c>
      <c r="TL173" t="s">
        <v>362</v>
      </c>
      <c r="TM173" t="s">
        <v>362</v>
      </c>
      <c r="TN173" t="s">
        <v>360</v>
      </c>
      <c r="TO173" t="s">
        <v>362</v>
      </c>
      <c r="TP173" t="s">
        <v>362</v>
      </c>
      <c r="TQ173" t="s">
        <v>360</v>
      </c>
      <c r="TR173" t="s">
        <v>362</v>
      </c>
      <c r="TS173" t="s">
        <v>362</v>
      </c>
      <c r="TT173" t="s">
        <v>362</v>
      </c>
      <c r="TU173" t="s">
        <v>362</v>
      </c>
      <c r="TV173" t="s">
        <v>362</v>
      </c>
      <c r="TW173" t="s">
        <v>362</v>
      </c>
      <c r="TY173" t="s">
        <v>5002</v>
      </c>
      <c r="UN173" t="s">
        <v>3074</v>
      </c>
      <c r="UO173" t="s">
        <v>3074</v>
      </c>
      <c r="UP173" t="s">
        <v>3074</v>
      </c>
      <c r="UQ173" t="s">
        <v>6735</v>
      </c>
      <c r="UR173" t="s">
        <v>304</v>
      </c>
      <c r="US173" t="s">
        <v>321</v>
      </c>
      <c r="UT173" t="s">
        <v>290</v>
      </c>
      <c r="UU173" t="s">
        <v>686</v>
      </c>
      <c r="UV173" t="s">
        <v>532</v>
      </c>
      <c r="UW173" t="s">
        <v>329</v>
      </c>
      <c r="UX173" t="s">
        <v>737</v>
      </c>
      <c r="UY173" t="s">
        <v>406</v>
      </c>
      <c r="UZ173" t="s">
        <v>1099</v>
      </c>
      <c r="VA173" t="s">
        <v>1185</v>
      </c>
      <c r="VB173" t="s">
        <v>375</v>
      </c>
    </row>
    <row r="174" spans="1:574" x14ac:dyDescent="0.25">
      <c r="A174" t="s">
        <v>6736</v>
      </c>
      <c r="B174" s="38">
        <v>45912</v>
      </c>
      <c r="C174" t="s">
        <v>3058</v>
      </c>
      <c r="D174" t="s">
        <v>3059</v>
      </c>
      <c r="E174" t="s">
        <v>3065</v>
      </c>
      <c r="F174">
        <v>2751719</v>
      </c>
      <c r="G174" t="s">
        <v>3072</v>
      </c>
      <c r="H174" s="38">
        <v>44625</v>
      </c>
      <c r="I174">
        <v>68</v>
      </c>
      <c r="J174" t="s">
        <v>1466</v>
      </c>
      <c r="K174" t="s">
        <v>4866</v>
      </c>
      <c r="L174" t="s">
        <v>4875</v>
      </c>
      <c r="N174" t="s">
        <v>4909</v>
      </c>
      <c r="P174" t="s">
        <v>4933</v>
      </c>
      <c r="R174" t="s">
        <v>6270</v>
      </c>
      <c r="S174" t="s">
        <v>362</v>
      </c>
      <c r="T174" t="s">
        <v>360</v>
      </c>
      <c r="U174" t="s">
        <v>362</v>
      </c>
      <c r="V174" t="s">
        <v>360</v>
      </c>
      <c r="W174" t="s">
        <v>362</v>
      </c>
      <c r="X174" t="s">
        <v>362</v>
      </c>
      <c r="Y174" t="s">
        <v>362</v>
      </c>
      <c r="Z174" t="s">
        <v>362</v>
      </c>
      <c r="AB174" t="s">
        <v>4940</v>
      </c>
      <c r="AC174" t="s">
        <v>4940</v>
      </c>
      <c r="AD174" t="s">
        <v>4940</v>
      </c>
      <c r="AE174" t="s">
        <v>4940</v>
      </c>
      <c r="AF174" t="s">
        <v>4940</v>
      </c>
      <c r="AG174" t="s">
        <v>4940</v>
      </c>
      <c r="AH174" t="s">
        <v>5984</v>
      </c>
      <c r="AI174" t="s">
        <v>360</v>
      </c>
      <c r="AJ174" t="s">
        <v>360</v>
      </c>
      <c r="AK174" t="s">
        <v>362</v>
      </c>
      <c r="AL174" t="s">
        <v>362</v>
      </c>
      <c r="AM174" t="s">
        <v>362</v>
      </c>
      <c r="AN174" t="s">
        <v>362</v>
      </c>
      <c r="AO174" t="s">
        <v>362</v>
      </c>
      <c r="AP174" t="s">
        <v>362</v>
      </c>
      <c r="AQ174" t="s">
        <v>362</v>
      </c>
      <c r="AR174" t="s">
        <v>362</v>
      </c>
      <c r="AS174" t="s">
        <v>362</v>
      </c>
      <c r="AT174" t="s">
        <v>362</v>
      </c>
      <c r="AU174" t="s">
        <v>362</v>
      </c>
      <c r="AV174" t="s">
        <v>362</v>
      </c>
      <c r="AX174" t="s">
        <v>6115</v>
      </c>
      <c r="AY174" t="s">
        <v>360</v>
      </c>
      <c r="AZ174" t="s">
        <v>362</v>
      </c>
      <c r="BA174" t="s">
        <v>360</v>
      </c>
      <c r="BB174" t="s">
        <v>362</v>
      </c>
      <c r="BC174" t="s">
        <v>360</v>
      </c>
      <c r="BD174" t="s">
        <v>362</v>
      </c>
      <c r="BE174" t="s">
        <v>362</v>
      </c>
      <c r="BF174" t="s">
        <v>362</v>
      </c>
      <c r="BG174" t="s">
        <v>362</v>
      </c>
      <c r="BH174" t="s">
        <v>362</v>
      </c>
      <c r="BI174" t="s">
        <v>362</v>
      </c>
      <c r="BJ174" t="s">
        <v>362</v>
      </c>
      <c r="BK174" t="s">
        <v>362</v>
      </c>
      <c r="BM174" t="s">
        <v>6737</v>
      </c>
      <c r="BN174" t="s">
        <v>360</v>
      </c>
      <c r="BO174" t="s">
        <v>362</v>
      </c>
      <c r="BP174" t="s">
        <v>362</v>
      </c>
      <c r="BQ174" t="s">
        <v>360</v>
      </c>
      <c r="BR174" t="s">
        <v>362</v>
      </c>
      <c r="BS174" t="s">
        <v>362</v>
      </c>
      <c r="BT174" t="s">
        <v>362</v>
      </c>
      <c r="BU174" t="s">
        <v>362</v>
      </c>
      <c r="BV174" t="s">
        <v>362</v>
      </c>
      <c r="BX174" t="s">
        <v>4975</v>
      </c>
      <c r="CN174" t="s">
        <v>5002</v>
      </c>
      <c r="DD174" t="s">
        <v>5019</v>
      </c>
      <c r="EK174" t="s">
        <v>5070</v>
      </c>
      <c r="EW174" t="s">
        <v>6240</v>
      </c>
      <c r="EX174" t="s">
        <v>362</v>
      </c>
      <c r="EY174" t="s">
        <v>362</v>
      </c>
      <c r="EZ174" t="s">
        <v>362</v>
      </c>
      <c r="FA174" t="s">
        <v>362</v>
      </c>
      <c r="FB174" t="s">
        <v>362</v>
      </c>
      <c r="FC174" t="s">
        <v>360</v>
      </c>
      <c r="FD174" t="s">
        <v>360</v>
      </c>
      <c r="FE174" t="s">
        <v>362</v>
      </c>
      <c r="FF174" t="s">
        <v>362</v>
      </c>
      <c r="FG174" t="s">
        <v>362</v>
      </c>
      <c r="FH174" t="s">
        <v>362</v>
      </c>
      <c r="FJ174" t="s">
        <v>5072</v>
      </c>
      <c r="FK174" t="s">
        <v>3072</v>
      </c>
      <c r="FV174" t="s">
        <v>3072</v>
      </c>
      <c r="GG174" t="s">
        <v>4949</v>
      </c>
      <c r="GI174" t="s">
        <v>3072</v>
      </c>
      <c r="GJ174" t="s">
        <v>5137</v>
      </c>
      <c r="GK174" t="s">
        <v>362</v>
      </c>
      <c r="GL174" t="s">
        <v>360</v>
      </c>
      <c r="GM174" t="s">
        <v>362</v>
      </c>
      <c r="GN174" t="s">
        <v>362</v>
      </c>
      <c r="GO174" t="s">
        <v>362</v>
      </c>
      <c r="GP174" t="s">
        <v>362</v>
      </c>
      <c r="GR174" t="s">
        <v>5147</v>
      </c>
      <c r="GS174" t="s">
        <v>362</v>
      </c>
      <c r="GT174" t="s">
        <v>362</v>
      </c>
      <c r="GU174" t="s">
        <v>360</v>
      </c>
      <c r="GV174" t="s">
        <v>362</v>
      </c>
      <c r="GW174" t="s">
        <v>362</v>
      </c>
      <c r="GX174" t="s">
        <v>362</v>
      </c>
      <c r="GY174" t="s">
        <v>362</v>
      </c>
      <c r="GZ174" t="s">
        <v>362</v>
      </c>
      <c r="HB174" t="s">
        <v>3074</v>
      </c>
      <c r="HC174" t="s">
        <v>5166</v>
      </c>
      <c r="HD174" t="s">
        <v>362</v>
      </c>
      <c r="HE174" t="s">
        <v>362</v>
      </c>
      <c r="HF174" t="s">
        <v>362</v>
      </c>
      <c r="HG174" t="s">
        <v>362</v>
      </c>
      <c r="HH174" t="s">
        <v>362</v>
      </c>
      <c r="HI174" t="s">
        <v>360</v>
      </c>
      <c r="HJ174" t="s">
        <v>362</v>
      </c>
      <c r="HK174" t="s">
        <v>362</v>
      </c>
      <c r="HL174" t="s">
        <v>362</v>
      </c>
      <c r="IG174" t="s">
        <v>5189</v>
      </c>
      <c r="IH174" t="s">
        <v>5198</v>
      </c>
      <c r="II174" t="s">
        <v>362</v>
      </c>
      <c r="IJ174" t="s">
        <v>362</v>
      </c>
      <c r="IK174" t="s">
        <v>360</v>
      </c>
      <c r="IL174" t="s">
        <v>362</v>
      </c>
      <c r="IM174" t="s">
        <v>362</v>
      </c>
      <c r="IN174" t="s">
        <v>362</v>
      </c>
      <c r="IP174" t="s">
        <v>5205</v>
      </c>
      <c r="IQ174" t="s">
        <v>5218</v>
      </c>
      <c r="IR174" t="s">
        <v>362</v>
      </c>
      <c r="IS174" t="s">
        <v>362</v>
      </c>
      <c r="IT174" t="s">
        <v>362</v>
      </c>
      <c r="IU174" t="s">
        <v>360</v>
      </c>
      <c r="IV174" t="s">
        <v>362</v>
      </c>
      <c r="IW174" t="s">
        <v>362</v>
      </c>
      <c r="IX174" t="s">
        <v>362</v>
      </c>
      <c r="IY174" t="s">
        <v>362</v>
      </c>
      <c r="IZ174" t="s">
        <v>362</v>
      </c>
      <c r="JA174" t="s">
        <v>362</v>
      </c>
      <c r="JL174" t="s">
        <v>3074</v>
      </c>
      <c r="JX174" t="s">
        <v>6163</v>
      </c>
      <c r="JY174" t="s">
        <v>360</v>
      </c>
      <c r="JZ174" t="s">
        <v>362</v>
      </c>
      <c r="KA174" t="s">
        <v>362</v>
      </c>
      <c r="KB174" t="s">
        <v>362</v>
      </c>
      <c r="KC174" t="s">
        <v>362</v>
      </c>
      <c r="KD174" t="s">
        <v>360</v>
      </c>
      <c r="KE174" t="s">
        <v>362</v>
      </c>
      <c r="KF174" t="s">
        <v>362</v>
      </c>
      <c r="KG174" t="s">
        <v>362</v>
      </c>
      <c r="KI174" t="s">
        <v>5259</v>
      </c>
      <c r="KJ174" t="s">
        <v>6186</v>
      </c>
      <c r="KK174" t="s">
        <v>360</v>
      </c>
      <c r="KL174" t="s">
        <v>362</v>
      </c>
      <c r="KM174" t="s">
        <v>360</v>
      </c>
      <c r="KN174" t="s">
        <v>362</v>
      </c>
      <c r="KO174" t="s">
        <v>362</v>
      </c>
      <c r="KP174" t="s">
        <v>362</v>
      </c>
      <c r="KQ174" t="s">
        <v>362</v>
      </c>
      <c r="KR174" t="s">
        <v>362</v>
      </c>
      <c r="KS174" t="s">
        <v>362</v>
      </c>
      <c r="KT174" t="s">
        <v>362</v>
      </c>
      <c r="KU174" t="s">
        <v>362</v>
      </c>
      <c r="LJ174" t="s">
        <v>6023</v>
      </c>
      <c r="LK174" t="s">
        <v>360</v>
      </c>
      <c r="LL174" t="s">
        <v>360</v>
      </c>
      <c r="LM174" t="s">
        <v>360</v>
      </c>
      <c r="LN174" t="s">
        <v>360</v>
      </c>
      <c r="LO174" t="s">
        <v>362</v>
      </c>
      <c r="LP174" t="s">
        <v>362</v>
      </c>
      <c r="LQ174" t="s">
        <v>362</v>
      </c>
      <c r="LS174" t="s">
        <v>3072</v>
      </c>
      <c r="LT174" t="s">
        <v>5287</v>
      </c>
      <c r="MR174" t="s">
        <v>5050</v>
      </c>
      <c r="MS174" t="s">
        <v>362</v>
      </c>
      <c r="MT174" t="s">
        <v>362</v>
      </c>
      <c r="MU174" t="s">
        <v>362</v>
      </c>
      <c r="MV174" t="s">
        <v>362</v>
      </c>
      <c r="MW174" t="s">
        <v>362</v>
      </c>
      <c r="MX174" t="s">
        <v>362</v>
      </c>
      <c r="MY174" t="s">
        <v>362</v>
      </c>
      <c r="MZ174" t="s">
        <v>360</v>
      </c>
      <c r="NA174" t="s">
        <v>362</v>
      </c>
      <c r="NB174" t="s">
        <v>362</v>
      </c>
      <c r="NC174" t="s">
        <v>362</v>
      </c>
      <c r="NE174" t="s">
        <v>4971</v>
      </c>
      <c r="NF174" t="s">
        <v>362</v>
      </c>
      <c r="NG174" t="s">
        <v>362</v>
      </c>
      <c r="NH174" t="s">
        <v>362</v>
      </c>
      <c r="NI174" t="s">
        <v>362</v>
      </c>
      <c r="NJ174" t="s">
        <v>362</v>
      </c>
      <c r="NK174" t="s">
        <v>362</v>
      </c>
      <c r="NL174" t="s">
        <v>362</v>
      </c>
      <c r="NM174" t="s">
        <v>362</v>
      </c>
      <c r="NN174" t="s">
        <v>362</v>
      </c>
      <c r="NO174" t="s">
        <v>362</v>
      </c>
      <c r="NP174" t="s">
        <v>362</v>
      </c>
      <c r="NQ174" t="s">
        <v>360</v>
      </c>
      <c r="NR174" t="s">
        <v>362</v>
      </c>
      <c r="NS174" t="s">
        <v>362</v>
      </c>
      <c r="NU174" t="s">
        <v>6186</v>
      </c>
      <c r="NV174" t="s">
        <v>360</v>
      </c>
      <c r="NW174" t="s">
        <v>362</v>
      </c>
      <c r="NX174" t="s">
        <v>360</v>
      </c>
      <c r="NY174" t="s">
        <v>362</v>
      </c>
      <c r="NZ174" t="s">
        <v>362</v>
      </c>
      <c r="OA174" t="s">
        <v>362</v>
      </c>
      <c r="OB174" t="s">
        <v>362</v>
      </c>
      <c r="OC174" t="s">
        <v>362</v>
      </c>
      <c r="OD174" t="s">
        <v>362</v>
      </c>
      <c r="OE174" t="s">
        <v>362</v>
      </c>
      <c r="OF174" t="s">
        <v>362</v>
      </c>
      <c r="OG174" t="s">
        <v>362</v>
      </c>
      <c r="OI174" t="s">
        <v>6153</v>
      </c>
      <c r="OJ174" t="s">
        <v>360</v>
      </c>
      <c r="OK174" t="s">
        <v>362</v>
      </c>
      <c r="OL174" t="s">
        <v>362</v>
      </c>
      <c r="OM174" t="s">
        <v>362</v>
      </c>
      <c r="ON174" t="s">
        <v>362</v>
      </c>
      <c r="OO174" t="s">
        <v>360</v>
      </c>
      <c r="OP174" t="s">
        <v>362</v>
      </c>
      <c r="OQ174" t="s">
        <v>362</v>
      </c>
      <c r="OR174" t="s">
        <v>362</v>
      </c>
      <c r="OS174" t="s">
        <v>362</v>
      </c>
      <c r="OU174" t="s">
        <v>5019</v>
      </c>
      <c r="OV174" t="s">
        <v>6146</v>
      </c>
      <c r="OW174" t="s">
        <v>360</v>
      </c>
      <c r="OX174" t="s">
        <v>362</v>
      </c>
      <c r="OY174" t="s">
        <v>362</v>
      </c>
      <c r="OZ174" t="s">
        <v>360</v>
      </c>
      <c r="PA174" t="s">
        <v>362</v>
      </c>
      <c r="PB174" t="s">
        <v>362</v>
      </c>
      <c r="PC174" t="s">
        <v>362</v>
      </c>
      <c r="PD174" t="s">
        <v>362</v>
      </c>
      <c r="PF174" t="s">
        <v>6290</v>
      </c>
      <c r="PG174" t="s">
        <v>362</v>
      </c>
      <c r="PH174" t="s">
        <v>362</v>
      </c>
      <c r="PI174" t="s">
        <v>360</v>
      </c>
      <c r="PJ174" t="s">
        <v>362</v>
      </c>
      <c r="PK174" t="s">
        <v>362</v>
      </c>
      <c r="PL174" t="s">
        <v>362</v>
      </c>
      <c r="PM174" t="s">
        <v>362</v>
      </c>
      <c r="PN174" t="s">
        <v>360</v>
      </c>
      <c r="PO174" t="s">
        <v>362</v>
      </c>
      <c r="PP174" t="s">
        <v>360</v>
      </c>
      <c r="PQ174" t="s">
        <v>362</v>
      </c>
      <c r="PR174" t="s">
        <v>362</v>
      </c>
      <c r="PS174" t="s">
        <v>362</v>
      </c>
      <c r="PT174" t="s">
        <v>362</v>
      </c>
      <c r="PU174" t="s">
        <v>362</v>
      </c>
      <c r="PV174" t="s">
        <v>362</v>
      </c>
      <c r="PW174" t="s">
        <v>362</v>
      </c>
      <c r="PX174" t="s">
        <v>362</v>
      </c>
      <c r="PZ174" t="s">
        <v>5412</v>
      </c>
      <c r="QA174" t="s">
        <v>362</v>
      </c>
      <c r="QB174" t="s">
        <v>362</v>
      </c>
      <c r="QC174" t="s">
        <v>362</v>
      </c>
      <c r="QD174" t="s">
        <v>362</v>
      </c>
      <c r="QE174" t="s">
        <v>362</v>
      </c>
      <c r="QF174" t="s">
        <v>362</v>
      </c>
      <c r="QG174" t="s">
        <v>362</v>
      </c>
      <c r="QH174" t="s">
        <v>360</v>
      </c>
      <c r="QI174" t="s">
        <v>362</v>
      </c>
      <c r="QJ174" t="s">
        <v>362</v>
      </c>
      <c r="QK174" t="s">
        <v>362</v>
      </c>
      <c r="QL174" t="s">
        <v>362</v>
      </c>
      <c r="QM174" t="s">
        <v>362</v>
      </c>
      <c r="QN174" t="s">
        <v>362</v>
      </c>
      <c r="QO174" t="s">
        <v>362</v>
      </c>
      <c r="QP174" t="s">
        <v>362</v>
      </c>
      <c r="QR174" t="s">
        <v>6212</v>
      </c>
      <c r="QS174" t="s">
        <v>360</v>
      </c>
      <c r="QT174" t="s">
        <v>362</v>
      </c>
      <c r="QU174" t="s">
        <v>360</v>
      </c>
      <c r="QV174" t="s">
        <v>362</v>
      </c>
      <c r="QW174" t="s">
        <v>362</v>
      </c>
      <c r="QX174" t="s">
        <v>362</v>
      </c>
      <c r="QY174" t="s">
        <v>362</v>
      </c>
      <c r="QZ174" t="s">
        <v>360</v>
      </c>
      <c r="RA174" t="s">
        <v>362</v>
      </c>
      <c r="RB174" t="s">
        <v>362</v>
      </c>
      <c r="RC174" t="s">
        <v>362</v>
      </c>
      <c r="RD174" t="s">
        <v>362</v>
      </c>
      <c r="RF174" t="s">
        <v>5449</v>
      </c>
      <c r="RG174" t="s">
        <v>362</v>
      </c>
      <c r="RH174" t="s">
        <v>362</v>
      </c>
      <c r="RI174" t="s">
        <v>362</v>
      </c>
      <c r="RJ174" t="s">
        <v>362</v>
      </c>
      <c r="RK174" t="s">
        <v>360</v>
      </c>
      <c r="RL174" t="s">
        <v>362</v>
      </c>
      <c r="RM174" t="s">
        <v>362</v>
      </c>
      <c r="RN174" t="s">
        <v>362</v>
      </c>
      <c r="RO174" t="s">
        <v>362</v>
      </c>
      <c r="RP174" t="s">
        <v>362</v>
      </c>
      <c r="RQ174" t="s">
        <v>362</v>
      </c>
      <c r="RR174" t="s">
        <v>362</v>
      </c>
      <c r="RS174" t="s">
        <v>362</v>
      </c>
      <c r="RT174" t="s">
        <v>362</v>
      </c>
      <c r="RU174" t="s">
        <v>362</v>
      </c>
      <c r="RV174" t="s">
        <v>362</v>
      </c>
      <c r="RX174" t="s">
        <v>6213</v>
      </c>
      <c r="RY174" t="s">
        <v>360</v>
      </c>
      <c r="RZ174" t="s">
        <v>360</v>
      </c>
      <c r="SA174" t="s">
        <v>360</v>
      </c>
      <c r="SB174" t="s">
        <v>360</v>
      </c>
      <c r="SC174" t="s">
        <v>360</v>
      </c>
      <c r="SD174" t="s">
        <v>360</v>
      </c>
      <c r="SE174" t="s">
        <v>362</v>
      </c>
      <c r="SF174" t="s">
        <v>362</v>
      </c>
      <c r="SG174" t="s">
        <v>362</v>
      </c>
      <c r="SH174" t="s">
        <v>362</v>
      </c>
      <c r="SI174" t="s">
        <v>362</v>
      </c>
      <c r="SK174" t="s">
        <v>6738</v>
      </c>
      <c r="SL174" t="s">
        <v>362</v>
      </c>
      <c r="SM174" t="s">
        <v>362</v>
      </c>
      <c r="SN174" t="s">
        <v>360</v>
      </c>
      <c r="SO174" t="s">
        <v>360</v>
      </c>
      <c r="SP174" t="s">
        <v>360</v>
      </c>
      <c r="SQ174" t="s">
        <v>362</v>
      </c>
      <c r="SR174" t="s">
        <v>362</v>
      </c>
      <c r="SS174" t="s">
        <v>362</v>
      </c>
      <c r="ST174" t="s">
        <v>362</v>
      </c>
      <c r="SU174" t="s">
        <v>362</v>
      </c>
      <c r="SV174" t="s">
        <v>362</v>
      </c>
      <c r="SW174" t="s">
        <v>362</v>
      </c>
      <c r="SX174" t="s">
        <v>362</v>
      </c>
      <c r="SZ174" t="s">
        <v>5505</v>
      </c>
      <c r="TA174" t="s">
        <v>360</v>
      </c>
      <c r="TB174" t="s">
        <v>362</v>
      </c>
      <c r="TC174" t="s">
        <v>362</v>
      </c>
      <c r="TD174" t="s">
        <v>362</v>
      </c>
      <c r="TE174" t="s">
        <v>362</v>
      </c>
      <c r="TF174" t="s">
        <v>362</v>
      </c>
      <c r="TG174" t="s">
        <v>362</v>
      </c>
      <c r="TH174" t="s">
        <v>362</v>
      </c>
      <c r="TJ174" t="s">
        <v>6738</v>
      </c>
      <c r="TK174" t="s">
        <v>362</v>
      </c>
      <c r="TL174" t="s">
        <v>362</v>
      </c>
      <c r="TM174" t="s">
        <v>360</v>
      </c>
      <c r="TN174" t="s">
        <v>360</v>
      </c>
      <c r="TO174" t="s">
        <v>360</v>
      </c>
      <c r="TP174" t="s">
        <v>362</v>
      </c>
      <c r="TQ174" t="s">
        <v>362</v>
      </c>
      <c r="TR174" t="s">
        <v>362</v>
      </c>
      <c r="TS174" t="s">
        <v>362</v>
      </c>
      <c r="TT174" t="s">
        <v>362</v>
      </c>
      <c r="TU174" t="s">
        <v>362</v>
      </c>
      <c r="TV174" t="s">
        <v>362</v>
      </c>
      <c r="TW174" t="s">
        <v>362</v>
      </c>
      <c r="TY174" t="s">
        <v>5023</v>
      </c>
      <c r="TZ174" t="s">
        <v>5522</v>
      </c>
      <c r="UA174" t="s">
        <v>362</v>
      </c>
      <c r="UB174" t="s">
        <v>362</v>
      </c>
      <c r="UC174" t="s">
        <v>362</v>
      </c>
      <c r="UD174" t="s">
        <v>362</v>
      </c>
      <c r="UE174" t="s">
        <v>360</v>
      </c>
      <c r="UF174" t="s">
        <v>362</v>
      </c>
      <c r="UG174" t="s">
        <v>362</v>
      </c>
      <c r="UH174" t="s">
        <v>362</v>
      </c>
      <c r="UI174" t="s">
        <v>362</v>
      </c>
      <c r="UJ174" t="s">
        <v>362</v>
      </c>
      <c r="UK174" t="s">
        <v>362</v>
      </c>
      <c r="UN174" t="s">
        <v>3074</v>
      </c>
      <c r="UO174" t="s">
        <v>3074</v>
      </c>
      <c r="UP174" t="s">
        <v>3072</v>
      </c>
      <c r="UQ174" t="s">
        <v>6739</v>
      </c>
      <c r="UR174" t="s">
        <v>304</v>
      </c>
      <c r="US174" t="s">
        <v>321</v>
      </c>
      <c r="UT174" t="s">
        <v>298</v>
      </c>
      <c r="UU174" t="s">
        <v>686</v>
      </c>
      <c r="UV174" t="s">
        <v>532</v>
      </c>
      <c r="UW174" t="s">
        <v>330</v>
      </c>
      <c r="UX174" t="s">
        <v>737</v>
      </c>
      <c r="UY174" t="s">
        <v>406</v>
      </c>
      <c r="UZ174" t="s">
        <v>1099</v>
      </c>
      <c r="VA174" t="s">
        <v>1185</v>
      </c>
      <c r="VB174" t="s">
        <v>386</v>
      </c>
    </row>
    <row r="175" spans="1:574" x14ac:dyDescent="0.25">
      <c r="A175" t="s">
        <v>6740</v>
      </c>
      <c r="B175" s="38">
        <v>45912</v>
      </c>
      <c r="C175" t="s">
        <v>3056</v>
      </c>
      <c r="D175" t="s">
        <v>3062</v>
      </c>
      <c r="E175" t="s">
        <v>3068</v>
      </c>
      <c r="G175" t="s">
        <v>3072</v>
      </c>
      <c r="H175" s="38">
        <v>44702</v>
      </c>
      <c r="I175">
        <v>72</v>
      </c>
      <c r="J175" t="s">
        <v>1471</v>
      </c>
      <c r="K175" t="s">
        <v>4868</v>
      </c>
      <c r="L175" t="s">
        <v>4875</v>
      </c>
      <c r="N175" t="s">
        <v>4913</v>
      </c>
      <c r="P175" t="s">
        <v>4933</v>
      </c>
      <c r="R175" t="s">
        <v>3074</v>
      </c>
      <c r="S175" t="s">
        <v>362</v>
      </c>
      <c r="T175" t="s">
        <v>362</v>
      </c>
      <c r="U175" t="s">
        <v>362</v>
      </c>
      <c r="V175" t="s">
        <v>362</v>
      </c>
      <c r="W175" t="s">
        <v>362</v>
      </c>
      <c r="X175" t="s">
        <v>360</v>
      </c>
      <c r="Y175" t="s">
        <v>362</v>
      </c>
      <c r="Z175" t="s">
        <v>362</v>
      </c>
      <c r="AB175" t="s">
        <v>4942</v>
      </c>
      <c r="AC175" t="s">
        <v>4942</v>
      </c>
      <c r="AD175" t="s">
        <v>4942</v>
      </c>
      <c r="AE175" t="s">
        <v>4942</v>
      </c>
      <c r="AF175" t="s">
        <v>4942</v>
      </c>
      <c r="AG175" t="s">
        <v>4940</v>
      </c>
      <c r="AH175" t="s">
        <v>5984</v>
      </c>
      <c r="AI175" t="s">
        <v>360</v>
      </c>
      <c r="AJ175" t="s">
        <v>360</v>
      </c>
      <c r="AK175" t="s">
        <v>362</v>
      </c>
      <c r="AL175" t="s">
        <v>362</v>
      </c>
      <c r="AM175" t="s">
        <v>362</v>
      </c>
      <c r="AN175" t="s">
        <v>362</v>
      </c>
      <c r="AO175" t="s">
        <v>362</v>
      </c>
      <c r="AP175" t="s">
        <v>362</v>
      </c>
      <c r="AQ175" t="s">
        <v>362</v>
      </c>
      <c r="AR175" t="s">
        <v>362</v>
      </c>
      <c r="AS175" t="s">
        <v>362</v>
      </c>
      <c r="AT175" t="s">
        <v>362</v>
      </c>
      <c r="AU175" t="s">
        <v>362</v>
      </c>
      <c r="AV175" t="s">
        <v>362</v>
      </c>
      <c r="AX175" t="s">
        <v>5984</v>
      </c>
      <c r="AY175" t="s">
        <v>360</v>
      </c>
      <c r="AZ175" t="s">
        <v>360</v>
      </c>
      <c r="BA175" t="s">
        <v>362</v>
      </c>
      <c r="BB175" t="s">
        <v>362</v>
      </c>
      <c r="BC175" t="s">
        <v>362</v>
      </c>
      <c r="BD175" t="s">
        <v>362</v>
      </c>
      <c r="BE175" t="s">
        <v>362</v>
      </c>
      <c r="BF175" t="s">
        <v>362</v>
      </c>
      <c r="BG175" t="s">
        <v>362</v>
      </c>
      <c r="BH175" t="s">
        <v>362</v>
      </c>
      <c r="BI175" t="s">
        <v>362</v>
      </c>
      <c r="BJ175" t="s">
        <v>362</v>
      </c>
      <c r="BK175" t="s">
        <v>362</v>
      </c>
      <c r="BM175" t="s">
        <v>5473</v>
      </c>
      <c r="BN175" t="s">
        <v>362</v>
      </c>
      <c r="BO175" t="s">
        <v>362</v>
      </c>
      <c r="BP175" t="s">
        <v>362</v>
      </c>
      <c r="BQ175" t="s">
        <v>360</v>
      </c>
      <c r="BR175" t="s">
        <v>362</v>
      </c>
      <c r="BS175" t="s">
        <v>362</v>
      </c>
      <c r="BT175" t="s">
        <v>362</v>
      </c>
      <c r="BU175" t="s">
        <v>362</v>
      </c>
      <c r="BV175" t="s">
        <v>362</v>
      </c>
      <c r="BX175" t="s">
        <v>4975</v>
      </c>
      <c r="CN175" t="s">
        <v>5002</v>
      </c>
      <c r="DD175" t="s">
        <v>5021</v>
      </c>
      <c r="EK175" t="s">
        <v>5070</v>
      </c>
      <c r="EW175" t="s">
        <v>5098</v>
      </c>
      <c r="EX175" t="s">
        <v>362</v>
      </c>
      <c r="EY175" t="s">
        <v>362</v>
      </c>
      <c r="EZ175" t="s">
        <v>360</v>
      </c>
      <c r="FA175" t="s">
        <v>362</v>
      </c>
      <c r="FB175" t="s">
        <v>362</v>
      </c>
      <c r="FC175" t="s">
        <v>362</v>
      </c>
      <c r="FD175" t="s">
        <v>362</v>
      </c>
      <c r="FE175" t="s">
        <v>362</v>
      </c>
      <c r="FF175" t="s">
        <v>362</v>
      </c>
      <c r="FG175" t="s">
        <v>362</v>
      </c>
      <c r="FH175" t="s">
        <v>362</v>
      </c>
      <c r="FJ175" t="s">
        <v>5070</v>
      </c>
      <c r="FK175" t="s">
        <v>3072</v>
      </c>
      <c r="FV175" t="s">
        <v>3072</v>
      </c>
      <c r="GG175" t="s">
        <v>4957</v>
      </c>
      <c r="GI175" t="s">
        <v>3074</v>
      </c>
      <c r="HN175" t="s">
        <v>4907</v>
      </c>
      <c r="HO175" t="s">
        <v>362</v>
      </c>
      <c r="HP175" t="s">
        <v>362</v>
      </c>
      <c r="HQ175" t="s">
        <v>362</v>
      </c>
      <c r="HR175" t="s">
        <v>362</v>
      </c>
      <c r="HS175" t="s">
        <v>362</v>
      </c>
      <c r="HT175" t="s">
        <v>362</v>
      </c>
      <c r="HU175" t="s">
        <v>362</v>
      </c>
      <c r="HV175" t="s">
        <v>360</v>
      </c>
      <c r="HW175" t="s">
        <v>362</v>
      </c>
      <c r="HY175" t="s">
        <v>5186</v>
      </c>
      <c r="HZ175" t="s">
        <v>362</v>
      </c>
      <c r="IA175" t="s">
        <v>362</v>
      </c>
      <c r="IB175" t="s">
        <v>362</v>
      </c>
      <c r="IC175" t="s">
        <v>362</v>
      </c>
      <c r="ID175" t="s">
        <v>360</v>
      </c>
      <c r="IE175" t="s">
        <v>362</v>
      </c>
      <c r="IG175" t="s">
        <v>5187</v>
      </c>
      <c r="IP175" t="s">
        <v>5203</v>
      </c>
      <c r="IQ175" t="s">
        <v>5212</v>
      </c>
      <c r="IR175" t="s">
        <v>360</v>
      </c>
      <c r="IS175" t="s">
        <v>362</v>
      </c>
      <c r="IT175" t="s">
        <v>362</v>
      </c>
      <c r="IU175" t="s">
        <v>362</v>
      </c>
      <c r="IV175" t="s">
        <v>362</v>
      </c>
      <c r="IW175" t="s">
        <v>362</v>
      </c>
      <c r="IX175" t="s">
        <v>362</v>
      </c>
      <c r="IY175" t="s">
        <v>362</v>
      </c>
      <c r="IZ175" t="s">
        <v>362</v>
      </c>
      <c r="JA175" t="s">
        <v>362</v>
      </c>
      <c r="JL175" t="s">
        <v>3074</v>
      </c>
      <c r="JX175" t="s">
        <v>5257</v>
      </c>
      <c r="JY175" t="s">
        <v>362</v>
      </c>
      <c r="JZ175" t="s">
        <v>362</v>
      </c>
      <c r="KA175" t="s">
        <v>362</v>
      </c>
      <c r="KB175" t="s">
        <v>362</v>
      </c>
      <c r="KC175" t="s">
        <v>362</v>
      </c>
      <c r="KD175" t="s">
        <v>360</v>
      </c>
      <c r="KE175" t="s">
        <v>362</v>
      </c>
      <c r="KF175" t="s">
        <v>362</v>
      </c>
      <c r="KG175" t="s">
        <v>362</v>
      </c>
      <c r="KI175" t="s">
        <v>5259</v>
      </c>
      <c r="KJ175" t="s">
        <v>6356</v>
      </c>
      <c r="KK175" t="s">
        <v>362</v>
      </c>
      <c r="KL175" t="s">
        <v>362</v>
      </c>
      <c r="KM175" t="s">
        <v>360</v>
      </c>
      <c r="KN175" t="s">
        <v>362</v>
      </c>
      <c r="KO175" t="s">
        <v>362</v>
      </c>
      <c r="KP175" t="s">
        <v>362</v>
      </c>
      <c r="KQ175" t="s">
        <v>362</v>
      </c>
      <c r="KR175" t="s">
        <v>362</v>
      </c>
      <c r="KS175" t="s">
        <v>360</v>
      </c>
      <c r="KT175" t="s">
        <v>362</v>
      </c>
      <c r="KU175" t="s">
        <v>362</v>
      </c>
      <c r="LJ175" t="s">
        <v>5283</v>
      </c>
      <c r="LK175" t="s">
        <v>362</v>
      </c>
      <c r="LL175" t="s">
        <v>362</v>
      </c>
      <c r="LM175" t="s">
        <v>360</v>
      </c>
      <c r="LN175" t="s">
        <v>362</v>
      </c>
      <c r="LO175" t="s">
        <v>362</v>
      </c>
      <c r="LP175" t="s">
        <v>362</v>
      </c>
      <c r="LQ175" t="s">
        <v>362</v>
      </c>
      <c r="LS175" t="s">
        <v>3072</v>
      </c>
      <c r="LT175" t="s">
        <v>5287</v>
      </c>
      <c r="MR175" t="s">
        <v>4907</v>
      </c>
      <c r="MS175" t="s">
        <v>362</v>
      </c>
      <c r="MT175" t="s">
        <v>362</v>
      </c>
      <c r="MU175" t="s">
        <v>362</v>
      </c>
      <c r="MV175" t="s">
        <v>362</v>
      </c>
      <c r="MW175" t="s">
        <v>362</v>
      </c>
      <c r="MX175" t="s">
        <v>362</v>
      </c>
      <c r="MY175" t="s">
        <v>362</v>
      </c>
      <c r="MZ175" t="s">
        <v>362</v>
      </c>
      <c r="NA175" t="s">
        <v>362</v>
      </c>
      <c r="NB175" t="s">
        <v>360</v>
      </c>
      <c r="NC175" t="s">
        <v>362</v>
      </c>
      <c r="NE175" t="s">
        <v>4971</v>
      </c>
      <c r="NF175" t="s">
        <v>362</v>
      </c>
      <c r="NG175" t="s">
        <v>362</v>
      </c>
      <c r="NH175" t="s">
        <v>362</v>
      </c>
      <c r="NI175" t="s">
        <v>362</v>
      </c>
      <c r="NJ175" t="s">
        <v>362</v>
      </c>
      <c r="NK175" t="s">
        <v>362</v>
      </c>
      <c r="NL175" t="s">
        <v>362</v>
      </c>
      <c r="NM175" t="s">
        <v>362</v>
      </c>
      <c r="NN175" t="s">
        <v>362</v>
      </c>
      <c r="NO175" t="s">
        <v>362</v>
      </c>
      <c r="NP175" t="s">
        <v>362</v>
      </c>
      <c r="NQ175" t="s">
        <v>360</v>
      </c>
      <c r="NR175" t="s">
        <v>362</v>
      </c>
      <c r="NS175" t="s">
        <v>362</v>
      </c>
      <c r="NU175" t="s">
        <v>5267</v>
      </c>
      <c r="NV175" t="s">
        <v>362</v>
      </c>
      <c r="NW175" t="s">
        <v>362</v>
      </c>
      <c r="NX175" t="s">
        <v>360</v>
      </c>
      <c r="NY175" t="s">
        <v>362</v>
      </c>
      <c r="NZ175" t="s">
        <v>362</v>
      </c>
      <c r="OA175" t="s">
        <v>362</v>
      </c>
      <c r="OB175" t="s">
        <v>362</v>
      </c>
      <c r="OC175" t="s">
        <v>362</v>
      </c>
      <c r="OD175" t="s">
        <v>362</v>
      </c>
      <c r="OE175" t="s">
        <v>362</v>
      </c>
      <c r="OF175" t="s">
        <v>362</v>
      </c>
      <c r="OG175" t="s">
        <v>362</v>
      </c>
      <c r="OI175" t="s">
        <v>5357</v>
      </c>
      <c r="OJ175" t="s">
        <v>362</v>
      </c>
      <c r="OK175" t="s">
        <v>362</v>
      </c>
      <c r="OL175" t="s">
        <v>362</v>
      </c>
      <c r="OM175" t="s">
        <v>362</v>
      </c>
      <c r="ON175" t="s">
        <v>362</v>
      </c>
      <c r="OO175" t="s">
        <v>362</v>
      </c>
      <c r="OP175" t="s">
        <v>360</v>
      </c>
      <c r="OQ175" t="s">
        <v>362</v>
      </c>
      <c r="OR175" t="s">
        <v>362</v>
      </c>
      <c r="OS175" t="s">
        <v>362</v>
      </c>
      <c r="OU175" t="s">
        <v>5002</v>
      </c>
      <c r="PF175" t="s">
        <v>6305</v>
      </c>
      <c r="PG175" t="s">
        <v>360</v>
      </c>
      <c r="PH175" t="s">
        <v>362</v>
      </c>
      <c r="PI175" t="s">
        <v>362</v>
      </c>
      <c r="PJ175" t="s">
        <v>362</v>
      </c>
      <c r="PK175" t="s">
        <v>362</v>
      </c>
      <c r="PL175" t="s">
        <v>362</v>
      </c>
      <c r="PM175" t="s">
        <v>360</v>
      </c>
      <c r="PN175" t="s">
        <v>362</v>
      </c>
      <c r="PO175" t="s">
        <v>362</v>
      </c>
      <c r="PP175" t="s">
        <v>360</v>
      </c>
      <c r="PQ175" t="s">
        <v>362</v>
      </c>
      <c r="PR175" t="s">
        <v>362</v>
      </c>
      <c r="PS175" t="s">
        <v>362</v>
      </c>
      <c r="PT175" t="s">
        <v>362</v>
      </c>
      <c r="PU175" t="s">
        <v>362</v>
      </c>
      <c r="PV175" t="s">
        <v>362</v>
      </c>
      <c r="PW175" t="s">
        <v>362</v>
      </c>
      <c r="PX175" t="s">
        <v>362</v>
      </c>
      <c r="PZ175" t="s">
        <v>5398</v>
      </c>
      <c r="QA175" t="s">
        <v>362</v>
      </c>
      <c r="QB175" t="s">
        <v>362</v>
      </c>
      <c r="QC175" t="s">
        <v>362</v>
      </c>
      <c r="QD175" t="s">
        <v>362</v>
      </c>
      <c r="QE175" t="s">
        <v>362</v>
      </c>
      <c r="QF175" t="s">
        <v>362</v>
      </c>
      <c r="QG175" t="s">
        <v>362</v>
      </c>
      <c r="QH175" t="s">
        <v>362</v>
      </c>
      <c r="QI175" t="s">
        <v>362</v>
      </c>
      <c r="QJ175" t="s">
        <v>362</v>
      </c>
      <c r="QK175" t="s">
        <v>362</v>
      </c>
      <c r="QL175" t="s">
        <v>362</v>
      </c>
      <c r="QM175" t="s">
        <v>360</v>
      </c>
      <c r="QN175" t="s">
        <v>362</v>
      </c>
      <c r="QO175" t="s">
        <v>362</v>
      </c>
      <c r="QP175" t="s">
        <v>362</v>
      </c>
      <c r="SZ175" t="s">
        <v>3074</v>
      </c>
      <c r="TA175" t="s">
        <v>362</v>
      </c>
      <c r="TB175" t="s">
        <v>362</v>
      </c>
      <c r="TC175" t="s">
        <v>362</v>
      </c>
      <c r="TD175" t="s">
        <v>362</v>
      </c>
      <c r="TE175" t="s">
        <v>362</v>
      </c>
      <c r="TF175" t="s">
        <v>362</v>
      </c>
      <c r="TG175" t="s">
        <v>360</v>
      </c>
      <c r="TH175" t="s">
        <v>362</v>
      </c>
      <c r="TY175" t="s">
        <v>5002</v>
      </c>
      <c r="UN175" t="s">
        <v>3074</v>
      </c>
      <c r="UO175" t="s">
        <v>3074</v>
      </c>
      <c r="UP175" t="s">
        <v>3074</v>
      </c>
      <c r="UQ175" t="s">
        <v>533</v>
      </c>
      <c r="UR175" t="s">
        <v>304</v>
      </c>
      <c r="US175" t="s">
        <v>314</v>
      </c>
      <c r="UT175" t="s">
        <v>298</v>
      </c>
      <c r="UU175" t="s">
        <v>690</v>
      </c>
      <c r="UV175" t="s">
        <v>532</v>
      </c>
      <c r="UW175" t="s">
        <v>333</v>
      </c>
      <c r="UX175" t="s">
        <v>742</v>
      </c>
      <c r="UY175" t="s">
        <v>406</v>
      </c>
      <c r="UZ175" t="s">
        <v>1099</v>
      </c>
      <c r="VA175" t="s">
        <v>1184</v>
      </c>
      <c r="VB175" t="s">
        <v>386</v>
      </c>
    </row>
    <row r="176" spans="1:574" x14ac:dyDescent="0.25">
      <c r="A176" t="s">
        <v>6741</v>
      </c>
      <c r="B176" s="38">
        <v>45912</v>
      </c>
      <c r="C176" t="s">
        <v>3057</v>
      </c>
      <c r="D176" t="s">
        <v>3059</v>
      </c>
      <c r="E176" t="s">
        <v>3065</v>
      </c>
      <c r="F176">
        <v>2753947</v>
      </c>
      <c r="G176" t="s">
        <v>3072</v>
      </c>
      <c r="H176" s="38">
        <v>44621</v>
      </c>
      <c r="I176">
        <v>45</v>
      </c>
      <c r="J176" t="s">
        <v>1471</v>
      </c>
      <c r="K176" t="s">
        <v>4866</v>
      </c>
      <c r="L176" t="s">
        <v>4875</v>
      </c>
      <c r="N176" t="s">
        <v>4911</v>
      </c>
      <c r="P176" t="s">
        <v>4921</v>
      </c>
      <c r="R176" t="s">
        <v>5527</v>
      </c>
      <c r="S176" t="s">
        <v>360</v>
      </c>
      <c r="T176" t="s">
        <v>362</v>
      </c>
      <c r="U176" t="s">
        <v>362</v>
      </c>
      <c r="V176" t="s">
        <v>362</v>
      </c>
      <c r="W176" t="s">
        <v>362</v>
      </c>
      <c r="X176" t="s">
        <v>362</v>
      </c>
      <c r="Y176" t="s">
        <v>362</v>
      </c>
      <c r="Z176" t="s">
        <v>362</v>
      </c>
      <c r="AB176" t="s">
        <v>4940</v>
      </c>
      <c r="AC176" t="s">
        <v>4940</v>
      </c>
      <c r="AD176" t="s">
        <v>4942</v>
      </c>
      <c r="AE176" t="s">
        <v>4940</v>
      </c>
      <c r="AF176" t="s">
        <v>4940</v>
      </c>
      <c r="AG176" t="s">
        <v>4940</v>
      </c>
      <c r="AH176" t="s">
        <v>6508</v>
      </c>
      <c r="AI176" t="s">
        <v>360</v>
      </c>
      <c r="AJ176" t="s">
        <v>360</v>
      </c>
      <c r="AK176" t="s">
        <v>360</v>
      </c>
      <c r="AL176" t="s">
        <v>360</v>
      </c>
      <c r="AM176" t="s">
        <v>362</v>
      </c>
      <c r="AN176" t="s">
        <v>360</v>
      </c>
      <c r="AO176" t="s">
        <v>360</v>
      </c>
      <c r="AP176" t="s">
        <v>360</v>
      </c>
      <c r="AQ176" t="s">
        <v>360</v>
      </c>
      <c r="AR176" t="s">
        <v>360</v>
      </c>
      <c r="AS176" t="s">
        <v>360</v>
      </c>
      <c r="AT176" t="s">
        <v>362</v>
      </c>
      <c r="AU176" t="s">
        <v>362</v>
      </c>
      <c r="AV176" t="s">
        <v>362</v>
      </c>
      <c r="AX176" t="s">
        <v>4949</v>
      </c>
      <c r="AY176" t="s">
        <v>360</v>
      </c>
      <c r="AZ176" t="s">
        <v>362</v>
      </c>
      <c r="BA176" t="s">
        <v>362</v>
      </c>
      <c r="BB176" t="s">
        <v>362</v>
      </c>
      <c r="BC176" t="s">
        <v>362</v>
      </c>
      <c r="BD176" t="s">
        <v>362</v>
      </c>
      <c r="BE176" t="s">
        <v>362</v>
      </c>
      <c r="BF176" t="s">
        <v>362</v>
      </c>
      <c r="BG176" t="s">
        <v>362</v>
      </c>
      <c r="BH176" t="s">
        <v>362</v>
      </c>
      <c r="BI176" t="s">
        <v>362</v>
      </c>
      <c r="BJ176" t="s">
        <v>362</v>
      </c>
      <c r="BK176" t="s">
        <v>362</v>
      </c>
      <c r="BM176" t="s">
        <v>5473</v>
      </c>
      <c r="BN176" t="s">
        <v>362</v>
      </c>
      <c r="BO176" t="s">
        <v>362</v>
      </c>
      <c r="BP176" t="s">
        <v>362</v>
      </c>
      <c r="BQ176" t="s">
        <v>360</v>
      </c>
      <c r="BR176" t="s">
        <v>362</v>
      </c>
      <c r="BS176" t="s">
        <v>362</v>
      </c>
      <c r="BT176" t="s">
        <v>362</v>
      </c>
      <c r="BU176" t="s">
        <v>362</v>
      </c>
      <c r="BV176" t="s">
        <v>362</v>
      </c>
      <c r="BX176" t="s">
        <v>4975</v>
      </c>
      <c r="CN176" t="s">
        <v>5002</v>
      </c>
      <c r="DD176" t="s">
        <v>4984</v>
      </c>
      <c r="EK176" t="s">
        <v>5070</v>
      </c>
      <c r="EW176" t="s">
        <v>5100</v>
      </c>
      <c r="EX176" t="s">
        <v>362</v>
      </c>
      <c r="EY176" t="s">
        <v>362</v>
      </c>
      <c r="EZ176" t="s">
        <v>362</v>
      </c>
      <c r="FA176" t="s">
        <v>360</v>
      </c>
      <c r="FB176" t="s">
        <v>362</v>
      </c>
      <c r="FC176" t="s">
        <v>362</v>
      </c>
      <c r="FD176" t="s">
        <v>362</v>
      </c>
      <c r="FE176" t="s">
        <v>362</v>
      </c>
      <c r="FF176" t="s">
        <v>362</v>
      </c>
      <c r="FG176" t="s">
        <v>362</v>
      </c>
      <c r="FH176" t="s">
        <v>362</v>
      </c>
      <c r="FJ176" t="s">
        <v>5070</v>
      </c>
      <c r="FK176" t="s">
        <v>5111</v>
      </c>
      <c r="FL176" t="s">
        <v>5122</v>
      </c>
      <c r="FM176" t="s">
        <v>362</v>
      </c>
      <c r="FN176" t="s">
        <v>362</v>
      </c>
      <c r="FO176" t="s">
        <v>362</v>
      </c>
      <c r="FP176" t="s">
        <v>362</v>
      </c>
      <c r="FQ176" t="s">
        <v>360</v>
      </c>
      <c r="FR176" t="s">
        <v>362</v>
      </c>
      <c r="FS176" t="s">
        <v>362</v>
      </c>
      <c r="FT176" t="s">
        <v>362</v>
      </c>
      <c r="FV176" t="s">
        <v>3072</v>
      </c>
      <c r="GG176" t="s">
        <v>4953</v>
      </c>
      <c r="GI176" t="s">
        <v>3074</v>
      </c>
      <c r="HN176" t="s">
        <v>4907</v>
      </c>
      <c r="HO176" t="s">
        <v>362</v>
      </c>
      <c r="HP176" t="s">
        <v>362</v>
      </c>
      <c r="HQ176" t="s">
        <v>362</v>
      </c>
      <c r="HR176" t="s">
        <v>362</v>
      </c>
      <c r="HS176" t="s">
        <v>362</v>
      </c>
      <c r="HT176" t="s">
        <v>362</v>
      </c>
      <c r="HU176" t="s">
        <v>362</v>
      </c>
      <c r="HV176" t="s">
        <v>360</v>
      </c>
      <c r="HW176" t="s">
        <v>362</v>
      </c>
      <c r="HY176" t="s">
        <v>5186</v>
      </c>
      <c r="HZ176" t="s">
        <v>362</v>
      </c>
      <c r="IA176" t="s">
        <v>362</v>
      </c>
      <c r="IB176" t="s">
        <v>362</v>
      </c>
      <c r="IC176" t="s">
        <v>362</v>
      </c>
      <c r="ID176" t="s">
        <v>360</v>
      </c>
      <c r="IE176" t="s">
        <v>362</v>
      </c>
      <c r="IG176" t="s">
        <v>5187</v>
      </c>
      <c r="IP176" t="s">
        <v>5203</v>
      </c>
      <c r="IQ176" t="s">
        <v>5985</v>
      </c>
      <c r="IR176" t="s">
        <v>362</v>
      </c>
      <c r="IS176" t="s">
        <v>362</v>
      </c>
      <c r="IT176" t="s">
        <v>362</v>
      </c>
      <c r="IU176" t="s">
        <v>360</v>
      </c>
      <c r="IV176" t="s">
        <v>360</v>
      </c>
      <c r="IW176" t="s">
        <v>362</v>
      </c>
      <c r="IX176" t="s">
        <v>362</v>
      </c>
      <c r="IY176" t="s">
        <v>362</v>
      </c>
      <c r="IZ176" t="s">
        <v>362</v>
      </c>
      <c r="JA176" t="s">
        <v>362</v>
      </c>
      <c r="JL176" t="s">
        <v>3074</v>
      </c>
      <c r="JX176" t="s">
        <v>5248</v>
      </c>
      <c r="JY176" t="s">
        <v>360</v>
      </c>
      <c r="JZ176" t="s">
        <v>362</v>
      </c>
      <c r="KA176" t="s">
        <v>362</v>
      </c>
      <c r="KB176" t="s">
        <v>362</v>
      </c>
      <c r="KC176" t="s">
        <v>362</v>
      </c>
      <c r="KD176" t="s">
        <v>362</v>
      </c>
      <c r="KE176" t="s">
        <v>362</v>
      </c>
      <c r="KF176" t="s">
        <v>362</v>
      </c>
      <c r="KG176" t="s">
        <v>362</v>
      </c>
      <c r="KI176" t="s">
        <v>3074</v>
      </c>
      <c r="LS176" t="s">
        <v>3074</v>
      </c>
      <c r="NE176" t="s">
        <v>5328</v>
      </c>
      <c r="NF176" t="s">
        <v>362</v>
      </c>
      <c r="NG176" t="s">
        <v>362</v>
      </c>
      <c r="NH176" t="s">
        <v>362</v>
      </c>
      <c r="NI176" t="s">
        <v>360</v>
      </c>
      <c r="NJ176" t="s">
        <v>362</v>
      </c>
      <c r="NK176" t="s">
        <v>362</v>
      </c>
      <c r="NL176" t="s">
        <v>362</v>
      </c>
      <c r="NM176" t="s">
        <v>362</v>
      </c>
      <c r="NN176" t="s">
        <v>362</v>
      </c>
      <c r="NO176" t="s">
        <v>362</v>
      </c>
      <c r="NP176" t="s">
        <v>362</v>
      </c>
      <c r="NQ176" t="s">
        <v>362</v>
      </c>
      <c r="NR176" t="s">
        <v>362</v>
      </c>
      <c r="NS176" t="s">
        <v>362</v>
      </c>
      <c r="NU176" t="s">
        <v>5263</v>
      </c>
      <c r="NV176" t="s">
        <v>360</v>
      </c>
      <c r="NW176" t="s">
        <v>362</v>
      </c>
      <c r="NX176" t="s">
        <v>362</v>
      </c>
      <c r="NY176" t="s">
        <v>362</v>
      </c>
      <c r="NZ176" t="s">
        <v>362</v>
      </c>
      <c r="OA176" t="s">
        <v>362</v>
      </c>
      <c r="OB176" t="s">
        <v>362</v>
      </c>
      <c r="OC176" t="s">
        <v>362</v>
      </c>
      <c r="OD176" t="s">
        <v>362</v>
      </c>
      <c r="OE176" t="s">
        <v>362</v>
      </c>
      <c r="OF176" t="s">
        <v>362</v>
      </c>
      <c r="OG176" t="s">
        <v>362</v>
      </c>
      <c r="OI176" t="s">
        <v>5347</v>
      </c>
      <c r="OJ176" t="s">
        <v>362</v>
      </c>
      <c r="OK176" t="s">
        <v>360</v>
      </c>
      <c r="OL176" t="s">
        <v>362</v>
      </c>
      <c r="OM176" t="s">
        <v>362</v>
      </c>
      <c r="ON176" t="s">
        <v>362</v>
      </c>
      <c r="OO176" t="s">
        <v>362</v>
      </c>
      <c r="OP176" t="s">
        <v>362</v>
      </c>
      <c r="OQ176" t="s">
        <v>362</v>
      </c>
      <c r="OR176" t="s">
        <v>362</v>
      </c>
      <c r="OS176" t="s">
        <v>362</v>
      </c>
      <c r="OU176" t="s">
        <v>5002</v>
      </c>
      <c r="PF176" t="s">
        <v>5381</v>
      </c>
      <c r="PG176" t="s">
        <v>362</v>
      </c>
      <c r="PH176" t="s">
        <v>362</v>
      </c>
      <c r="PI176" t="s">
        <v>362</v>
      </c>
      <c r="PJ176" t="s">
        <v>362</v>
      </c>
      <c r="PK176" t="s">
        <v>362</v>
      </c>
      <c r="PL176" t="s">
        <v>362</v>
      </c>
      <c r="PM176" t="s">
        <v>360</v>
      </c>
      <c r="PN176" t="s">
        <v>362</v>
      </c>
      <c r="PO176" t="s">
        <v>362</v>
      </c>
      <c r="PP176" t="s">
        <v>362</v>
      </c>
      <c r="PQ176" t="s">
        <v>362</v>
      </c>
      <c r="PR176" t="s">
        <v>362</v>
      </c>
      <c r="PS176" t="s">
        <v>362</v>
      </c>
      <c r="PT176" t="s">
        <v>362</v>
      </c>
      <c r="PU176" t="s">
        <v>362</v>
      </c>
      <c r="PV176" t="s">
        <v>362</v>
      </c>
      <c r="PW176" t="s">
        <v>362</v>
      </c>
      <c r="PX176" t="s">
        <v>362</v>
      </c>
      <c r="PZ176" t="s">
        <v>5412</v>
      </c>
      <c r="QA176" t="s">
        <v>362</v>
      </c>
      <c r="QB176" t="s">
        <v>362</v>
      </c>
      <c r="QC176" t="s">
        <v>362</v>
      </c>
      <c r="QD176" t="s">
        <v>362</v>
      </c>
      <c r="QE176" t="s">
        <v>362</v>
      </c>
      <c r="QF176" t="s">
        <v>362</v>
      </c>
      <c r="QG176" t="s">
        <v>362</v>
      </c>
      <c r="QH176" t="s">
        <v>360</v>
      </c>
      <c r="QI176" t="s">
        <v>362</v>
      </c>
      <c r="QJ176" t="s">
        <v>362</v>
      </c>
      <c r="QK176" t="s">
        <v>362</v>
      </c>
      <c r="QL176" t="s">
        <v>362</v>
      </c>
      <c r="QM176" t="s">
        <v>362</v>
      </c>
      <c r="QN176" t="s">
        <v>362</v>
      </c>
      <c r="QO176" t="s">
        <v>362</v>
      </c>
      <c r="QP176" t="s">
        <v>362</v>
      </c>
      <c r="QR176" t="s">
        <v>5437</v>
      </c>
      <c r="QS176" t="s">
        <v>362</v>
      </c>
      <c r="QT176" t="s">
        <v>362</v>
      </c>
      <c r="QU176" t="s">
        <v>362</v>
      </c>
      <c r="QV176" t="s">
        <v>362</v>
      </c>
      <c r="QW176" t="s">
        <v>362</v>
      </c>
      <c r="QX176" t="s">
        <v>362</v>
      </c>
      <c r="QY176" t="s">
        <v>362</v>
      </c>
      <c r="QZ176" t="s">
        <v>360</v>
      </c>
      <c r="RA176" t="s">
        <v>362</v>
      </c>
      <c r="RB176" t="s">
        <v>362</v>
      </c>
      <c r="RC176" t="s">
        <v>362</v>
      </c>
      <c r="RD176" t="s">
        <v>362</v>
      </c>
      <c r="RF176" t="s">
        <v>5449</v>
      </c>
      <c r="RG176" t="s">
        <v>362</v>
      </c>
      <c r="RH176" t="s">
        <v>362</v>
      </c>
      <c r="RI176" t="s">
        <v>362</v>
      </c>
      <c r="RJ176" t="s">
        <v>362</v>
      </c>
      <c r="RK176" t="s">
        <v>360</v>
      </c>
      <c r="RL176" t="s">
        <v>362</v>
      </c>
      <c r="RM176" t="s">
        <v>362</v>
      </c>
      <c r="RN176" t="s">
        <v>362</v>
      </c>
      <c r="RO176" t="s">
        <v>362</v>
      </c>
      <c r="RP176" t="s">
        <v>362</v>
      </c>
      <c r="RQ176" t="s">
        <v>362</v>
      </c>
      <c r="RR176" t="s">
        <v>362</v>
      </c>
      <c r="RS176" t="s">
        <v>362</v>
      </c>
      <c r="RT176" t="s">
        <v>362</v>
      </c>
      <c r="RU176" t="s">
        <v>362</v>
      </c>
      <c r="RV176" t="s">
        <v>362</v>
      </c>
      <c r="RX176" t="s">
        <v>6044</v>
      </c>
      <c r="RY176" t="s">
        <v>362</v>
      </c>
      <c r="RZ176" t="s">
        <v>362</v>
      </c>
      <c r="SA176" t="s">
        <v>360</v>
      </c>
      <c r="SB176" t="s">
        <v>360</v>
      </c>
      <c r="SC176" t="s">
        <v>362</v>
      </c>
      <c r="SD176" t="s">
        <v>362</v>
      </c>
      <c r="SE176" t="s">
        <v>362</v>
      </c>
      <c r="SF176" t="s">
        <v>362</v>
      </c>
      <c r="SG176" t="s">
        <v>362</v>
      </c>
      <c r="SH176" t="s">
        <v>362</v>
      </c>
      <c r="SI176" t="s">
        <v>362</v>
      </c>
      <c r="SK176" t="s">
        <v>5489</v>
      </c>
      <c r="SL176" t="s">
        <v>362</v>
      </c>
      <c r="SM176" t="s">
        <v>362</v>
      </c>
      <c r="SN176" t="s">
        <v>362</v>
      </c>
      <c r="SO176" t="s">
        <v>360</v>
      </c>
      <c r="SP176" t="s">
        <v>362</v>
      </c>
      <c r="SQ176" t="s">
        <v>362</v>
      </c>
      <c r="SR176" t="s">
        <v>362</v>
      </c>
      <c r="SS176" t="s">
        <v>362</v>
      </c>
      <c r="ST176" t="s">
        <v>362</v>
      </c>
      <c r="SU176" t="s">
        <v>362</v>
      </c>
      <c r="SV176" t="s">
        <v>362</v>
      </c>
      <c r="SW176" t="s">
        <v>362</v>
      </c>
      <c r="SX176" t="s">
        <v>362</v>
      </c>
      <c r="SZ176" t="s">
        <v>5505</v>
      </c>
      <c r="TA176" t="s">
        <v>360</v>
      </c>
      <c r="TB176" t="s">
        <v>362</v>
      </c>
      <c r="TC176" t="s">
        <v>362</v>
      </c>
      <c r="TD176" t="s">
        <v>362</v>
      </c>
      <c r="TE176" t="s">
        <v>362</v>
      </c>
      <c r="TF176" t="s">
        <v>362</v>
      </c>
      <c r="TG176" t="s">
        <v>362</v>
      </c>
      <c r="TH176" t="s">
        <v>362</v>
      </c>
      <c r="TJ176" t="s">
        <v>5489</v>
      </c>
      <c r="TK176" t="s">
        <v>362</v>
      </c>
      <c r="TL176" t="s">
        <v>362</v>
      </c>
      <c r="TM176" t="s">
        <v>362</v>
      </c>
      <c r="TN176" t="s">
        <v>360</v>
      </c>
      <c r="TO176" t="s">
        <v>362</v>
      </c>
      <c r="TP176" t="s">
        <v>362</v>
      </c>
      <c r="TQ176" t="s">
        <v>362</v>
      </c>
      <c r="TR176" t="s">
        <v>362</v>
      </c>
      <c r="TS176" t="s">
        <v>362</v>
      </c>
      <c r="TT176" t="s">
        <v>362</v>
      </c>
      <c r="TU176" t="s">
        <v>362</v>
      </c>
      <c r="TV176" t="s">
        <v>362</v>
      </c>
      <c r="TW176" t="s">
        <v>362</v>
      </c>
      <c r="TY176" t="s">
        <v>5002</v>
      </c>
      <c r="UN176" t="s">
        <v>3072</v>
      </c>
      <c r="UO176" t="s">
        <v>3072</v>
      </c>
      <c r="UP176" t="s">
        <v>3074</v>
      </c>
      <c r="UQ176" t="s">
        <v>6742</v>
      </c>
      <c r="UR176" t="s">
        <v>304</v>
      </c>
      <c r="US176" t="s">
        <v>314</v>
      </c>
      <c r="UT176" t="s">
        <v>290</v>
      </c>
      <c r="UU176" t="s">
        <v>686</v>
      </c>
      <c r="UV176" t="s">
        <v>532</v>
      </c>
      <c r="UW176" t="s">
        <v>329</v>
      </c>
      <c r="UX176" t="s">
        <v>737</v>
      </c>
      <c r="UY176" t="s">
        <v>406</v>
      </c>
      <c r="UZ176" t="s">
        <v>1099</v>
      </c>
      <c r="VA176" t="s">
        <v>1185</v>
      </c>
      <c r="VB176" t="s">
        <v>380</v>
      </c>
    </row>
    <row r="177" spans="1:574" x14ac:dyDescent="0.25">
      <c r="A177" t="s">
        <v>6743</v>
      </c>
      <c r="B177" s="38">
        <v>45912</v>
      </c>
      <c r="C177" t="s">
        <v>3058</v>
      </c>
      <c r="D177" t="s">
        <v>3059</v>
      </c>
      <c r="E177" t="s">
        <v>3065</v>
      </c>
      <c r="F177">
        <v>2751953</v>
      </c>
      <c r="G177" t="s">
        <v>3072</v>
      </c>
      <c r="H177" s="38">
        <v>44670</v>
      </c>
      <c r="I177">
        <v>66</v>
      </c>
      <c r="J177" t="s">
        <v>1466</v>
      </c>
      <c r="K177" t="s">
        <v>4866</v>
      </c>
      <c r="L177" t="s">
        <v>4875</v>
      </c>
      <c r="N177" t="s">
        <v>4913</v>
      </c>
      <c r="P177" t="s">
        <v>4933</v>
      </c>
      <c r="R177" t="s">
        <v>3074</v>
      </c>
      <c r="S177" t="s">
        <v>362</v>
      </c>
      <c r="T177" t="s">
        <v>362</v>
      </c>
      <c r="U177" t="s">
        <v>362</v>
      </c>
      <c r="V177" t="s">
        <v>362</v>
      </c>
      <c r="W177" t="s">
        <v>362</v>
      </c>
      <c r="X177" t="s">
        <v>360</v>
      </c>
      <c r="Y177" t="s">
        <v>362</v>
      </c>
      <c r="Z177" t="s">
        <v>362</v>
      </c>
      <c r="AB177" t="s">
        <v>4942</v>
      </c>
      <c r="AC177" t="s">
        <v>4940</v>
      </c>
      <c r="AD177" t="s">
        <v>4942</v>
      </c>
      <c r="AE177" t="s">
        <v>4940</v>
      </c>
      <c r="AF177" t="s">
        <v>4940</v>
      </c>
      <c r="AG177" t="s">
        <v>4940</v>
      </c>
      <c r="AH177" t="s">
        <v>6744</v>
      </c>
      <c r="AI177" t="s">
        <v>360</v>
      </c>
      <c r="AJ177" t="s">
        <v>360</v>
      </c>
      <c r="AK177" t="s">
        <v>362</v>
      </c>
      <c r="AL177" t="s">
        <v>362</v>
      </c>
      <c r="AM177" t="s">
        <v>360</v>
      </c>
      <c r="AN177" t="s">
        <v>362</v>
      </c>
      <c r="AO177" t="s">
        <v>360</v>
      </c>
      <c r="AP177" t="s">
        <v>362</v>
      </c>
      <c r="AQ177" t="s">
        <v>362</v>
      </c>
      <c r="AR177" t="s">
        <v>362</v>
      </c>
      <c r="AS177" t="s">
        <v>362</v>
      </c>
      <c r="AT177" t="s">
        <v>362</v>
      </c>
      <c r="AU177" t="s">
        <v>362</v>
      </c>
      <c r="AV177" t="s">
        <v>362</v>
      </c>
      <c r="AX177" t="s">
        <v>5984</v>
      </c>
      <c r="AY177" t="s">
        <v>360</v>
      </c>
      <c r="AZ177" t="s">
        <v>360</v>
      </c>
      <c r="BA177" t="s">
        <v>362</v>
      </c>
      <c r="BB177" t="s">
        <v>362</v>
      </c>
      <c r="BC177" t="s">
        <v>362</v>
      </c>
      <c r="BD177" t="s">
        <v>362</v>
      </c>
      <c r="BE177" t="s">
        <v>362</v>
      </c>
      <c r="BF177" t="s">
        <v>362</v>
      </c>
      <c r="BG177" t="s">
        <v>362</v>
      </c>
      <c r="BH177" t="s">
        <v>362</v>
      </c>
      <c r="BI177" t="s">
        <v>362</v>
      </c>
      <c r="BJ177" t="s">
        <v>362</v>
      </c>
      <c r="BK177" t="s">
        <v>362</v>
      </c>
      <c r="BM177" t="s">
        <v>6222</v>
      </c>
      <c r="BN177" t="s">
        <v>362</v>
      </c>
      <c r="BO177" t="s">
        <v>360</v>
      </c>
      <c r="BP177" t="s">
        <v>362</v>
      </c>
      <c r="BQ177" t="s">
        <v>360</v>
      </c>
      <c r="BR177" t="s">
        <v>362</v>
      </c>
      <c r="BS177" t="s">
        <v>362</v>
      </c>
      <c r="BT177" t="s">
        <v>362</v>
      </c>
      <c r="BU177" t="s">
        <v>362</v>
      </c>
      <c r="BV177" t="s">
        <v>362</v>
      </c>
      <c r="BX177" t="s">
        <v>4975</v>
      </c>
      <c r="CN177" t="s">
        <v>5002</v>
      </c>
      <c r="DD177" t="s">
        <v>5019</v>
      </c>
      <c r="EK177" t="s">
        <v>5070</v>
      </c>
      <c r="EW177" t="s">
        <v>6240</v>
      </c>
      <c r="EX177" t="s">
        <v>362</v>
      </c>
      <c r="EY177" t="s">
        <v>362</v>
      </c>
      <c r="EZ177" t="s">
        <v>362</v>
      </c>
      <c r="FA177" t="s">
        <v>362</v>
      </c>
      <c r="FB177" t="s">
        <v>362</v>
      </c>
      <c r="FC177" t="s">
        <v>360</v>
      </c>
      <c r="FD177" t="s">
        <v>360</v>
      </c>
      <c r="FE177" t="s">
        <v>362</v>
      </c>
      <c r="FF177" t="s">
        <v>362</v>
      </c>
      <c r="FG177" t="s">
        <v>362</v>
      </c>
      <c r="FH177" t="s">
        <v>362</v>
      </c>
      <c r="FJ177" t="s">
        <v>5070</v>
      </c>
      <c r="FK177" t="s">
        <v>3072</v>
      </c>
      <c r="FV177" t="s">
        <v>3072</v>
      </c>
      <c r="GG177" t="s">
        <v>4949</v>
      </c>
      <c r="GI177" t="s">
        <v>3072</v>
      </c>
      <c r="GJ177" t="s">
        <v>5137</v>
      </c>
      <c r="GK177" t="s">
        <v>362</v>
      </c>
      <c r="GL177" t="s">
        <v>360</v>
      </c>
      <c r="GM177" t="s">
        <v>362</v>
      </c>
      <c r="GN177" t="s">
        <v>362</v>
      </c>
      <c r="GO177" t="s">
        <v>362</v>
      </c>
      <c r="GP177" t="s">
        <v>362</v>
      </c>
      <c r="GR177" t="s">
        <v>5147</v>
      </c>
      <c r="GS177" t="s">
        <v>362</v>
      </c>
      <c r="GT177" t="s">
        <v>362</v>
      </c>
      <c r="GU177" t="s">
        <v>360</v>
      </c>
      <c r="GV177" t="s">
        <v>362</v>
      </c>
      <c r="GW177" t="s">
        <v>362</v>
      </c>
      <c r="GX177" t="s">
        <v>362</v>
      </c>
      <c r="GY177" t="s">
        <v>362</v>
      </c>
      <c r="GZ177" t="s">
        <v>362</v>
      </c>
      <c r="HB177" t="s">
        <v>3072</v>
      </c>
      <c r="IG177" t="s">
        <v>5187</v>
      </c>
      <c r="IP177" t="s">
        <v>5205</v>
      </c>
      <c r="IQ177" t="s">
        <v>5224</v>
      </c>
      <c r="IR177" t="s">
        <v>362</v>
      </c>
      <c r="IS177" t="s">
        <v>362</v>
      </c>
      <c r="IT177" t="s">
        <v>362</v>
      </c>
      <c r="IU177" t="s">
        <v>362</v>
      </c>
      <c r="IV177" t="s">
        <v>362</v>
      </c>
      <c r="IW177" t="s">
        <v>362</v>
      </c>
      <c r="IX177" t="s">
        <v>360</v>
      </c>
      <c r="IY177" t="s">
        <v>362</v>
      </c>
      <c r="IZ177" t="s">
        <v>362</v>
      </c>
      <c r="JA177" t="s">
        <v>362</v>
      </c>
      <c r="JC177" t="s">
        <v>5050</v>
      </c>
      <c r="JD177" t="s">
        <v>360</v>
      </c>
      <c r="JE177" t="s">
        <v>362</v>
      </c>
      <c r="JF177" t="s">
        <v>362</v>
      </c>
      <c r="JG177" t="s">
        <v>362</v>
      </c>
      <c r="JH177" t="s">
        <v>362</v>
      </c>
      <c r="JI177" t="s">
        <v>362</v>
      </c>
      <c r="JJ177" t="s">
        <v>362</v>
      </c>
      <c r="JL177" t="s">
        <v>3074</v>
      </c>
      <c r="KI177" t="s">
        <v>5259</v>
      </c>
      <c r="KJ177" t="s">
        <v>5263</v>
      </c>
      <c r="KK177" t="s">
        <v>360</v>
      </c>
      <c r="KL177" t="s">
        <v>362</v>
      </c>
      <c r="KM177" t="s">
        <v>362</v>
      </c>
      <c r="KN177" t="s">
        <v>362</v>
      </c>
      <c r="KO177" t="s">
        <v>362</v>
      </c>
      <c r="KP177" t="s">
        <v>362</v>
      </c>
      <c r="KQ177" t="s">
        <v>362</v>
      </c>
      <c r="KR177" t="s">
        <v>362</v>
      </c>
      <c r="KS177" t="s">
        <v>362</v>
      </c>
      <c r="KT177" t="s">
        <v>362</v>
      </c>
      <c r="KU177" t="s">
        <v>362</v>
      </c>
      <c r="LJ177" t="s">
        <v>6023</v>
      </c>
      <c r="LK177" t="s">
        <v>360</v>
      </c>
      <c r="LL177" t="s">
        <v>360</v>
      </c>
      <c r="LM177" t="s">
        <v>360</v>
      </c>
      <c r="LN177" t="s">
        <v>360</v>
      </c>
      <c r="LO177" t="s">
        <v>362</v>
      </c>
      <c r="LP177" t="s">
        <v>362</v>
      </c>
      <c r="LQ177" t="s">
        <v>362</v>
      </c>
      <c r="LS177" t="s">
        <v>3072</v>
      </c>
      <c r="LT177" t="s">
        <v>5287</v>
      </c>
      <c r="MR177" t="s">
        <v>5050</v>
      </c>
      <c r="MS177" t="s">
        <v>362</v>
      </c>
      <c r="MT177" t="s">
        <v>362</v>
      </c>
      <c r="MU177" t="s">
        <v>362</v>
      </c>
      <c r="MV177" t="s">
        <v>362</v>
      </c>
      <c r="MW177" t="s">
        <v>362</v>
      </c>
      <c r="MX177" t="s">
        <v>362</v>
      </c>
      <c r="MY177" t="s">
        <v>362</v>
      </c>
      <c r="MZ177" t="s">
        <v>360</v>
      </c>
      <c r="NA177" t="s">
        <v>362</v>
      </c>
      <c r="NB177" t="s">
        <v>362</v>
      </c>
      <c r="NC177" t="s">
        <v>362</v>
      </c>
      <c r="NE177" t="s">
        <v>4971</v>
      </c>
      <c r="NF177" t="s">
        <v>362</v>
      </c>
      <c r="NG177" t="s">
        <v>362</v>
      </c>
      <c r="NH177" t="s">
        <v>362</v>
      </c>
      <c r="NI177" t="s">
        <v>362</v>
      </c>
      <c r="NJ177" t="s">
        <v>362</v>
      </c>
      <c r="NK177" t="s">
        <v>362</v>
      </c>
      <c r="NL177" t="s">
        <v>362</v>
      </c>
      <c r="NM177" t="s">
        <v>362</v>
      </c>
      <c r="NN177" t="s">
        <v>362</v>
      </c>
      <c r="NO177" t="s">
        <v>362</v>
      </c>
      <c r="NP177" t="s">
        <v>362</v>
      </c>
      <c r="NQ177" t="s">
        <v>360</v>
      </c>
      <c r="NR177" t="s">
        <v>362</v>
      </c>
      <c r="NS177" t="s">
        <v>362</v>
      </c>
      <c r="NU177" t="s">
        <v>5263</v>
      </c>
      <c r="NV177" t="s">
        <v>360</v>
      </c>
      <c r="NW177" t="s">
        <v>362</v>
      </c>
      <c r="NX177" t="s">
        <v>362</v>
      </c>
      <c r="NY177" t="s">
        <v>362</v>
      </c>
      <c r="NZ177" t="s">
        <v>362</v>
      </c>
      <c r="OA177" t="s">
        <v>362</v>
      </c>
      <c r="OB177" t="s">
        <v>362</v>
      </c>
      <c r="OC177" t="s">
        <v>362</v>
      </c>
      <c r="OD177" t="s">
        <v>362</v>
      </c>
      <c r="OE177" t="s">
        <v>362</v>
      </c>
      <c r="OF177" t="s">
        <v>362</v>
      </c>
      <c r="OG177" t="s">
        <v>362</v>
      </c>
      <c r="OI177" t="s">
        <v>6106</v>
      </c>
      <c r="OJ177" t="s">
        <v>360</v>
      </c>
      <c r="OK177" t="s">
        <v>362</v>
      </c>
      <c r="OL177" t="s">
        <v>362</v>
      </c>
      <c r="OM177" t="s">
        <v>362</v>
      </c>
      <c r="ON177" t="s">
        <v>362</v>
      </c>
      <c r="OO177" t="s">
        <v>362</v>
      </c>
      <c r="OP177" t="s">
        <v>360</v>
      </c>
      <c r="OQ177" t="s">
        <v>362</v>
      </c>
      <c r="OR177" t="s">
        <v>362</v>
      </c>
      <c r="OS177" t="s">
        <v>362</v>
      </c>
      <c r="OU177" t="s">
        <v>5002</v>
      </c>
      <c r="PF177" t="s">
        <v>6745</v>
      </c>
      <c r="PG177" t="s">
        <v>362</v>
      </c>
      <c r="PH177" t="s">
        <v>362</v>
      </c>
      <c r="PI177" t="s">
        <v>360</v>
      </c>
      <c r="PJ177" t="s">
        <v>362</v>
      </c>
      <c r="PK177" t="s">
        <v>360</v>
      </c>
      <c r="PL177" t="s">
        <v>362</v>
      </c>
      <c r="PM177" t="s">
        <v>362</v>
      </c>
      <c r="PN177" t="s">
        <v>360</v>
      </c>
      <c r="PO177" t="s">
        <v>362</v>
      </c>
      <c r="PP177" t="s">
        <v>362</v>
      </c>
      <c r="PQ177" t="s">
        <v>362</v>
      </c>
      <c r="PR177" t="s">
        <v>362</v>
      </c>
      <c r="PS177" t="s">
        <v>362</v>
      </c>
      <c r="PT177" t="s">
        <v>362</v>
      </c>
      <c r="PU177" t="s">
        <v>362</v>
      </c>
      <c r="PV177" t="s">
        <v>362</v>
      </c>
      <c r="PW177" t="s">
        <v>362</v>
      </c>
      <c r="PX177" t="s">
        <v>362</v>
      </c>
      <c r="PZ177" t="s">
        <v>5412</v>
      </c>
      <c r="QA177" t="s">
        <v>362</v>
      </c>
      <c r="QB177" t="s">
        <v>362</v>
      </c>
      <c r="QC177" t="s">
        <v>362</v>
      </c>
      <c r="QD177" t="s">
        <v>362</v>
      </c>
      <c r="QE177" t="s">
        <v>362</v>
      </c>
      <c r="QF177" t="s">
        <v>362</v>
      </c>
      <c r="QG177" t="s">
        <v>362</v>
      </c>
      <c r="QH177" t="s">
        <v>360</v>
      </c>
      <c r="QI177" t="s">
        <v>362</v>
      </c>
      <c r="QJ177" t="s">
        <v>362</v>
      </c>
      <c r="QK177" t="s">
        <v>362</v>
      </c>
      <c r="QL177" t="s">
        <v>362</v>
      </c>
      <c r="QM177" t="s">
        <v>362</v>
      </c>
      <c r="QN177" t="s">
        <v>362</v>
      </c>
      <c r="QO177" t="s">
        <v>362</v>
      </c>
      <c r="QP177" t="s">
        <v>362</v>
      </c>
      <c r="QR177" t="s">
        <v>6212</v>
      </c>
      <c r="QS177" t="s">
        <v>360</v>
      </c>
      <c r="QT177" t="s">
        <v>362</v>
      </c>
      <c r="QU177" t="s">
        <v>360</v>
      </c>
      <c r="QV177" t="s">
        <v>362</v>
      </c>
      <c r="QW177" t="s">
        <v>362</v>
      </c>
      <c r="QX177" t="s">
        <v>362</v>
      </c>
      <c r="QY177" t="s">
        <v>362</v>
      </c>
      <c r="QZ177" t="s">
        <v>360</v>
      </c>
      <c r="RA177" t="s">
        <v>362</v>
      </c>
      <c r="RB177" t="s">
        <v>362</v>
      </c>
      <c r="RC177" t="s">
        <v>362</v>
      </c>
      <c r="RD177" t="s">
        <v>362</v>
      </c>
      <c r="RF177" t="s">
        <v>5449</v>
      </c>
      <c r="RG177" t="s">
        <v>362</v>
      </c>
      <c r="RH177" t="s">
        <v>362</v>
      </c>
      <c r="RI177" t="s">
        <v>362</v>
      </c>
      <c r="RJ177" t="s">
        <v>362</v>
      </c>
      <c r="RK177" t="s">
        <v>360</v>
      </c>
      <c r="RL177" t="s">
        <v>362</v>
      </c>
      <c r="RM177" t="s">
        <v>362</v>
      </c>
      <c r="RN177" t="s">
        <v>362</v>
      </c>
      <c r="RO177" t="s">
        <v>362</v>
      </c>
      <c r="RP177" t="s">
        <v>362</v>
      </c>
      <c r="RQ177" t="s">
        <v>362</v>
      </c>
      <c r="RR177" t="s">
        <v>362</v>
      </c>
      <c r="RS177" t="s">
        <v>362</v>
      </c>
      <c r="RT177" t="s">
        <v>362</v>
      </c>
      <c r="RU177" t="s">
        <v>362</v>
      </c>
      <c r="RV177" t="s">
        <v>362</v>
      </c>
      <c r="RX177" t="s">
        <v>6213</v>
      </c>
      <c r="RY177" t="s">
        <v>360</v>
      </c>
      <c r="RZ177" t="s">
        <v>360</v>
      </c>
      <c r="SA177" t="s">
        <v>360</v>
      </c>
      <c r="SB177" t="s">
        <v>360</v>
      </c>
      <c r="SC177" t="s">
        <v>360</v>
      </c>
      <c r="SD177" t="s">
        <v>360</v>
      </c>
      <c r="SE177" t="s">
        <v>362</v>
      </c>
      <c r="SF177" t="s">
        <v>362</v>
      </c>
      <c r="SG177" t="s">
        <v>362</v>
      </c>
      <c r="SH177" t="s">
        <v>362</v>
      </c>
      <c r="SI177" t="s">
        <v>362</v>
      </c>
      <c r="SK177" t="s">
        <v>6733</v>
      </c>
      <c r="SL177" t="s">
        <v>362</v>
      </c>
      <c r="SM177" t="s">
        <v>362</v>
      </c>
      <c r="SN177" t="s">
        <v>360</v>
      </c>
      <c r="SO177" t="s">
        <v>360</v>
      </c>
      <c r="SP177" t="s">
        <v>362</v>
      </c>
      <c r="SQ177" t="s">
        <v>360</v>
      </c>
      <c r="SR177" t="s">
        <v>362</v>
      </c>
      <c r="SS177" t="s">
        <v>362</v>
      </c>
      <c r="ST177" t="s">
        <v>360</v>
      </c>
      <c r="SU177" t="s">
        <v>362</v>
      </c>
      <c r="SV177" t="s">
        <v>362</v>
      </c>
      <c r="SW177" t="s">
        <v>362</v>
      </c>
      <c r="SX177" t="s">
        <v>362</v>
      </c>
      <c r="SZ177" t="s">
        <v>3074</v>
      </c>
      <c r="TA177" t="s">
        <v>362</v>
      </c>
      <c r="TB177" t="s">
        <v>362</v>
      </c>
      <c r="TC177" t="s">
        <v>362</v>
      </c>
      <c r="TD177" t="s">
        <v>362</v>
      </c>
      <c r="TE177" t="s">
        <v>362</v>
      </c>
      <c r="TF177" t="s">
        <v>362</v>
      </c>
      <c r="TG177" t="s">
        <v>360</v>
      </c>
      <c r="TH177" t="s">
        <v>362</v>
      </c>
      <c r="TY177" t="s">
        <v>5021</v>
      </c>
      <c r="TZ177" t="s">
        <v>5522</v>
      </c>
      <c r="UA177" t="s">
        <v>362</v>
      </c>
      <c r="UB177" t="s">
        <v>362</v>
      </c>
      <c r="UC177" t="s">
        <v>362</v>
      </c>
      <c r="UD177" t="s">
        <v>362</v>
      </c>
      <c r="UE177" t="s">
        <v>360</v>
      </c>
      <c r="UF177" t="s">
        <v>362</v>
      </c>
      <c r="UG177" t="s">
        <v>362</v>
      </c>
      <c r="UH177" t="s">
        <v>362</v>
      </c>
      <c r="UI177" t="s">
        <v>362</v>
      </c>
      <c r="UJ177" t="s">
        <v>362</v>
      </c>
      <c r="UK177" t="s">
        <v>362</v>
      </c>
      <c r="UN177" t="s">
        <v>3074</v>
      </c>
      <c r="UO177" t="s">
        <v>3074</v>
      </c>
      <c r="UP177" t="s">
        <v>3074</v>
      </c>
      <c r="UQ177" t="s">
        <v>1982</v>
      </c>
      <c r="UR177" t="s">
        <v>304</v>
      </c>
      <c r="US177" t="s">
        <v>321</v>
      </c>
      <c r="UT177" t="s">
        <v>298</v>
      </c>
      <c r="UU177" t="s">
        <v>690</v>
      </c>
      <c r="UV177" t="s">
        <v>532</v>
      </c>
      <c r="UW177" t="s">
        <v>330</v>
      </c>
      <c r="UX177" t="s">
        <v>742</v>
      </c>
      <c r="UY177" t="s">
        <v>406</v>
      </c>
      <c r="UZ177" t="s">
        <v>1099</v>
      </c>
      <c r="VA177" t="s">
        <v>1185</v>
      </c>
      <c r="VB177" t="s">
        <v>386</v>
      </c>
    </row>
    <row r="178" spans="1:574" x14ac:dyDescent="0.25">
      <c r="A178" t="s">
        <v>6746</v>
      </c>
      <c r="B178" s="38">
        <v>45912</v>
      </c>
      <c r="C178" t="s">
        <v>3057</v>
      </c>
      <c r="D178" t="s">
        <v>3059</v>
      </c>
      <c r="E178" t="s">
        <v>3065</v>
      </c>
      <c r="F178">
        <v>2759269</v>
      </c>
      <c r="G178" t="s">
        <v>3072</v>
      </c>
      <c r="H178" s="38">
        <v>45217</v>
      </c>
      <c r="I178">
        <v>63</v>
      </c>
      <c r="J178" t="s">
        <v>1466</v>
      </c>
      <c r="K178" t="s">
        <v>4868</v>
      </c>
      <c r="L178" t="s">
        <v>4875</v>
      </c>
      <c r="N178" t="s">
        <v>4911</v>
      </c>
      <c r="P178" t="s">
        <v>4937</v>
      </c>
      <c r="R178" t="s">
        <v>3074</v>
      </c>
      <c r="S178" t="s">
        <v>362</v>
      </c>
      <c r="T178" t="s">
        <v>362</v>
      </c>
      <c r="U178" t="s">
        <v>362</v>
      </c>
      <c r="V178" t="s">
        <v>362</v>
      </c>
      <c r="W178" t="s">
        <v>362</v>
      </c>
      <c r="X178" t="s">
        <v>360</v>
      </c>
      <c r="Y178" t="s">
        <v>362</v>
      </c>
      <c r="Z178" t="s">
        <v>362</v>
      </c>
      <c r="AB178" t="s">
        <v>4942</v>
      </c>
      <c r="AC178" t="s">
        <v>4940</v>
      </c>
      <c r="AD178" t="s">
        <v>4940</v>
      </c>
      <c r="AE178" t="s">
        <v>4940</v>
      </c>
      <c r="AF178" t="s">
        <v>4942</v>
      </c>
      <c r="AG178" t="s">
        <v>4940</v>
      </c>
      <c r="AH178" t="s">
        <v>6747</v>
      </c>
      <c r="AI178" t="s">
        <v>360</v>
      </c>
      <c r="AJ178" t="s">
        <v>362</v>
      </c>
      <c r="AK178" t="s">
        <v>360</v>
      </c>
      <c r="AL178" t="s">
        <v>360</v>
      </c>
      <c r="AM178" t="s">
        <v>360</v>
      </c>
      <c r="AN178" t="s">
        <v>362</v>
      </c>
      <c r="AO178" t="s">
        <v>360</v>
      </c>
      <c r="AP178" t="s">
        <v>360</v>
      </c>
      <c r="AQ178" t="s">
        <v>360</v>
      </c>
      <c r="AR178" t="s">
        <v>360</v>
      </c>
      <c r="AS178" t="s">
        <v>360</v>
      </c>
      <c r="AT178" t="s">
        <v>362</v>
      </c>
      <c r="AU178" t="s">
        <v>362</v>
      </c>
      <c r="AV178" t="s">
        <v>362</v>
      </c>
      <c r="AX178" t="s">
        <v>6748</v>
      </c>
      <c r="AY178" t="s">
        <v>360</v>
      </c>
      <c r="AZ178" t="s">
        <v>362</v>
      </c>
      <c r="BA178" t="s">
        <v>362</v>
      </c>
      <c r="BB178" t="s">
        <v>362</v>
      </c>
      <c r="BC178" t="s">
        <v>362</v>
      </c>
      <c r="BD178" t="s">
        <v>362</v>
      </c>
      <c r="BE178" t="s">
        <v>362</v>
      </c>
      <c r="BF178" t="s">
        <v>362</v>
      </c>
      <c r="BG178" t="s">
        <v>360</v>
      </c>
      <c r="BH178" t="s">
        <v>362</v>
      </c>
      <c r="BI178" t="s">
        <v>362</v>
      </c>
      <c r="BJ178" t="s">
        <v>362</v>
      </c>
      <c r="BK178" t="s">
        <v>362</v>
      </c>
      <c r="BM178" t="s">
        <v>6222</v>
      </c>
      <c r="BN178" t="s">
        <v>362</v>
      </c>
      <c r="BO178" t="s">
        <v>360</v>
      </c>
      <c r="BP178" t="s">
        <v>362</v>
      </c>
      <c r="BQ178" t="s">
        <v>360</v>
      </c>
      <c r="BR178" t="s">
        <v>362</v>
      </c>
      <c r="BS178" t="s">
        <v>362</v>
      </c>
      <c r="BT178" t="s">
        <v>362</v>
      </c>
      <c r="BU178" t="s">
        <v>362</v>
      </c>
      <c r="BV178" t="s">
        <v>362</v>
      </c>
      <c r="BX178" t="s">
        <v>4975</v>
      </c>
      <c r="CN178" t="s">
        <v>5007</v>
      </c>
      <c r="CO178" t="s">
        <v>4949</v>
      </c>
      <c r="CP178" t="s">
        <v>360</v>
      </c>
      <c r="CQ178" t="s">
        <v>362</v>
      </c>
      <c r="CR178" t="s">
        <v>362</v>
      </c>
      <c r="CS178" t="s">
        <v>362</v>
      </c>
      <c r="CT178" t="s">
        <v>362</v>
      </c>
      <c r="CU178" t="s">
        <v>362</v>
      </c>
      <c r="CV178" t="s">
        <v>362</v>
      </c>
      <c r="CW178" t="s">
        <v>362</v>
      </c>
      <c r="CX178" t="s">
        <v>362</v>
      </c>
      <c r="CY178" t="s">
        <v>362</v>
      </c>
      <c r="CZ178" t="s">
        <v>362</v>
      </c>
      <c r="DA178" t="s">
        <v>362</v>
      </c>
      <c r="DB178" t="s">
        <v>362</v>
      </c>
      <c r="DD178" t="s">
        <v>4984</v>
      </c>
      <c r="EK178" t="s">
        <v>5078</v>
      </c>
      <c r="EL178" t="s">
        <v>5080</v>
      </c>
      <c r="EM178" t="s">
        <v>360</v>
      </c>
      <c r="EN178" t="s">
        <v>362</v>
      </c>
      <c r="EO178" t="s">
        <v>362</v>
      </c>
      <c r="EP178" t="s">
        <v>362</v>
      </c>
      <c r="EQ178" t="s">
        <v>362</v>
      </c>
      <c r="ER178" t="s">
        <v>362</v>
      </c>
      <c r="ES178" t="s">
        <v>362</v>
      </c>
      <c r="ET178" t="s">
        <v>362</v>
      </c>
      <c r="EU178" t="s">
        <v>362</v>
      </c>
      <c r="EW178" t="s">
        <v>5094</v>
      </c>
      <c r="EX178" t="s">
        <v>360</v>
      </c>
      <c r="EY178" t="s">
        <v>362</v>
      </c>
      <c r="EZ178" t="s">
        <v>362</v>
      </c>
      <c r="FA178" t="s">
        <v>362</v>
      </c>
      <c r="FB178" t="s">
        <v>362</v>
      </c>
      <c r="FC178" t="s">
        <v>362</v>
      </c>
      <c r="FD178" t="s">
        <v>362</v>
      </c>
      <c r="FE178" t="s">
        <v>362</v>
      </c>
      <c r="FF178" t="s">
        <v>362</v>
      </c>
      <c r="FG178" t="s">
        <v>362</v>
      </c>
      <c r="FH178" t="s">
        <v>362</v>
      </c>
      <c r="FJ178" t="s">
        <v>5076</v>
      </c>
      <c r="FK178" t="s">
        <v>3074</v>
      </c>
      <c r="FL178" t="s">
        <v>6119</v>
      </c>
      <c r="FM178" t="s">
        <v>360</v>
      </c>
      <c r="FN178" t="s">
        <v>362</v>
      </c>
      <c r="FO178" t="s">
        <v>362</v>
      </c>
      <c r="FP178" t="s">
        <v>362</v>
      </c>
      <c r="FQ178" t="s">
        <v>360</v>
      </c>
      <c r="FR178" t="s">
        <v>362</v>
      </c>
      <c r="FS178" t="s">
        <v>362</v>
      </c>
      <c r="FT178" t="s">
        <v>362</v>
      </c>
      <c r="FV178" t="s">
        <v>3072</v>
      </c>
      <c r="GG178" t="s">
        <v>4949</v>
      </c>
      <c r="GI178" t="s">
        <v>3074</v>
      </c>
      <c r="HN178" t="s">
        <v>4907</v>
      </c>
      <c r="HO178" t="s">
        <v>362</v>
      </c>
      <c r="HP178" t="s">
        <v>362</v>
      </c>
      <c r="HQ178" t="s">
        <v>362</v>
      </c>
      <c r="HR178" t="s">
        <v>362</v>
      </c>
      <c r="HS178" t="s">
        <v>362</v>
      </c>
      <c r="HT178" t="s">
        <v>362</v>
      </c>
      <c r="HU178" t="s">
        <v>362</v>
      </c>
      <c r="HV178" t="s">
        <v>360</v>
      </c>
      <c r="HW178" t="s">
        <v>362</v>
      </c>
      <c r="HY178" t="s">
        <v>5186</v>
      </c>
      <c r="HZ178" t="s">
        <v>362</v>
      </c>
      <c r="IA178" t="s">
        <v>362</v>
      </c>
      <c r="IB178" t="s">
        <v>362</v>
      </c>
      <c r="IC178" t="s">
        <v>362</v>
      </c>
      <c r="ID178" t="s">
        <v>360</v>
      </c>
      <c r="IE178" t="s">
        <v>362</v>
      </c>
      <c r="IG178" t="s">
        <v>4907</v>
      </c>
      <c r="IP178" t="s">
        <v>5203</v>
      </c>
      <c r="IQ178" t="s">
        <v>6191</v>
      </c>
      <c r="IR178" t="s">
        <v>360</v>
      </c>
      <c r="IS178" t="s">
        <v>362</v>
      </c>
      <c r="IT178" t="s">
        <v>362</v>
      </c>
      <c r="IU178" t="s">
        <v>360</v>
      </c>
      <c r="IV178" t="s">
        <v>360</v>
      </c>
      <c r="IW178" t="s">
        <v>362</v>
      </c>
      <c r="IX178" t="s">
        <v>362</v>
      </c>
      <c r="IY178" t="s">
        <v>362</v>
      </c>
      <c r="IZ178" t="s">
        <v>362</v>
      </c>
      <c r="JA178" t="s">
        <v>362</v>
      </c>
      <c r="JL178" t="s">
        <v>3074</v>
      </c>
      <c r="JX178" t="s">
        <v>5248</v>
      </c>
      <c r="JY178" t="s">
        <v>360</v>
      </c>
      <c r="JZ178" t="s">
        <v>362</v>
      </c>
      <c r="KA178" t="s">
        <v>362</v>
      </c>
      <c r="KB178" t="s">
        <v>362</v>
      </c>
      <c r="KC178" t="s">
        <v>362</v>
      </c>
      <c r="KD178" t="s">
        <v>362</v>
      </c>
      <c r="KE178" t="s">
        <v>362</v>
      </c>
      <c r="KF178" t="s">
        <v>362</v>
      </c>
      <c r="KG178" t="s">
        <v>362</v>
      </c>
      <c r="KI178" t="s">
        <v>5259</v>
      </c>
      <c r="KJ178" t="s">
        <v>5263</v>
      </c>
      <c r="KK178" t="s">
        <v>360</v>
      </c>
      <c r="KL178" t="s">
        <v>362</v>
      </c>
      <c r="KM178" t="s">
        <v>362</v>
      </c>
      <c r="KN178" t="s">
        <v>362</v>
      </c>
      <c r="KO178" t="s">
        <v>362</v>
      </c>
      <c r="KP178" t="s">
        <v>362</v>
      </c>
      <c r="KQ178" t="s">
        <v>362</v>
      </c>
      <c r="KR178" t="s">
        <v>362</v>
      </c>
      <c r="KS178" t="s">
        <v>362</v>
      </c>
      <c r="KT178" t="s">
        <v>362</v>
      </c>
      <c r="KU178" t="s">
        <v>362</v>
      </c>
      <c r="LJ178" t="s">
        <v>6023</v>
      </c>
      <c r="LK178" t="s">
        <v>360</v>
      </c>
      <c r="LL178" t="s">
        <v>360</v>
      </c>
      <c r="LM178" t="s">
        <v>360</v>
      </c>
      <c r="LN178" t="s">
        <v>360</v>
      </c>
      <c r="LO178" t="s">
        <v>362</v>
      </c>
      <c r="LP178" t="s">
        <v>362</v>
      </c>
      <c r="LQ178" t="s">
        <v>362</v>
      </c>
      <c r="LS178" t="s">
        <v>3072</v>
      </c>
      <c r="LT178" t="s">
        <v>3072</v>
      </c>
      <c r="LU178" t="s">
        <v>5293</v>
      </c>
      <c r="LW178" t="s">
        <v>5300</v>
      </c>
      <c r="LX178" t="s">
        <v>5306</v>
      </c>
      <c r="LY178" t="s">
        <v>362</v>
      </c>
      <c r="LZ178" t="s">
        <v>362</v>
      </c>
      <c r="MA178" t="s">
        <v>360</v>
      </c>
      <c r="MB178" t="s">
        <v>362</v>
      </c>
      <c r="MC178" t="s">
        <v>362</v>
      </c>
      <c r="MD178" t="s">
        <v>362</v>
      </c>
      <c r="NE178" t="s">
        <v>4971</v>
      </c>
      <c r="NF178" t="s">
        <v>362</v>
      </c>
      <c r="NG178" t="s">
        <v>362</v>
      </c>
      <c r="NH178" t="s">
        <v>362</v>
      </c>
      <c r="NI178" t="s">
        <v>362</v>
      </c>
      <c r="NJ178" t="s">
        <v>362</v>
      </c>
      <c r="NK178" t="s">
        <v>362</v>
      </c>
      <c r="NL178" t="s">
        <v>362</v>
      </c>
      <c r="NM178" t="s">
        <v>362</v>
      </c>
      <c r="NN178" t="s">
        <v>362</v>
      </c>
      <c r="NO178" t="s">
        <v>362</v>
      </c>
      <c r="NP178" t="s">
        <v>362</v>
      </c>
      <c r="NQ178" t="s">
        <v>360</v>
      </c>
      <c r="NR178" t="s">
        <v>362</v>
      </c>
      <c r="NS178" t="s">
        <v>362</v>
      </c>
      <c r="NU178" t="s">
        <v>5263</v>
      </c>
      <c r="NV178" t="s">
        <v>360</v>
      </c>
      <c r="NW178" t="s">
        <v>362</v>
      </c>
      <c r="NX178" t="s">
        <v>362</v>
      </c>
      <c r="NY178" t="s">
        <v>362</v>
      </c>
      <c r="NZ178" t="s">
        <v>362</v>
      </c>
      <c r="OA178" t="s">
        <v>362</v>
      </c>
      <c r="OB178" t="s">
        <v>362</v>
      </c>
      <c r="OC178" t="s">
        <v>362</v>
      </c>
      <c r="OD178" t="s">
        <v>362</v>
      </c>
      <c r="OE178" t="s">
        <v>362</v>
      </c>
      <c r="OF178" t="s">
        <v>362</v>
      </c>
      <c r="OG178" t="s">
        <v>362</v>
      </c>
      <c r="OI178" t="s">
        <v>5345</v>
      </c>
      <c r="OJ178" t="s">
        <v>360</v>
      </c>
      <c r="OK178" t="s">
        <v>362</v>
      </c>
      <c r="OL178" t="s">
        <v>362</v>
      </c>
      <c r="OM178" t="s">
        <v>362</v>
      </c>
      <c r="ON178" t="s">
        <v>362</v>
      </c>
      <c r="OO178" t="s">
        <v>362</v>
      </c>
      <c r="OP178" t="s">
        <v>362</v>
      </c>
      <c r="OQ178" t="s">
        <v>362</v>
      </c>
      <c r="OR178" t="s">
        <v>362</v>
      </c>
      <c r="OS178" t="s">
        <v>362</v>
      </c>
      <c r="OU178" t="s">
        <v>5021</v>
      </c>
      <c r="OV178" t="s">
        <v>5363</v>
      </c>
      <c r="OW178" t="s">
        <v>362</v>
      </c>
      <c r="OX178" t="s">
        <v>362</v>
      </c>
      <c r="OY178" t="s">
        <v>360</v>
      </c>
      <c r="OZ178" t="s">
        <v>362</v>
      </c>
      <c r="PA178" t="s">
        <v>362</v>
      </c>
      <c r="PB178" t="s">
        <v>362</v>
      </c>
      <c r="PC178" t="s">
        <v>362</v>
      </c>
      <c r="PD178" t="s">
        <v>362</v>
      </c>
      <c r="PF178" t="s">
        <v>5387</v>
      </c>
      <c r="PG178" t="s">
        <v>362</v>
      </c>
      <c r="PH178" t="s">
        <v>362</v>
      </c>
      <c r="PI178" t="s">
        <v>362</v>
      </c>
      <c r="PJ178" t="s">
        <v>362</v>
      </c>
      <c r="PK178" t="s">
        <v>362</v>
      </c>
      <c r="PL178" t="s">
        <v>362</v>
      </c>
      <c r="PM178" t="s">
        <v>362</v>
      </c>
      <c r="PN178" t="s">
        <v>362</v>
      </c>
      <c r="PO178" t="s">
        <v>362</v>
      </c>
      <c r="PP178" t="s">
        <v>360</v>
      </c>
      <c r="PQ178" t="s">
        <v>362</v>
      </c>
      <c r="PR178" t="s">
        <v>362</v>
      </c>
      <c r="PS178" t="s">
        <v>362</v>
      </c>
      <c r="PT178" t="s">
        <v>362</v>
      </c>
      <c r="PU178" t="s">
        <v>362</v>
      </c>
      <c r="PV178" t="s">
        <v>362</v>
      </c>
      <c r="PW178" t="s">
        <v>362</v>
      </c>
      <c r="PX178" t="s">
        <v>362</v>
      </c>
      <c r="PZ178" t="s">
        <v>6057</v>
      </c>
      <c r="QA178" t="s">
        <v>360</v>
      </c>
      <c r="QB178" t="s">
        <v>362</v>
      </c>
      <c r="QC178" t="s">
        <v>362</v>
      </c>
      <c r="QD178" t="s">
        <v>362</v>
      </c>
      <c r="QE178" t="s">
        <v>362</v>
      </c>
      <c r="QF178" t="s">
        <v>362</v>
      </c>
      <c r="QG178" t="s">
        <v>362</v>
      </c>
      <c r="QH178" t="s">
        <v>360</v>
      </c>
      <c r="QI178" t="s">
        <v>362</v>
      </c>
      <c r="QJ178" t="s">
        <v>362</v>
      </c>
      <c r="QK178" t="s">
        <v>362</v>
      </c>
      <c r="QL178" t="s">
        <v>362</v>
      </c>
      <c r="QM178" t="s">
        <v>362</v>
      </c>
      <c r="QN178" t="s">
        <v>362</v>
      </c>
      <c r="QO178" t="s">
        <v>362</v>
      </c>
      <c r="QP178" t="s">
        <v>362</v>
      </c>
      <c r="QR178" t="s">
        <v>6749</v>
      </c>
      <c r="QS178" t="s">
        <v>360</v>
      </c>
      <c r="QT178" t="s">
        <v>362</v>
      </c>
      <c r="QU178" t="s">
        <v>362</v>
      </c>
      <c r="QV178" t="s">
        <v>362</v>
      </c>
      <c r="QW178" t="s">
        <v>362</v>
      </c>
      <c r="QX178" t="s">
        <v>362</v>
      </c>
      <c r="QY178" t="s">
        <v>362</v>
      </c>
      <c r="QZ178" t="s">
        <v>360</v>
      </c>
      <c r="RA178" t="s">
        <v>362</v>
      </c>
      <c r="RB178" t="s">
        <v>362</v>
      </c>
      <c r="RC178" t="s">
        <v>362</v>
      </c>
      <c r="RD178" t="s">
        <v>362</v>
      </c>
      <c r="RF178" t="s">
        <v>6058</v>
      </c>
      <c r="RG178" t="s">
        <v>360</v>
      </c>
      <c r="RH178" t="s">
        <v>362</v>
      </c>
      <c r="RI178" t="s">
        <v>362</v>
      </c>
      <c r="RJ178" t="s">
        <v>362</v>
      </c>
      <c r="RK178" t="s">
        <v>360</v>
      </c>
      <c r="RL178" t="s">
        <v>362</v>
      </c>
      <c r="RM178" t="s">
        <v>362</v>
      </c>
      <c r="RN178" t="s">
        <v>362</v>
      </c>
      <c r="RO178" t="s">
        <v>362</v>
      </c>
      <c r="RP178" t="s">
        <v>362</v>
      </c>
      <c r="RQ178" t="s">
        <v>362</v>
      </c>
      <c r="RR178" t="s">
        <v>362</v>
      </c>
      <c r="RS178" t="s">
        <v>362</v>
      </c>
      <c r="RT178" t="s">
        <v>362</v>
      </c>
      <c r="RU178" t="s">
        <v>362</v>
      </c>
      <c r="RV178" t="s">
        <v>362</v>
      </c>
      <c r="RX178" t="s">
        <v>6044</v>
      </c>
      <c r="RY178" t="s">
        <v>362</v>
      </c>
      <c r="RZ178" t="s">
        <v>362</v>
      </c>
      <c r="SA178" t="s">
        <v>360</v>
      </c>
      <c r="SB178" t="s">
        <v>360</v>
      </c>
      <c r="SC178" t="s">
        <v>362</v>
      </c>
      <c r="SD178" t="s">
        <v>362</v>
      </c>
      <c r="SE178" t="s">
        <v>362</v>
      </c>
      <c r="SF178" t="s">
        <v>362</v>
      </c>
      <c r="SG178" t="s">
        <v>362</v>
      </c>
      <c r="SH178" t="s">
        <v>362</v>
      </c>
      <c r="SI178" t="s">
        <v>362</v>
      </c>
      <c r="SK178" t="s">
        <v>6311</v>
      </c>
      <c r="SL178" t="s">
        <v>362</v>
      </c>
      <c r="SM178" t="s">
        <v>362</v>
      </c>
      <c r="SN178" t="s">
        <v>362</v>
      </c>
      <c r="SO178" t="s">
        <v>360</v>
      </c>
      <c r="SP178" t="s">
        <v>362</v>
      </c>
      <c r="SQ178" t="s">
        <v>362</v>
      </c>
      <c r="SR178" t="s">
        <v>360</v>
      </c>
      <c r="SS178" t="s">
        <v>362</v>
      </c>
      <c r="ST178" t="s">
        <v>362</v>
      </c>
      <c r="SU178" t="s">
        <v>362</v>
      </c>
      <c r="SV178" t="s">
        <v>362</v>
      </c>
      <c r="SW178" t="s">
        <v>362</v>
      </c>
      <c r="SX178" t="s">
        <v>362</v>
      </c>
      <c r="SZ178" t="s">
        <v>5505</v>
      </c>
      <c r="TA178" t="s">
        <v>360</v>
      </c>
      <c r="TB178" t="s">
        <v>362</v>
      </c>
      <c r="TC178" t="s">
        <v>362</v>
      </c>
      <c r="TD178" t="s">
        <v>362</v>
      </c>
      <c r="TE178" t="s">
        <v>362</v>
      </c>
      <c r="TF178" t="s">
        <v>362</v>
      </c>
      <c r="TG178" t="s">
        <v>362</v>
      </c>
      <c r="TH178" t="s">
        <v>362</v>
      </c>
      <c r="TJ178" t="s">
        <v>6311</v>
      </c>
      <c r="TK178" t="s">
        <v>362</v>
      </c>
      <c r="TL178" t="s">
        <v>362</v>
      </c>
      <c r="TM178" t="s">
        <v>362</v>
      </c>
      <c r="TN178" t="s">
        <v>360</v>
      </c>
      <c r="TO178" t="s">
        <v>362</v>
      </c>
      <c r="TP178" t="s">
        <v>362</v>
      </c>
      <c r="TQ178" t="s">
        <v>360</v>
      </c>
      <c r="TR178" t="s">
        <v>362</v>
      </c>
      <c r="TS178" t="s">
        <v>362</v>
      </c>
      <c r="TT178" t="s">
        <v>362</v>
      </c>
      <c r="TU178" t="s">
        <v>362</v>
      </c>
      <c r="TV178" t="s">
        <v>362</v>
      </c>
      <c r="TW178" t="s">
        <v>362</v>
      </c>
      <c r="TY178" t="s">
        <v>5002</v>
      </c>
      <c r="UN178" t="s">
        <v>3074</v>
      </c>
      <c r="UO178" t="s">
        <v>3074</v>
      </c>
      <c r="UP178" t="s">
        <v>3074</v>
      </c>
      <c r="UQ178" t="s">
        <v>590</v>
      </c>
      <c r="UR178" t="s">
        <v>304</v>
      </c>
      <c r="US178" t="s">
        <v>321</v>
      </c>
      <c r="UT178" t="s">
        <v>298</v>
      </c>
      <c r="UU178" t="s">
        <v>698</v>
      </c>
      <c r="UV178" t="s">
        <v>525</v>
      </c>
      <c r="UW178" t="s">
        <v>333</v>
      </c>
      <c r="UX178" t="s">
        <v>742</v>
      </c>
      <c r="UY178" t="s">
        <v>406</v>
      </c>
      <c r="UZ178" t="s">
        <v>1099</v>
      </c>
      <c r="VA178" t="s">
        <v>1185</v>
      </c>
      <c r="VB178" t="s">
        <v>392</v>
      </c>
    </row>
    <row r="179" spans="1:574" x14ac:dyDescent="0.25">
      <c r="A179" t="s">
        <v>6750</v>
      </c>
      <c r="B179" s="38">
        <v>45912</v>
      </c>
      <c r="C179" t="s">
        <v>3058</v>
      </c>
      <c r="D179" t="s">
        <v>3059</v>
      </c>
      <c r="E179" t="s">
        <v>3065</v>
      </c>
      <c r="F179">
        <v>2753878</v>
      </c>
      <c r="G179" t="s">
        <v>3072</v>
      </c>
      <c r="H179" s="38">
        <v>44798</v>
      </c>
      <c r="I179">
        <v>63</v>
      </c>
      <c r="J179" t="s">
        <v>1466</v>
      </c>
      <c r="K179" t="s">
        <v>4866</v>
      </c>
      <c r="L179" t="s">
        <v>4875</v>
      </c>
      <c r="N179" t="s">
        <v>4909</v>
      </c>
      <c r="P179" t="s">
        <v>4937</v>
      </c>
      <c r="R179" t="s">
        <v>3074</v>
      </c>
      <c r="S179" t="s">
        <v>362</v>
      </c>
      <c r="T179" t="s">
        <v>362</v>
      </c>
      <c r="U179" t="s">
        <v>362</v>
      </c>
      <c r="V179" t="s">
        <v>362</v>
      </c>
      <c r="W179" t="s">
        <v>362</v>
      </c>
      <c r="X179" t="s">
        <v>360</v>
      </c>
      <c r="Y179" t="s">
        <v>362</v>
      </c>
      <c r="Z179" t="s">
        <v>362</v>
      </c>
      <c r="AB179" t="s">
        <v>4944</v>
      </c>
      <c r="AC179" t="s">
        <v>4944</v>
      </c>
      <c r="AD179" t="s">
        <v>4942</v>
      </c>
      <c r="AE179" t="s">
        <v>4940</v>
      </c>
      <c r="AF179" t="s">
        <v>4940</v>
      </c>
      <c r="AG179" t="s">
        <v>4940</v>
      </c>
      <c r="AH179" t="s">
        <v>6180</v>
      </c>
      <c r="AI179" t="s">
        <v>360</v>
      </c>
      <c r="AJ179" t="s">
        <v>360</v>
      </c>
      <c r="AK179" t="s">
        <v>360</v>
      </c>
      <c r="AL179" t="s">
        <v>362</v>
      </c>
      <c r="AM179" t="s">
        <v>362</v>
      </c>
      <c r="AN179" t="s">
        <v>362</v>
      </c>
      <c r="AO179" t="s">
        <v>362</v>
      </c>
      <c r="AP179" t="s">
        <v>362</v>
      </c>
      <c r="AQ179" t="s">
        <v>362</v>
      </c>
      <c r="AR179" t="s">
        <v>362</v>
      </c>
      <c r="AS179" t="s">
        <v>362</v>
      </c>
      <c r="AT179" t="s">
        <v>362</v>
      </c>
      <c r="AU179" t="s">
        <v>362</v>
      </c>
      <c r="AV179" t="s">
        <v>362</v>
      </c>
      <c r="AX179" t="s">
        <v>6115</v>
      </c>
      <c r="AY179" t="s">
        <v>360</v>
      </c>
      <c r="AZ179" t="s">
        <v>362</v>
      </c>
      <c r="BA179" t="s">
        <v>360</v>
      </c>
      <c r="BB179" t="s">
        <v>362</v>
      </c>
      <c r="BC179" t="s">
        <v>360</v>
      </c>
      <c r="BD179" t="s">
        <v>362</v>
      </c>
      <c r="BE179" t="s">
        <v>362</v>
      </c>
      <c r="BF179" t="s">
        <v>362</v>
      </c>
      <c r="BG179" t="s">
        <v>362</v>
      </c>
      <c r="BH179" t="s">
        <v>362</v>
      </c>
      <c r="BI179" t="s">
        <v>362</v>
      </c>
      <c r="BJ179" t="s">
        <v>362</v>
      </c>
      <c r="BK179" t="s">
        <v>362</v>
      </c>
      <c r="BM179" t="s">
        <v>6751</v>
      </c>
      <c r="BN179" t="s">
        <v>360</v>
      </c>
      <c r="BO179" t="s">
        <v>360</v>
      </c>
      <c r="BP179" t="s">
        <v>362</v>
      </c>
      <c r="BQ179" t="s">
        <v>360</v>
      </c>
      <c r="BR179" t="s">
        <v>362</v>
      </c>
      <c r="BS179" t="s">
        <v>362</v>
      </c>
      <c r="BT179" t="s">
        <v>362</v>
      </c>
      <c r="BU179" t="s">
        <v>362</v>
      </c>
      <c r="BV179" t="s">
        <v>362</v>
      </c>
      <c r="BX179" t="s">
        <v>4975</v>
      </c>
      <c r="CN179" t="s">
        <v>5002</v>
      </c>
      <c r="DD179" t="s">
        <v>5019</v>
      </c>
      <c r="EK179" t="s">
        <v>5070</v>
      </c>
      <c r="EW179" t="s">
        <v>6240</v>
      </c>
      <c r="EX179" t="s">
        <v>362</v>
      </c>
      <c r="EY179" t="s">
        <v>362</v>
      </c>
      <c r="EZ179" t="s">
        <v>362</v>
      </c>
      <c r="FA179" t="s">
        <v>362</v>
      </c>
      <c r="FB179" t="s">
        <v>362</v>
      </c>
      <c r="FC179" t="s">
        <v>360</v>
      </c>
      <c r="FD179" t="s">
        <v>360</v>
      </c>
      <c r="FE179" t="s">
        <v>362</v>
      </c>
      <c r="FF179" t="s">
        <v>362</v>
      </c>
      <c r="FG179" t="s">
        <v>362</v>
      </c>
      <c r="FH179" t="s">
        <v>362</v>
      </c>
      <c r="FJ179" t="s">
        <v>5070</v>
      </c>
      <c r="FK179" t="s">
        <v>3072</v>
      </c>
      <c r="FV179" t="s">
        <v>3072</v>
      </c>
      <c r="GG179" t="s">
        <v>4949</v>
      </c>
      <c r="GI179" t="s">
        <v>3074</v>
      </c>
      <c r="HN179" t="s">
        <v>5172</v>
      </c>
      <c r="HO179" t="s">
        <v>362</v>
      </c>
      <c r="HP179" t="s">
        <v>362</v>
      </c>
      <c r="HQ179" t="s">
        <v>360</v>
      </c>
      <c r="HR179" t="s">
        <v>362</v>
      </c>
      <c r="HS179" t="s">
        <v>362</v>
      </c>
      <c r="HT179" t="s">
        <v>362</v>
      </c>
      <c r="HU179" t="s">
        <v>362</v>
      </c>
      <c r="HV179" t="s">
        <v>362</v>
      </c>
      <c r="HW179" t="s">
        <v>362</v>
      </c>
      <c r="HY179" t="s">
        <v>6752</v>
      </c>
      <c r="HZ179" t="s">
        <v>360</v>
      </c>
      <c r="IA179" t="s">
        <v>360</v>
      </c>
      <c r="IB179" t="s">
        <v>362</v>
      </c>
      <c r="IC179" t="s">
        <v>362</v>
      </c>
      <c r="ID179" t="s">
        <v>362</v>
      </c>
      <c r="IE179" t="s">
        <v>362</v>
      </c>
      <c r="IG179" t="s">
        <v>5189</v>
      </c>
      <c r="IH179" t="s">
        <v>5198</v>
      </c>
      <c r="II179" t="s">
        <v>362</v>
      </c>
      <c r="IJ179" t="s">
        <v>362</v>
      </c>
      <c r="IK179" t="s">
        <v>360</v>
      </c>
      <c r="IL179" t="s">
        <v>362</v>
      </c>
      <c r="IM179" t="s">
        <v>362</v>
      </c>
      <c r="IN179" t="s">
        <v>362</v>
      </c>
      <c r="IP179" t="s">
        <v>5205</v>
      </c>
      <c r="IQ179" t="s">
        <v>5222</v>
      </c>
      <c r="IR179" t="s">
        <v>362</v>
      </c>
      <c r="IS179" t="s">
        <v>362</v>
      </c>
      <c r="IT179" t="s">
        <v>362</v>
      </c>
      <c r="IU179" t="s">
        <v>362</v>
      </c>
      <c r="IV179" t="s">
        <v>362</v>
      </c>
      <c r="IW179" t="s">
        <v>360</v>
      </c>
      <c r="IX179" t="s">
        <v>362</v>
      </c>
      <c r="IY179" t="s">
        <v>362</v>
      </c>
      <c r="IZ179" t="s">
        <v>362</v>
      </c>
      <c r="JA179" t="s">
        <v>362</v>
      </c>
      <c r="JL179" t="s">
        <v>3074</v>
      </c>
      <c r="JX179" t="s">
        <v>6753</v>
      </c>
      <c r="JY179" t="s">
        <v>362</v>
      </c>
      <c r="JZ179" t="s">
        <v>362</v>
      </c>
      <c r="KA179" t="s">
        <v>362</v>
      </c>
      <c r="KB179" t="s">
        <v>360</v>
      </c>
      <c r="KC179" t="s">
        <v>360</v>
      </c>
      <c r="KD179" t="s">
        <v>360</v>
      </c>
      <c r="KE179" t="s">
        <v>362</v>
      </c>
      <c r="KF179" t="s">
        <v>362</v>
      </c>
      <c r="KG179" t="s">
        <v>362</v>
      </c>
      <c r="KI179" t="s">
        <v>5259</v>
      </c>
      <c r="KJ179" t="s">
        <v>6416</v>
      </c>
      <c r="KK179" t="s">
        <v>360</v>
      </c>
      <c r="KL179" t="s">
        <v>360</v>
      </c>
      <c r="KM179" t="s">
        <v>360</v>
      </c>
      <c r="KN179" t="s">
        <v>362</v>
      </c>
      <c r="KO179" t="s">
        <v>362</v>
      </c>
      <c r="KP179" t="s">
        <v>362</v>
      </c>
      <c r="KQ179" t="s">
        <v>362</v>
      </c>
      <c r="KR179" t="s">
        <v>362</v>
      </c>
      <c r="KS179" t="s">
        <v>362</v>
      </c>
      <c r="KT179" t="s">
        <v>362</v>
      </c>
      <c r="KU179" t="s">
        <v>362</v>
      </c>
      <c r="LJ179" t="s">
        <v>6023</v>
      </c>
      <c r="LK179" t="s">
        <v>360</v>
      </c>
      <c r="LL179" t="s">
        <v>360</v>
      </c>
      <c r="LM179" t="s">
        <v>360</v>
      </c>
      <c r="LN179" t="s">
        <v>360</v>
      </c>
      <c r="LO179" t="s">
        <v>362</v>
      </c>
      <c r="LP179" t="s">
        <v>362</v>
      </c>
      <c r="LQ179" t="s">
        <v>362</v>
      </c>
      <c r="LS179" t="s">
        <v>3072</v>
      </c>
      <c r="LT179" t="s">
        <v>5287</v>
      </c>
      <c r="MR179" t="s">
        <v>6754</v>
      </c>
      <c r="MS179" t="s">
        <v>362</v>
      </c>
      <c r="MT179" t="s">
        <v>362</v>
      </c>
      <c r="MU179" t="s">
        <v>360</v>
      </c>
      <c r="MV179" t="s">
        <v>362</v>
      </c>
      <c r="MW179" t="s">
        <v>360</v>
      </c>
      <c r="MX179" t="s">
        <v>362</v>
      </c>
      <c r="MY179" t="s">
        <v>362</v>
      </c>
      <c r="MZ179" t="s">
        <v>362</v>
      </c>
      <c r="NA179" t="s">
        <v>362</v>
      </c>
      <c r="NB179" t="s">
        <v>362</v>
      </c>
      <c r="NC179" t="s">
        <v>362</v>
      </c>
      <c r="NE179" t="s">
        <v>4971</v>
      </c>
      <c r="NF179" t="s">
        <v>362</v>
      </c>
      <c r="NG179" t="s">
        <v>362</v>
      </c>
      <c r="NH179" t="s">
        <v>362</v>
      </c>
      <c r="NI179" t="s">
        <v>362</v>
      </c>
      <c r="NJ179" t="s">
        <v>362</v>
      </c>
      <c r="NK179" t="s">
        <v>362</v>
      </c>
      <c r="NL179" t="s">
        <v>362</v>
      </c>
      <c r="NM179" t="s">
        <v>362</v>
      </c>
      <c r="NN179" t="s">
        <v>362</v>
      </c>
      <c r="NO179" t="s">
        <v>362</v>
      </c>
      <c r="NP179" t="s">
        <v>362</v>
      </c>
      <c r="NQ179" t="s">
        <v>360</v>
      </c>
      <c r="NR179" t="s">
        <v>362</v>
      </c>
      <c r="NS179" t="s">
        <v>362</v>
      </c>
      <c r="NU179" t="s">
        <v>6416</v>
      </c>
      <c r="NV179" t="s">
        <v>360</v>
      </c>
      <c r="NW179" t="s">
        <v>360</v>
      </c>
      <c r="NX179" t="s">
        <v>360</v>
      </c>
      <c r="NY179" t="s">
        <v>362</v>
      </c>
      <c r="NZ179" t="s">
        <v>362</v>
      </c>
      <c r="OA179" t="s">
        <v>362</v>
      </c>
      <c r="OB179" t="s">
        <v>362</v>
      </c>
      <c r="OC179" t="s">
        <v>362</v>
      </c>
      <c r="OD179" t="s">
        <v>362</v>
      </c>
      <c r="OE179" t="s">
        <v>362</v>
      </c>
      <c r="OF179" t="s">
        <v>362</v>
      </c>
      <c r="OG179" t="s">
        <v>362</v>
      </c>
      <c r="OI179" t="s">
        <v>6153</v>
      </c>
      <c r="OJ179" t="s">
        <v>360</v>
      </c>
      <c r="OK179" t="s">
        <v>362</v>
      </c>
      <c r="OL179" t="s">
        <v>362</v>
      </c>
      <c r="OM179" t="s">
        <v>362</v>
      </c>
      <c r="ON179" t="s">
        <v>362</v>
      </c>
      <c r="OO179" t="s">
        <v>360</v>
      </c>
      <c r="OP179" t="s">
        <v>362</v>
      </c>
      <c r="OQ179" t="s">
        <v>362</v>
      </c>
      <c r="OR179" t="s">
        <v>362</v>
      </c>
      <c r="OS179" t="s">
        <v>362</v>
      </c>
      <c r="OU179" t="s">
        <v>5019</v>
      </c>
      <c r="OV179" t="s">
        <v>6755</v>
      </c>
      <c r="OW179" t="s">
        <v>362</v>
      </c>
      <c r="OX179" t="s">
        <v>360</v>
      </c>
      <c r="OY179" t="s">
        <v>362</v>
      </c>
      <c r="OZ179" t="s">
        <v>360</v>
      </c>
      <c r="PA179" t="s">
        <v>362</v>
      </c>
      <c r="PB179" t="s">
        <v>362</v>
      </c>
      <c r="PC179" t="s">
        <v>362</v>
      </c>
      <c r="PD179" t="s">
        <v>362</v>
      </c>
      <c r="PF179" t="s">
        <v>6147</v>
      </c>
      <c r="PG179" t="s">
        <v>360</v>
      </c>
      <c r="PH179" t="s">
        <v>362</v>
      </c>
      <c r="PI179" t="s">
        <v>360</v>
      </c>
      <c r="PJ179" t="s">
        <v>362</v>
      </c>
      <c r="PK179" t="s">
        <v>362</v>
      </c>
      <c r="PL179" t="s">
        <v>362</v>
      </c>
      <c r="PM179" t="s">
        <v>362</v>
      </c>
      <c r="PN179" t="s">
        <v>362</v>
      </c>
      <c r="PO179" t="s">
        <v>362</v>
      </c>
      <c r="PP179" t="s">
        <v>360</v>
      </c>
      <c r="PQ179" t="s">
        <v>362</v>
      </c>
      <c r="PR179" t="s">
        <v>362</v>
      </c>
      <c r="PS179" t="s">
        <v>362</v>
      </c>
      <c r="PT179" t="s">
        <v>362</v>
      </c>
      <c r="PU179" t="s">
        <v>362</v>
      </c>
      <c r="PV179" t="s">
        <v>362</v>
      </c>
      <c r="PW179" t="s">
        <v>362</v>
      </c>
      <c r="PX179" t="s">
        <v>362</v>
      </c>
      <c r="PZ179" t="s">
        <v>6148</v>
      </c>
      <c r="QA179" t="s">
        <v>362</v>
      </c>
      <c r="QB179" t="s">
        <v>362</v>
      </c>
      <c r="QC179" t="s">
        <v>362</v>
      </c>
      <c r="QD179" t="s">
        <v>362</v>
      </c>
      <c r="QE179" t="s">
        <v>362</v>
      </c>
      <c r="QF179" t="s">
        <v>362</v>
      </c>
      <c r="QG179" t="s">
        <v>360</v>
      </c>
      <c r="QH179" t="s">
        <v>360</v>
      </c>
      <c r="QI179" t="s">
        <v>362</v>
      </c>
      <c r="QJ179" t="s">
        <v>362</v>
      </c>
      <c r="QK179" t="s">
        <v>362</v>
      </c>
      <c r="QL179" t="s">
        <v>362</v>
      </c>
      <c r="QM179" t="s">
        <v>362</v>
      </c>
      <c r="QN179" t="s">
        <v>362</v>
      </c>
      <c r="QO179" t="s">
        <v>362</v>
      </c>
      <c r="QP179" t="s">
        <v>362</v>
      </c>
      <c r="QR179" t="s">
        <v>6212</v>
      </c>
      <c r="QS179" t="s">
        <v>360</v>
      </c>
      <c r="QT179" t="s">
        <v>362</v>
      </c>
      <c r="QU179" t="s">
        <v>360</v>
      </c>
      <c r="QV179" t="s">
        <v>362</v>
      </c>
      <c r="QW179" t="s">
        <v>362</v>
      </c>
      <c r="QX179" t="s">
        <v>362</v>
      </c>
      <c r="QY179" t="s">
        <v>362</v>
      </c>
      <c r="QZ179" t="s">
        <v>360</v>
      </c>
      <c r="RA179" t="s">
        <v>362</v>
      </c>
      <c r="RB179" t="s">
        <v>362</v>
      </c>
      <c r="RC179" t="s">
        <v>362</v>
      </c>
      <c r="RD179" t="s">
        <v>362</v>
      </c>
      <c r="RF179" t="s">
        <v>6091</v>
      </c>
      <c r="RG179" t="s">
        <v>362</v>
      </c>
      <c r="RH179" t="s">
        <v>362</v>
      </c>
      <c r="RI179" t="s">
        <v>362</v>
      </c>
      <c r="RJ179" t="s">
        <v>362</v>
      </c>
      <c r="RK179" t="s">
        <v>360</v>
      </c>
      <c r="RL179" t="s">
        <v>362</v>
      </c>
      <c r="RM179" t="s">
        <v>360</v>
      </c>
      <c r="RN179" t="s">
        <v>362</v>
      </c>
      <c r="RO179" t="s">
        <v>362</v>
      </c>
      <c r="RP179" t="s">
        <v>362</v>
      </c>
      <c r="RQ179" t="s">
        <v>362</v>
      </c>
      <c r="RR179" t="s">
        <v>362</v>
      </c>
      <c r="RS179" t="s">
        <v>362</v>
      </c>
      <c r="RT179" t="s">
        <v>362</v>
      </c>
      <c r="RU179" t="s">
        <v>362</v>
      </c>
      <c r="RV179" t="s">
        <v>362</v>
      </c>
      <c r="RX179" t="s">
        <v>6213</v>
      </c>
      <c r="RY179" t="s">
        <v>360</v>
      </c>
      <c r="RZ179" t="s">
        <v>360</v>
      </c>
      <c r="SA179" t="s">
        <v>360</v>
      </c>
      <c r="SB179" t="s">
        <v>360</v>
      </c>
      <c r="SC179" t="s">
        <v>360</v>
      </c>
      <c r="SD179" t="s">
        <v>360</v>
      </c>
      <c r="SE179" t="s">
        <v>362</v>
      </c>
      <c r="SF179" t="s">
        <v>362</v>
      </c>
      <c r="SG179" t="s">
        <v>362</v>
      </c>
      <c r="SH179" t="s">
        <v>362</v>
      </c>
      <c r="SI179" t="s">
        <v>362</v>
      </c>
      <c r="SK179" t="s">
        <v>6733</v>
      </c>
      <c r="SL179" t="s">
        <v>362</v>
      </c>
      <c r="SM179" t="s">
        <v>362</v>
      </c>
      <c r="SN179" t="s">
        <v>360</v>
      </c>
      <c r="SO179" t="s">
        <v>360</v>
      </c>
      <c r="SP179" t="s">
        <v>362</v>
      </c>
      <c r="SQ179" t="s">
        <v>360</v>
      </c>
      <c r="SR179" t="s">
        <v>362</v>
      </c>
      <c r="SS179" t="s">
        <v>362</v>
      </c>
      <c r="ST179" t="s">
        <v>360</v>
      </c>
      <c r="SU179" t="s">
        <v>362</v>
      </c>
      <c r="SV179" t="s">
        <v>362</v>
      </c>
      <c r="SW179" t="s">
        <v>362</v>
      </c>
      <c r="SX179" t="s">
        <v>362</v>
      </c>
      <c r="SZ179" t="s">
        <v>5505</v>
      </c>
      <c r="TA179" t="s">
        <v>360</v>
      </c>
      <c r="TB179" t="s">
        <v>362</v>
      </c>
      <c r="TC179" t="s">
        <v>362</v>
      </c>
      <c r="TD179" t="s">
        <v>362</v>
      </c>
      <c r="TE179" t="s">
        <v>362</v>
      </c>
      <c r="TF179" t="s">
        <v>362</v>
      </c>
      <c r="TG179" t="s">
        <v>362</v>
      </c>
      <c r="TH179" t="s">
        <v>362</v>
      </c>
      <c r="TJ179" t="s">
        <v>6733</v>
      </c>
      <c r="TK179" t="s">
        <v>362</v>
      </c>
      <c r="TL179" t="s">
        <v>362</v>
      </c>
      <c r="TM179" t="s">
        <v>360</v>
      </c>
      <c r="TN179" t="s">
        <v>360</v>
      </c>
      <c r="TO179" t="s">
        <v>362</v>
      </c>
      <c r="TP179" t="s">
        <v>360</v>
      </c>
      <c r="TQ179" t="s">
        <v>362</v>
      </c>
      <c r="TR179" t="s">
        <v>362</v>
      </c>
      <c r="TS179" t="s">
        <v>360</v>
      </c>
      <c r="TT179" t="s">
        <v>362</v>
      </c>
      <c r="TU179" t="s">
        <v>362</v>
      </c>
      <c r="TV179" t="s">
        <v>362</v>
      </c>
      <c r="TW179" t="s">
        <v>362</v>
      </c>
      <c r="TY179" t="s">
        <v>5021</v>
      </c>
      <c r="TZ179" t="s">
        <v>6466</v>
      </c>
      <c r="UA179" t="s">
        <v>362</v>
      </c>
      <c r="UB179" t="s">
        <v>362</v>
      </c>
      <c r="UC179" t="s">
        <v>362</v>
      </c>
      <c r="UD179" t="s">
        <v>362</v>
      </c>
      <c r="UE179" t="s">
        <v>360</v>
      </c>
      <c r="UF179" t="s">
        <v>360</v>
      </c>
      <c r="UG179" t="s">
        <v>362</v>
      </c>
      <c r="UH179" t="s">
        <v>362</v>
      </c>
      <c r="UI179" t="s">
        <v>362</v>
      </c>
      <c r="UJ179" t="s">
        <v>362</v>
      </c>
      <c r="UK179" t="s">
        <v>362</v>
      </c>
      <c r="UN179" t="s">
        <v>3074</v>
      </c>
      <c r="UO179" t="s">
        <v>3074</v>
      </c>
      <c r="UP179" t="s">
        <v>3074</v>
      </c>
      <c r="UQ179" t="s">
        <v>1782</v>
      </c>
      <c r="UR179" t="s">
        <v>304</v>
      </c>
      <c r="US179" t="s">
        <v>321</v>
      </c>
      <c r="UT179" t="s">
        <v>298</v>
      </c>
      <c r="UU179" t="s">
        <v>694</v>
      </c>
      <c r="UV179" t="s">
        <v>532</v>
      </c>
      <c r="UW179" t="s">
        <v>330</v>
      </c>
      <c r="UX179" t="s">
        <v>742</v>
      </c>
      <c r="UY179" t="s">
        <v>402</v>
      </c>
      <c r="UZ179" t="s">
        <v>1099</v>
      </c>
      <c r="VA179" t="s">
        <v>1185</v>
      </c>
      <c r="VB179" t="s">
        <v>392</v>
      </c>
    </row>
    <row r="180" spans="1:574" x14ac:dyDescent="0.25">
      <c r="A180" t="s">
        <v>6756</v>
      </c>
      <c r="B180" s="38">
        <v>45912</v>
      </c>
      <c r="C180" t="s">
        <v>3057</v>
      </c>
      <c r="D180" t="s">
        <v>3059</v>
      </c>
      <c r="E180" t="s">
        <v>3065</v>
      </c>
      <c r="F180">
        <v>2763843</v>
      </c>
      <c r="G180" t="s">
        <v>3072</v>
      </c>
      <c r="H180" s="38">
        <v>45133</v>
      </c>
      <c r="I180">
        <v>40</v>
      </c>
      <c r="J180" t="s">
        <v>1466</v>
      </c>
      <c r="K180" t="s">
        <v>4866</v>
      </c>
      <c r="L180" t="s">
        <v>4875</v>
      </c>
      <c r="N180" t="s">
        <v>4911</v>
      </c>
      <c r="P180" t="s">
        <v>4937</v>
      </c>
      <c r="R180" t="s">
        <v>6757</v>
      </c>
      <c r="S180" t="s">
        <v>360</v>
      </c>
      <c r="T180" t="s">
        <v>362</v>
      </c>
      <c r="U180" t="s">
        <v>362</v>
      </c>
      <c r="V180" t="s">
        <v>362</v>
      </c>
      <c r="W180" t="s">
        <v>360</v>
      </c>
      <c r="X180" t="s">
        <v>362</v>
      </c>
      <c r="Y180" t="s">
        <v>362</v>
      </c>
      <c r="Z180" t="s">
        <v>362</v>
      </c>
      <c r="AA180" t="s">
        <v>6758</v>
      </c>
      <c r="AB180" t="s">
        <v>4940</v>
      </c>
      <c r="AC180" t="s">
        <v>4940</v>
      </c>
      <c r="AD180" t="s">
        <v>4942</v>
      </c>
      <c r="AE180" t="s">
        <v>4940</v>
      </c>
      <c r="AF180" t="s">
        <v>4940</v>
      </c>
      <c r="AG180" t="s">
        <v>4940</v>
      </c>
      <c r="AH180" t="s">
        <v>6426</v>
      </c>
      <c r="AI180" t="s">
        <v>360</v>
      </c>
      <c r="AJ180" t="s">
        <v>362</v>
      </c>
      <c r="AK180" t="s">
        <v>362</v>
      </c>
      <c r="AL180" t="s">
        <v>360</v>
      </c>
      <c r="AM180" t="s">
        <v>362</v>
      </c>
      <c r="AN180" t="s">
        <v>362</v>
      </c>
      <c r="AO180" t="s">
        <v>360</v>
      </c>
      <c r="AP180" t="s">
        <v>360</v>
      </c>
      <c r="AQ180" t="s">
        <v>360</v>
      </c>
      <c r="AR180" t="s">
        <v>360</v>
      </c>
      <c r="AS180" t="s">
        <v>360</v>
      </c>
      <c r="AT180" t="s">
        <v>362</v>
      </c>
      <c r="AU180" t="s">
        <v>362</v>
      </c>
      <c r="AV180" t="s">
        <v>362</v>
      </c>
      <c r="AX180" t="s">
        <v>6759</v>
      </c>
      <c r="AY180" t="s">
        <v>360</v>
      </c>
      <c r="AZ180" t="s">
        <v>362</v>
      </c>
      <c r="BA180" t="s">
        <v>362</v>
      </c>
      <c r="BB180" t="s">
        <v>362</v>
      </c>
      <c r="BC180" t="s">
        <v>362</v>
      </c>
      <c r="BD180" t="s">
        <v>360</v>
      </c>
      <c r="BE180" t="s">
        <v>360</v>
      </c>
      <c r="BF180" t="s">
        <v>362</v>
      </c>
      <c r="BG180" t="s">
        <v>362</v>
      </c>
      <c r="BH180" t="s">
        <v>362</v>
      </c>
      <c r="BI180" t="s">
        <v>362</v>
      </c>
      <c r="BJ180" t="s">
        <v>362</v>
      </c>
      <c r="BK180" t="s">
        <v>362</v>
      </c>
      <c r="BM180" t="s">
        <v>6044</v>
      </c>
      <c r="BN180" t="s">
        <v>362</v>
      </c>
      <c r="BO180" t="s">
        <v>362</v>
      </c>
      <c r="BP180" t="s">
        <v>360</v>
      </c>
      <c r="BQ180" t="s">
        <v>360</v>
      </c>
      <c r="BR180" t="s">
        <v>362</v>
      </c>
      <c r="BS180" t="s">
        <v>362</v>
      </c>
      <c r="BT180" t="s">
        <v>362</v>
      </c>
      <c r="BU180" t="s">
        <v>362</v>
      </c>
      <c r="BV180" t="s">
        <v>362</v>
      </c>
      <c r="BX180" t="s">
        <v>4975</v>
      </c>
      <c r="CN180" t="s">
        <v>5002</v>
      </c>
      <c r="DD180" t="s">
        <v>4984</v>
      </c>
      <c r="EK180" t="s">
        <v>5070</v>
      </c>
      <c r="EW180" t="s">
        <v>5094</v>
      </c>
      <c r="EX180" t="s">
        <v>360</v>
      </c>
      <c r="EY180" t="s">
        <v>362</v>
      </c>
      <c r="EZ180" t="s">
        <v>362</v>
      </c>
      <c r="FA180" t="s">
        <v>362</v>
      </c>
      <c r="FB180" t="s">
        <v>362</v>
      </c>
      <c r="FC180" t="s">
        <v>362</v>
      </c>
      <c r="FD180" t="s">
        <v>362</v>
      </c>
      <c r="FE180" t="s">
        <v>362</v>
      </c>
      <c r="FF180" t="s">
        <v>362</v>
      </c>
      <c r="FG180" t="s">
        <v>362</v>
      </c>
      <c r="FH180" t="s">
        <v>362</v>
      </c>
      <c r="FJ180" t="s">
        <v>5070</v>
      </c>
      <c r="FK180" t="s">
        <v>4907</v>
      </c>
      <c r="FV180" t="s">
        <v>3072</v>
      </c>
      <c r="GG180" t="s">
        <v>4961</v>
      </c>
      <c r="GI180" t="s">
        <v>3072</v>
      </c>
      <c r="GJ180" t="s">
        <v>5137</v>
      </c>
      <c r="GK180" t="s">
        <v>362</v>
      </c>
      <c r="GL180" t="s">
        <v>360</v>
      </c>
      <c r="GM180" t="s">
        <v>362</v>
      </c>
      <c r="GN180" t="s">
        <v>362</v>
      </c>
      <c r="GO180" t="s">
        <v>362</v>
      </c>
      <c r="GP180" t="s">
        <v>362</v>
      </c>
      <c r="GR180" t="s">
        <v>5147</v>
      </c>
      <c r="GS180" t="s">
        <v>362</v>
      </c>
      <c r="GT180" t="s">
        <v>362</v>
      </c>
      <c r="GU180" t="s">
        <v>360</v>
      </c>
      <c r="GV180" t="s">
        <v>362</v>
      </c>
      <c r="GW180" t="s">
        <v>362</v>
      </c>
      <c r="GX180" t="s">
        <v>362</v>
      </c>
      <c r="GY180" t="s">
        <v>362</v>
      </c>
      <c r="GZ180" t="s">
        <v>362</v>
      </c>
      <c r="HB180" t="s">
        <v>3072</v>
      </c>
      <c r="IG180" t="s">
        <v>5187</v>
      </c>
      <c r="IP180" t="s">
        <v>5203</v>
      </c>
      <c r="IQ180" t="s">
        <v>6040</v>
      </c>
      <c r="IR180" t="s">
        <v>362</v>
      </c>
      <c r="IS180" t="s">
        <v>360</v>
      </c>
      <c r="IT180" t="s">
        <v>362</v>
      </c>
      <c r="IU180" t="s">
        <v>360</v>
      </c>
      <c r="IV180" t="s">
        <v>362</v>
      </c>
      <c r="IW180" t="s">
        <v>362</v>
      </c>
      <c r="IX180" t="s">
        <v>362</v>
      </c>
      <c r="IY180" t="s">
        <v>362</v>
      </c>
      <c r="IZ180" t="s">
        <v>362</v>
      </c>
      <c r="JA180" t="s">
        <v>362</v>
      </c>
      <c r="JL180" t="s">
        <v>3074</v>
      </c>
      <c r="JX180" t="s">
        <v>4861</v>
      </c>
      <c r="JY180" t="s">
        <v>362</v>
      </c>
      <c r="JZ180" t="s">
        <v>362</v>
      </c>
      <c r="KA180" t="s">
        <v>362</v>
      </c>
      <c r="KB180" t="s">
        <v>362</v>
      </c>
      <c r="KC180" t="s">
        <v>362</v>
      </c>
      <c r="KD180" t="s">
        <v>362</v>
      </c>
      <c r="KE180" t="s">
        <v>360</v>
      </c>
      <c r="KF180" t="s">
        <v>362</v>
      </c>
      <c r="KG180" t="s">
        <v>362</v>
      </c>
      <c r="KH180" t="s">
        <v>6760</v>
      </c>
      <c r="KI180" t="s">
        <v>5259</v>
      </c>
      <c r="KJ180" t="s">
        <v>6210</v>
      </c>
      <c r="KK180" t="s">
        <v>360</v>
      </c>
      <c r="KL180" t="s">
        <v>362</v>
      </c>
      <c r="KM180" t="s">
        <v>360</v>
      </c>
      <c r="KN180" t="s">
        <v>362</v>
      </c>
      <c r="KO180" t="s">
        <v>360</v>
      </c>
      <c r="KP180" t="s">
        <v>362</v>
      </c>
      <c r="KQ180" t="s">
        <v>362</v>
      </c>
      <c r="KR180" t="s">
        <v>362</v>
      </c>
      <c r="KS180" t="s">
        <v>362</v>
      </c>
      <c r="KT180" t="s">
        <v>362</v>
      </c>
      <c r="KU180" t="s">
        <v>362</v>
      </c>
      <c r="LJ180" t="s">
        <v>6023</v>
      </c>
      <c r="LK180" t="s">
        <v>360</v>
      </c>
      <c r="LL180" t="s">
        <v>360</v>
      </c>
      <c r="LM180" t="s">
        <v>360</v>
      </c>
      <c r="LN180" t="s">
        <v>360</v>
      </c>
      <c r="LO180" t="s">
        <v>362</v>
      </c>
      <c r="LP180" t="s">
        <v>362</v>
      </c>
      <c r="LQ180" t="s">
        <v>362</v>
      </c>
      <c r="LS180" t="s">
        <v>3072</v>
      </c>
      <c r="LT180" t="s">
        <v>3072</v>
      </c>
      <c r="LU180" t="s">
        <v>5291</v>
      </c>
      <c r="LW180" t="s">
        <v>5296</v>
      </c>
      <c r="NE180" t="s">
        <v>4971</v>
      </c>
      <c r="NF180" t="s">
        <v>362</v>
      </c>
      <c r="NG180" t="s">
        <v>362</v>
      </c>
      <c r="NH180" t="s">
        <v>362</v>
      </c>
      <c r="NI180" t="s">
        <v>362</v>
      </c>
      <c r="NJ180" t="s">
        <v>362</v>
      </c>
      <c r="NK180" t="s">
        <v>362</v>
      </c>
      <c r="NL180" t="s">
        <v>362</v>
      </c>
      <c r="NM180" t="s">
        <v>362</v>
      </c>
      <c r="NN180" t="s">
        <v>362</v>
      </c>
      <c r="NO180" t="s">
        <v>362</v>
      </c>
      <c r="NP180" t="s">
        <v>362</v>
      </c>
      <c r="NQ180" t="s">
        <v>360</v>
      </c>
      <c r="NR180" t="s">
        <v>362</v>
      </c>
      <c r="NS180" t="s">
        <v>362</v>
      </c>
      <c r="NU180" t="s">
        <v>5263</v>
      </c>
      <c r="NV180" t="s">
        <v>360</v>
      </c>
      <c r="NW180" t="s">
        <v>362</v>
      </c>
      <c r="NX180" t="s">
        <v>362</v>
      </c>
      <c r="NY180" t="s">
        <v>362</v>
      </c>
      <c r="NZ180" t="s">
        <v>362</v>
      </c>
      <c r="OA180" t="s">
        <v>362</v>
      </c>
      <c r="OB180" t="s">
        <v>362</v>
      </c>
      <c r="OC180" t="s">
        <v>362</v>
      </c>
      <c r="OD180" t="s">
        <v>362</v>
      </c>
      <c r="OE180" t="s">
        <v>362</v>
      </c>
      <c r="OF180" t="s">
        <v>362</v>
      </c>
      <c r="OG180" t="s">
        <v>362</v>
      </c>
      <c r="OI180" t="s">
        <v>5345</v>
      </c>
      <c r="OJ180" t="s">
        <v>360</v>
      </c>
      <c r="OK180" t="s">
        <v>362</v>
      </c>
      <c r="OL180" t="s">
        <v>362</v>
      </c>
      <c r="OM180" t="s">
        <v>362</v>
      </c>
      <c r="ON180" t="s">
        <v>362</v>
      </c>
      <c r="OO180" t="s">
        <v>362</v>
      </c>
      <c r="OP180" t="s">
        <v>362</v>
      </c>
      <c r="OQ180" t="s">
        <v>362</v>
      </c>
      <c r="OR180" t="s">
        <v>362</v>
      </c>
      <c r="OS180" t="s">
        <v>362</v>
      </c>
      <c r="OU180" t="s">
        <v>5002</v>
      </c>
      <c r="PF180" t="s">
        <v>5369</v>
      </c>
      <c r="PG180" t="s">
        <v>360</v>
      </c>
      <c r="PH180" t="s">
        <v>362</v>
      </c>
      <c r="PI180" t="s">
        <v>362</v>
      </c>
      <c r="PJ180" t="s">
        <v>362</v>
      </c>
      <c r="PK180" t="s">
        <v>362</v>
      </c>
      <c r="PL180" t="s">
        <v>362</v>
      </c>
      <c r="PM180" t="s">
        <v>362</v>
      </c>
      <c r="PN180" t="s">
        <v>362</v>
      </c>
      <c r="PO180" t="s">
        <v>362</v>
      </c>
      <c r="PP180" t="s">
        <v>362</v>
      </c>
      <c r="PQ180" t="s">
        <v>362</v>
      </c>
      <c r="PR180" t="s">
        <v>362</v>
      </c>
      <c r="PS180" t="s">
        <v>362</v>
      </c>
      <c r="PT180" t="s">
        <v>362</v>
      </c>
      <c r="PU180" t="s">
        <v>362</v>
      </c>
      <c r="PV180" t="s">
        <v>362</v>
      </c>
      <c r="PW180" t="s">
        <v>362</v>
      </c>
      <c r="PX180" t="s">
        <v>362</v>
      </c>
      <c r="PZ180" t="s">
        <v>6455</v>
      </c>
      <c r="QA180" t="s">
        <v>362</v>
      </c>
      <c r="QB180" t="s">
        <v>362</v>
      </c>
      <c r="QC180" t="s">
        <v>362</v>
      </c>
      <c r="QD180" t="s">
        <v>362</v>
      </c>
      <c r="QE180" t="s">
        <v>360</v>
      </c>
      <c r="QF180" t="s">
        <v>362</v>
      </c>
      <c r="QG180" t="s">
        <v>362</v>
      </c>
      <c r="QH180" t="s">
        <v>360</v>
      </c>
      <c r="QI180" t="s">
        <v>362</v>
      </c>
      <c r="QJ180" t="s">
        <v>362</v>
      </c>
      <c r="QK180" t="s">
        <v>362</v>
      </c>
      <c r="QL180" t="s">
        <v>362</v>
      </c>
      <c r="QM180" t="s">
        <v>362</v>
      </c>
      <c r="QN180" t="s">
        <v>362</v>
      </c>
      <c r="QO180" t="s">
        <v>362</v>
      </c>
      <c r="QP180" t="s">
        <v>362</v>
      </c>
      <c r="QR180" t="s">
        <v>5423</v>
      </c>
      <c r="QS180" t="s">
        <v>360</v>
      </c>
      <c r="QT180" t="s">
        <v>362</v>
      </c>
      <c r="QU180" t="s">
        <v>362</v>
      </c>
      <c r="QV180" t="s">
        <v>362</v>
      </c>
      <c r="QW180" t="s">
        <v>362</v>
      </c>
      <c r="QX180" t="s">
        <v>362</v>
      </c>
      <c r="QY180" t="s">
        <v>362</v>
      </c>
      <c r="QZ180" t="s">
        <v>362</v>
      </c>
      <c r="RA180" t="s">
        <v>362</v>
      </c>
      <c r="RB180" t="s">
        <v>362</v>
      </c>
      <c r="RC180" t="s">
        <v>362</v>
      </c>
      <c r="RD180" t="s">
        <v>362</v>
      </c>
      <c r="RF180" t="s">
        <v>6091</v>
      </c>
      <c r="RG180" t="s">
        <v>362</v>
      </c>
      <c r="RH180" t="s">
        <v>362</v>
      </c>
      <c r="RI180" t="s">
        <v>362</v>
      </c>
      <c r="RJ180" t="s">
        <v>362</v>
      </c>
      <c r="RK180" t="s">
        <v>360</v>
      </c>
      <c r="RL180" t="s">
        <v>362</v>
      </c>
      <c r="RM180" t="s">
        <v>360</v>
      </c>
      <c r="RN180" t="s">
        <v>362</v>
      </c>
      <c r="RO180" t="s">
        <v>362</v>
      </c>
      <c r="RP180" t="s">
        <v>362</v>
      </c>
      <c r="RQ180" t="s">
        <v>362</v>
      </c>
      <c r="RR180" t="s">
        <v>362</v>
      </c>
      <c r="RS180" t="s">
        <v>362</v>
      </c>
      <c r="RT180" t="s">
        <v>362</v>
      </c>
      <c r="RU180" t="s">
        <v>362</v>
      </c>
      <c r="RV180" t="s">
        <v>362</v>
      </c>
      <c r="RX180" t="s">
        <v>6129</v>
      </c>
      <c r="RY180" t="s">
        <v>362</v>
      </c>
      <c r="RZ180" t="s">
        <v>360</v>
      </c>
      <c r="SA180" t="s">
        <v>360</v>
      </c>
      <c r="SB180" t="s">
        <v>362</v>
      </c>
      <c r="SC180" t="s">
        <v>362</v>
      </c>
      <c r="SD180" t="s">
        <v>362</v>
      </c>
      <c r="SE180" t="s">
        <v>362</v>
      </c>
      <c r="SF180" t="s">
        <v>362</v>
      </c>
      <c r="SG180" t="s">
        <v>362</v>
      </c>
      <c r="SH180" t="s">
        <v>362</v>
      </c>
      <c r="SI180" t="s">
        <v>362</v>
      </c>
      <c r="SK180" t="s">
        <v>5495</v>
      </c>
      <c r="SL180" t="s">
        <v>362</v>
      </c>
      <c r="SM180" t="s">
        <v>362</v>
      </c>
      <c r="SN180" t="s">
        <v>362</v>
      </c>
      <c r="SO180" t="s">
        <v>362</v>
      </c>
      <c r="SP180" t="s">
        <v>362</v>
      </c>
      <c r="SQ180" t="s">
        <v>362</v>
      </c>
      <c r="SR180" t="s">
        <v>360</v>
      </c>
      <c r="SS180" t="s">
        <v>362</v>
      </c>
      <c r="ST180" t="s">
        <v>362</v>
      </c>
      <c r="SU180" t="s">
        <v>362</v>
      </c>
      <c r="SV180" t="s">
        <v>362</v>
      </c>
      <c r="SW180" t="s">
        <v>362</v>
      </c>
      <c r="SX180" t="s">
        <v>362</v>
      </c>
      <c r="SZ180" t="s">
        <v>5505</v>
      </c>
      <c r="TA180" t="s">
        <v>360</v>
      </c>
      <c r="TB180" t="s">
        <v>362</v>
      </c>
      <c r="TC180" t="s">
        <v>362</v>
      </c>
      <c r="TD180" t="s">
        <v>362</v>
      </c>
      <c r="TE180" t="s">
        <v>362</v>
      </c>
      <c r="TF180" t="s">
        <v>362</v>
      </c>
      <c r="TG180" t="s">
        <v>362</v>
      </c>
      <c r="TH180" t="s">
        <v>362</v>
      </c>
      <c r="TJ180" t="s">
        <v>5495</v>
      </c>
      <c r="TK180" t="s">
        <v>362</v>
      </c>
      <c r="TL180" t="s">
        <v>362</v>
      </c>
      <c r="TM180" t="s">
        <v>362</v>
      </c>
      <c r="TN180" t="s">
        <v>362</v>
      </c>
      <c r="TO180" t="s">
        <v>362</v>
      </c>
      <c r="TP180" t="s">
        <v>362</v>
      </c>
      <c r="TQ180" t="s">
        <v>360</v>
      </c>
      <c r="TR180" t="s">
        <v>362</v>
      </c>
      <c r="TS180" t="s">
        <v>362</v>
      </c>
      <c r="TT180" t="s">
        <v>362</v>
      </c>
      <c r="TU180" t="s">
        <v>362</v>
      </c>
      <c r="TV180" t="s">
        <v>362</v>
      </c>
      <c r="TW180" t="s">
        <v>362</v>
      </c>
      <c r="TY180" t="s">
        <v>5021</v>
      </c>
      <c r="TZ180" t="s">
        <v>5453</v>
      </c>
      <c r="UA180" t="s">
        <v>362</v>
      </c>
      <c r="UB180" t="s">
        <v>362</v>
      </c>
      <c r="UC180" t="s">
        <v>362</v>
      </c>
      <c r="UD180" t="s">
        <v>362</v>
      </c>
      <c r="UE180" t="s">
        <v>362</v>
      </c>
      <c r="UF180" t="s">
        <v>360</v>
      </c>
      <c r="UG180" t="s">
        <v>362</v>
      </c>
      <c r="UH180" t="s">
        <v>362</v>
      </c>
      <c r="UI180" t="s">
        <v>362</v>
      </c>
      <c r="UJ180" t="s">
        <v>362</v>
      </c>
      <c r="UK180" t="s">
        <v>362</v>
      </c>
      <c r="UN180" t="s">
        <v>3074</v>
      </c>
      <c r="UO180" t="s">
        <v>3074</v>
      </c>
      <c r="UP180" t="s">
        <v>3074</v>
      </c>
      <c r="UQ180" t="s">
        <v>6761</v>
      </c>
      <c r="UR180" t="s">
        <v>304</v>
      </c>
      <c r="US180" t="s">
        <v>321</v>
      </c>
      <c r="UT180" t="s">
        <v>290</v>
      </c>
      <c r="UU180" t="s">
        <v>695</v>
      </c>
      <c r="UV180" t="s">
        <v>527</v>
      </c>
      <c r="UW180" t="s">
        <v>329</v>
      </c>
      <c r="UX180" t="s">
        <v>737</v>
      </c>
      <c r="UY180" t="s">
        <v>406</v>
      </c>
      <c r="UZ180" t="s">
        <v>1099</v>
      </c>
      <c r="VA180" t="s">
        <v>1185</v>
      </c>
      <c r="VB180" t="s">
        <v>392</v>
      </c>
    </row>
    <row r="181" spans="1:574" x14ac:dyDescent="0.25">
      <c r="A181" t="s">
        <v>6762</v>
      </c>
      <c r="B181" s="38">
        <v>45912</v>
      </c>
      <c r="C181" t="s">
        <v>3056</v>
      </c>
      <c r="D181" t="s">
        <v>3062</v>
      </c>
      <c r="E181" t="s">
        <v>3068</v>
      </c>
      <c r="G181" t="s">
        <v>3072</v>
      </c>
      <c r="H181" s="38">
        <v>44701</v>
      </c>
      <c r="I181">
        <v>44</v>
      </c>
      <c r="J181" t="s">
        <v>1471</v>
      </c>
      <c r="K181" t="s">
        <v>4866</v>
      </c>
      <c r="L181" t="s">
        <v>4875</v>
      </c>
      <c r="N181" t="s">
        <v>4911</v>
      </c>
      <c r="P181" t="s">
        <v>4937</v>
      </c>
      <c r="R181" t="s">
        <v>5994</v>
      </c>
      <c r="S181" t="s">
        <v>360</v>
      </c>
      <c r="T181" t="s">
        <v>360</v>
      </c>
      <c r="U181" t="s">
        <v>362</v>
      </c>
      <c r="V181" t="s">
        <v>362</v>
      </c>
      <c r="W181" t="s">
        <v>362</v>
      </c>
      <c r="X181" t="s">
        <v>362</v>
      </c>
      <c r="Y181" t="s">
        <v>362</v>
      </c>
      <c r="Z181" t="s">
        <v>362</v>
      </c>
      <c r="AB181" t="s">
        <v>4940</v>
      </c>
      <c r="AC181" t="s">
        <v>4940</v>
      </c>
      <c r="AD181" t="s">
        <v>4940</v>
      </c>
      <c r="AE181" t="s">
        <v>4940</v>
      </c>
      <c r="AF181" t="s">
        <v>4940</v>
      </c>
      <c r="AG181" t="s">
        <v>4940</v>
      </c>
      <c r="AH181" t="s">
        <v>4949</v>
      </c>
      <c r="AI181" t="s">
        <v>360</v>
      </c>
      <c r="AJ181" t="s">
        <v>362</v>
      </c>
      <c r="AK181" t="s">
        <v>362</v>
      </c>
      <c r="AL181" t="s">
        <v>362</v>
      </c>
      <c r="AM181" t="s">
        <v>362</v>
      </c>
      <c r="AN181" t="s">
        <v>362</v>
      </c>
      <c r="AO181" t="s">
        <v>362</v>
      </c>
      <c r="AP181" t="s">
        <v>362</v>
      </c>
      <c r="AQ181" t="s">
        <v>362</v>
      </c>
      <c r="AR181" t="s">
        <v>362</v>
      </c>
      <c r="AS181" t="s">
        <v>362</v>
      </c>
      <c r="AT181" t="s">
        <v>362</v>
      </c>
      <c r="AU181" t="s">
        <v>362</v>
      </c>
      <c r="AV181" t="s">
        <v>362</v>
      </c>
      <c r="AX181" t="s">
        <v>4949</v>
      </c>
      <c r="AY181" t="s">
        <v>360</v>
      </c>
      <c r="AZ181" t="s">
        <v>362</v>
      </c>
      <c r="BA181" t="s">
        <v>362</v>
      </c>
      <c r="BB181" t="s">
        <v>362</v>
      </c>
      <c r="BC181" t="s">
        <v>362</v>
      </c>
      <c r="BD181" t="s">
        <v>362</v>
      </c>
      <c r="BE181" t="s">
        <v>362</v>
      </c>
      <c r="BF181" t="s">
        <v>362</v>
      </c>
      <c r="BG181" t="s">
        <v>362</v>
      </c>
      <c r="BH181" t="s">
        <v>362</v>
      </c>
      <c r="BI181" t="s">
        <v>362</v>
      </c>
      <c r="BJ181" t="s">
        <v>362</v>
      </c>
      <c r="BK181" t="s">
        <v>362</v>
      </c>
      <c r="BM181" t="s">
        <v>5473</v>
      </c>
      <c r="BN181" t="s">
        <v>362</v>
      </c>
      <c r="BO181" t="s">
        <v>362</v>
      </c>
      <c r="BP181" t="s">
        <v>362</v>
      </c>
      <c r="BQ181" t="s">
        <v>360</v>
      </c>
      <c r="BR181" t="s">
        <v>362</v>
      </c>
      <c r="BS181" t="s">
        <v>362</v>
      </c>
      <c r="BT181" t="s">
        <v>362</v>
      </c>
      <c r="BU181" t="s">
        <v>362</v>
      </c>
      <c r="BV181" t="s">
        <v>362</v>
      </c>
      <c r="BX181" t="s">
        <v>4975</v>
      </c>
      <c r="CN181" t="s">
        <v>5002</v>
      </c>
      <c r="DD181" t="s">
        <v>5021</v>
      </c>
      <c r="EK181" t="s">
        <v>5070</v>
      </c>
      <c r="EW181" t="s">
        <v>5102</v>
      </c>
      <c r="EX181" t="s">
        <v>362</v>
      </c>
      <c r="EY181" t="s">
        <v>362</v>
      </c>
      <c r="EZ181" t="s">
        <v>362</v>
      </c>
      <c r="FA181" t="s">
        <v>362</v>
      </c>
      <c r="FB181" t="s">
        <v>360</v>
      </c>
      <c r="FC181" t="s">
        <v>362</v>
      </c>
      <c r="FD181" t="s">
        <v>362</v>
      </c>
      <c r="FE181" t="s">
        <v>362</v>
      </c>
      <c r="FF181" t="s">
        <v>362</v>
      </c>
      <c r="FG181" t="s">
        <v>362</v>
      </c>
      <c r="FH181" t="s">
        <v>362</v>
      </c>
      <c r="FJ181" t="s">
        <v>5070</v>
      </c>
      <c r="FK181" t="s">
        <v>3072</v>
      </c>
      <c r="FV181" t="s">
        <v>3072</v>
      </c>
      <c r="GG181" t="s">
        <v>4949</v>
      </c>
      <c r="GI181" t="s">
        <v>3072</v>
      </c>
      <c r="GJ181" t="s">
        <v>5137</v>
      </c>
      <c r="GK181" t="s">
        <v>362</v>
      </c>
      <c r="GL181" t="s">
        <v>360</v>
      </c>
      <c r="GM181" t="s">
        <v>362</v>
      </c>
      <c r="GN181" t="s">
        <v>362</v>
      </c>
      <c r="GO181" t="s">
        <v>362</v>
      </c>
      <c r="GP181" t="s">
        <v>362</v>
      </c>
      <c r="GR181" t="s">
        <v>5147</v>
      </c>
      <c r="GS181" t="s">
        <v>362</v>
      </c>
      <c r="GT181" t="s">
        <v>362</v>
      </c>
      <c r="GU181" t="s">
        <v>360</v>
      </c>
      <c r="GV181" t="s">
        <v>362</v>
      </c>
      <c r="GW181" t="s">
        <v>362</v>
      </c>
      <c r="GX181" t="s">
        <v>362</v>
      </c>
      <c r="GY181" t="s">
        <v>362</v>
      </c>
      <c r="GZ181" t="s">
        <v>362</v>
      </c>
      <c r="HB181" t="s">
        <v>3072</v>
      </c>
      <c r="IG181" t="s">
        <v>5187</v>
      </c>
      <c r="IP181" t="s">
        <v>5203</v>
      </c>
      <c r="IQ181" t="s">
        <v>5220</v>
      </c>
      <c r="IR181" t="s">
        <v>362</v>
      </c>
      <c r="IS181" t="s">
        <v>362</v>
      </c>
      <c r="IT181" t="s">
        <v>362</v>
      </c>
      <c r="IU181" t="s">
        <v>362</v>
      </c>
      <c r="IV181" t="s">
        <v>360</v>
      </c>
      <c r="IW181" t="s">
        <v>362</v>
      </c>
      <c r="IX181" t="s">
        <v>362</v>
      </c>
      <c r="IY181" t="s">
        <v>362</v>
      </c>
      <c r="IZ181" t="s">
        <v>362</v>
      </c>
      <c r="JA181" t="s">
        <v>362</v>
      </c>
      <c r="JL181" t="s">
        <v>3074</v>
      </c>
      <c r="JX181" t="s">
        <v>6163</v>
      </c>
      <c r="JY181" t="s">
        <v>360</v>
      </c>
      <c r="JZ181" t="s">
        <v>362</v>
      </c>
      <c r="KA181" t="s">
        <v>362</v>
      </c>
      <c r="KB181" t="s">
        <v>362</v>
      </c>
      <c r="KC181" t="s">
        <v>362</v>
      </c>
      <c r="KD181" t="s">
        <v>360</v>
      </c>
      <c r="KE181" t="s">
        <v>362</v>
      </c>
      <c r="KF181" t="s">
        <v>362</v>
      </c>
      <c r="KG181" t="s">
        <v>362</v>
      </c>
      <c r="KI181" t="s">
        <v>5259</v>
      </c>
      <c r="KJ181" t="s">
        <v>5996</v>
      </c>
      <c r="KK181" t="s">
        <v>360</v>
      </c>
      <c r="KL181" t="s">
        <v>362</v>
      </c>
      <c r="KM181" t="s">
        <v>362</v>
      </c>
      <c r="KN181" t="s">
        <v>362</v>
      </c>
      <c r="KO181" t="s">
        <v>360</v>
      </c>
      <c r="KP181" t="s">
        <v>362</v>
      </c>
      <c r="KQ181" t="s">
        <v>360</v>
      </c>
      <c r="KR181" t="s">
        <v>362</v>
      </c>
      <c r="KS181" t="s">
        <v>362</v>
      </c>
      <c r="KT181" t="s">
        <v>362</v>
      </c>
      <c r="KU181" t="s">
        <v>362</v>
      </c>
      <c r="LJ181" t="s">
        <v>5283</v>
      </c>
      <c r="LK181" t="s">
        <v>362</v>
      </c>
      <c r="LL181" t="s">
        <v>362</v>
      </c>
      <c r="LM181" t="s">
        <v>360</v>
      </c>
      <c r="LN181" t="s">
        <v>362</v>
      </c>
      <c r="LO181" t="s">
        <v>362</v>
      </c>
      <c r="LP181" t="s">
        <v>362</v>
      </c>
      <c r="LQ181" t="s">
        <v>362</v>
      </c>
      <c r="LS181" t="s">
        <v>3072</v>
      </c>
      <c r="LT181" t="s">
        <v>5287</v>
      </c>
      <c r="MR181" t="s">
        <v>5050</v>
      </c>
      <c r="MS181" t="s">
        <v>362</v>
      </c>
      <c r="MT181" t="s">
        <v>362</v>
      </c>
      <c r="MU181" t="s">
        <v>362</v>
      </c>
      <c r="MV181" t="s">
        <v>362</v>
      </c>
      <c r="MW181" t="s">
        <v>362</v>
      </c>
      <c r="MX181" t="s">
        <v>362</v>
      </c>
      <c r="MY181" t="s">
        <v>362</v>
      </c>
      <c r="MZ181" t="s">
        <v>360</v>
      </c>
      <c r="NA181" t="s">
        <v>362</v>
      </c>
      <c r="NB181" t="s">
        <v>362</v>
      </c>
      <c r="NC181" t="s">
        <v>362</v>
      </c>
      <c r="NE181" t="s">
        <v>4971</v>
      </c>
      <c r="NF181" t="s">
        <v>362</v>
      </c>
      <c r="NG181" t="s">
        <v>362</v>
      </c>
      <c r="NH181" t="s">
        <v>362</v>
      </c>
      <c r="NI181" t="s">
        <v>362</v>
      </c>
      <c r="NJ181" t="s">
        <v>362</v>
      </c>
      <c r="NK181" t="s">
        <v>362</v>
      </c>
      <c r="NL181" t="s">
        <v>362</v>
      </c>
      <c r="NM181" t="s">
        <v>362</v>
      </c>
      <c r="NN181" t="s">
        <v>362</v>
      </c>
      <c r="NO181" t="s">
        <v>362</v>
      </c>
      <c r="NP181" t="s">
        <v>362</v>
      </c>
      <c r="NQ181" t="s">
        <v>360</v>
      </c>
      <c r="NR181" t="s">
        <v>362</v>
      </c>
      <c r="NS181" t="s">
        <v>362</v>
      </c>
      <c r="NU181" t="s">
        <v>6596</v>
      </c>
      <c r="NV181" t="s">
        <v>362</v>
      </c>
      <c r="NW181" t="s">
        <v>362</v>
      </c>
      <c r="NX181" t="s">
        <v>362</v>
      </c>
      <c r="NY181" t="s">
        <v>362</v>
      </c>
      <c r="NZ181" t="s">
        <v>360</v>
      </c>
      <c r="OA181" t="s">
        <v>360</v>
      </c>
      <c r="OB181" t="s">
        <v>360</v>
      </c>
      <c r="OC181" t="s">
        <v>362</v>
      </c>
      <c r="OD181" t="s">
        <v>362</v>
      </c>
      <c r="OE181" t="s">
        <v>362</v>
      </c>
      <c r="OF181" t="s">
        <v>362</v>
      </c>
      <c r="OG181" t="s">
        <v>362</v>
      </c>
      <c r="OI181" t="s">
        <v>6024</v>
      </c>
      <c r="OJ181" t="s">
        <v>360</v>
      </c>
      <c r="OK181" t="s">
        <v>362</v>
      </c>
      <c r="OL181" t="s">
        <v>362</v>
      </c>
      <c r="OM181" t="s">
        <v>362</v>
      </c>
      <c r="ON181" t="s">
        <v>360</v>
      </c>
      <c r="OO181" t="s">
        <v>362</v>
      </c>
      <c r="OP181" t="s">
        <v>362</v>
      </c>
      <c r="OQ181" t="s">
        <v>362</v>
      </c>
      <c r="OR181" t="s">
        <v>362</v>
      </c>
      <c r="OS181" t="s">
        <v>362</v>
      </c>
      <c r="OU181" t="s">
        <v>5002</v>
      </c>
      <c r="PF181" t="s">
        <v>5387</v>
      </c>
      <c r="PG181" t="s">
        <v>362</v>
      </c>
      <c r="PH181" t="s">
        <v>362</v>
      </c>
      <c r="PI181" t="s">
        <v>362</v>
      </c>
      <c r="PJ181" t="s">
        <v>362</v>
      </c>
      <c r="PK181" t="s">
        <v>362</v>
      </c>
      <c r="PL181" t="s">
        <v>362</v>
      </c>
      <c r="PM181" t="s">
        <v>362</v>
      </c>
      <c r="PN181" t="s">
        <v>362</v>
      </c>
      <c r="PO181" t="s">
        <v>362</v>
      </c>
      <c r="PP181" t="s">
        <v>360</v>
      </c>
      <c r="PQ181" t="s">
        <v>362</v>
      </c>
      <c r="PR181" t="s">
        <v>362</v>
      </c>
      <c r="PS181" t="s">
        <v>362</v>
      </c>
      <c r="PT181" t="s">
        <v>362</v>
      </c>
      <c r="PU181" t="s">
        <v>362</v>
      </c>
      <c r="PV181" t="s">
        <v>362</v>
      </c>
      <c r="PW181" t="s">
        <v>362</v>
      </c>
      <c r="PX181" t="s">
        <v>362</v>
      </c>
      <c r="PZ181" t="s">
        <v>5398</v>
      </c>
      <c r="QA181" t="s">
        <v>362</v>
      </c>
      <c r="QB181" t="s">
        <v>362</v>
      </c>
      <c r="QC181" t="s">
        <v>362</v>
      </c>
      <c r="QD181" t="s">
        <v>362</v>
      </c>
      <c r="QE181" t="s">
        <v>362</v>
      </c>
      <c r="QF181" t="s">
        <v>362</v>
      </c>
      <c r="QG181" t="s">
        <v>362</v>
      </c>
      <c r="QH181" t="s">
        <v>362</v>
      </c>
      <c r="QI181" t="s">
        <v>362</v>
      </c>
      <c r="QJ181" t="s">
        <v>362</v>
      </c>
      <c r="QK181" t="s">
        <v>362</v>
      </c>
      <c r="QL181" t="s">
        <v>362</v>
      </c>
      <c r="QM181" t="s">
        <v>360</v>
      </c>
      <c r="QN181" t="s">
        <v>362</v>
      </c>
      <c r="QO181" t="s">
        <v>362</v>
      </c>
      <c r="QP181" t="s">
        <v>362</v>
      </c>
      <c r="SZ181" t="s">
        <v>3074</v>
      </c>
      <c r="TA181" t="s">
        <v>362</v>
      </c>
      <c r="TB181" t="s">
        <v>362</v>
      </c>
      <c r="TC181" t="s">
        <v>362</v>
      </c>
      <c r="TD181" t="s">
        <v>362</v>
      </c>
      <c r="TE181" t="s">
        <v>362</v>
      </c>
      <c r="TF181" t="s">
        <v>362</v>
      </c>
      <c r="TG181" t="s">
        <v>360</v>
      </c>
      <c r="TH181" t="s">
        <v>362</v>
      </c>
      <c r="TY181" t="s">
        <v>5002</v>
      </c>
      <c r="UN181" t="s">
        <v>3074</v>
      </c>
      <c r="UO181" t="s">
        <v>3074</v>
      </c>
      <c r="UP181" t="s">
        <v>3074</v>
      </c>
      <c r="UQ181" t="s">
        <v>1893</v>
      </c>
      <c r="UR181" t="s">
        <v>304</v>
      </c>
      <c r="US181" t="s">
        <v>314</v>
      </c>
      <c r="UT181" t="s">
        <v>290</v>
      </c>
      <c r="UU181" t="s">
        <v>690</v>
      </c>
      <c r="UV181" t="s">
        <v>532</v>
      </c>
      <c r="UW181" t="s">
        <v>329</v>
      </c>
      <c r="UX181" t="s">
        <v>737</v>
      </c>
      <c r="UY181" t="s">
        <v>406</v>
      </c>
      <c r="UZ181" t="s">
        <v>1099</v>
      </c>
      <c r="VA181" t="s">
        <v>1184</v>
      </c>
      <c r="VB181" t="s">
        <v>392</v>
      </c>
    </row>
    <row r="182" spans="1:574" x14ac:dyDescent="0.25">
      <c r="A182" t="s">
        <v>6763</v>
      </c>
      <c r="B182" s="38">
        <v>45912</v>
      </c>
      <c r="C182" t="s">
        <v>3058</v>
      </c>
      <c r="D182" t="s">
        <v>3059</v>
      </c>
      <c r="E182" t="s">
        <v>3065</v>
      </c>
      <c r="F182">
        <v>2772454</v>
      </c>
      <c r="G182" t="s">
        <v>3072</v>
      </c>
      <c r="H182" s="38">
        <v>44748</v>
      </c>
      <c r="I182">
        <v>45</v>
      </c>
      <c r="J182" t="s">
        <v>1471</v>
      </c>
      <c r="K182" t="s">
        <v>4866</v>
      </c>
      <c r="L182" t="s">
        <v>4875</v>
      </c>
      <c r="N182" t="s">
        <v>4911</v>
      </c>
      <c r="P182" t="s">
        <v>4921</v>
      </c>
      <c r="R182" t="s">
        <v>6381</v>
      </c>
      <c r="S182" t="s">
        <v>360</v>
      </c>
      <c r="T182" t="s">
        <v>360</v>
      </c>
      <c r="U182" t="s">
        <v>362</v>
      </c>
      <c r="V182" t="s">
        <v>360</v>
      </c>
      <c r="W182" t="s">
        <v>362</v>
      </c>
      <c r="X182" t="s">
        <v>362</v>
      </c>
      <c r="Y182" t="s">
        <v>362</v>
      </c>
      <c r="Z182" t="s">
        <v>362</v>
      </c>
      <c r="AB182" t="s">
        <v>4940</v>
      </c>
      <c r="AC182" t="s">
        <v>4940</v>
      </c>
      <c r="AD182" t="s">
        <v>4940</v>
      </c>
      <c r="AE182" t="s">
        <v>4940</v>
      </c>
      <c r="AF182" t="s">
        <v>4940</v>
      </c>
      <c r="AG182" t="s">
        <v>4940</v>
      </c>
      <c r="AH182" t="s">
        <v>6155</v>
      </c>
      <c r="AI182" t="s">
        <v>360</v>
      </c>
      <c r="AJ182" t="s">
        <v>360</v>
      </c>
      <c r="AK182" t="s">
        <v>362</v>
      </c>
      <c r="AL182" t="s">
        <v>362</v>
      </c>
      <c r="AM182" t="s">
        <v>360</v>
      </c>
      <c r="AN182" t="s">
        <v>360</v>
      </c>
      <c r="AO182" t="s">
        <v>360</v>
      </c>
      <c r="AP182" t="s">
        <v>362</v>
      </c>
      <c r="AQ182" t="s">
        <v>362</v>
      </c>
      <c r="AR182" t="s">
        <v>362</v>
      </c>
      <c r="AS182" t="s">
        <v>362</v>
      </c>
      <c r="AT182" t="s">
        <v>362</v>
      </c>
      <c r="AU182" t="s">
        <v>362</v>
      </c>
      <c r="AV182" t="s">
        <v>362</v>
      </c>
      <c r="AX182" t="s">
        <v>6323</v>
      </c>
      <c r="AY182" t="s">
        <v>360</v>
      </c>
      <c r="AZ182" t="s">
        <v>362</v>
      </c>
      <c r="BA182" t="s">
        <v>362</v>
      </c>
      <c r="BB182" t="s">
        <v>362</v>
      </c>
      <c r="BC182" t="s">
        <v>362</v>
      </c>
      <c r="BD182" t="s">
        <v>362</v>
      </c>
      <c r="BE182" t="s">
        <v>360</v>
      </c>
      <c r="BF182" t="s">
        <v>362</v>
      </c>
      <c r="BG182" t="s">
        <v>362</v>
      </c>
      <c r="BH182" t="s">
        <v>362</v>
      </c>
      <c r="BI182" t="s">
        <v>362</v>
      </c>
      <c r="BJ182" t="s">
        <v>362</v>
      </c>
      <c r="BK182" t="s">
        <v>362</v>
      </c>
      <c r="BM182" t="s">
        <v>5473</v>
      </c>
      <c r="BN182" t="s">
        <v>362</v>
      </c>
      <c r="BO182" t="s">
        <v>362</v>
      </c>
      <c r="BP182" t="s">
        <v>362</v>
      </c>
      <c r="BQ182" t="s">
        <v>360</v>
      </c>
      <c r="BR182" t="s">
        <v>362</v>
      </c>
      <c r="BS182" t="s">
        <v>362</v>
      </c>
      <c r="BT182" t="s">
        <v>362</v>
      </c>
      <c r="BU182" t="s">
        <v>362</v>
      </c>
      <c r="BV182" t="s">
        <v>362</v>
      </c>
      <c r="BX182" t="s">
        <v>4975</v>
      </c>
      <c r="CN182" t="s">
        <v>5002</v>
      </c>
      <c r="DD182" t="s">
        <v>5021</v>
      </c>
      <c r="EK182" t="s">
        <v>5070</v>
      </c>
      <c r="EW182" t="s">
        <v>6046</v>
      </c>
      <c r="EX182" t="s">
        <v>362</v>
      </c>
      <c r="EY182" t="s">
        <v>362</v>
      </c>
      <c r="EZ182" t="s">
        <v>362</v>
      </c>
      <c r="FA182" t="s">
        <v>362</v>
      </c>
      <c r="FB182" t="s">
        <v>360</v>
      </c>
      <c r="FC182" t="s">
        <v>360</v>
      </c>
      <c r="FD182" t="s">
        <v>360</v>
      </c>
      <c r="FE182" t="s">
        <v>362</v>
      </c>
      <c r="FF182" t="s">
        <v>362</v>
      </c>
      <c r="FG182" t="s">
        <v>362</v>
      </c>
      <c r="FH182" t="s">
        <v>362</v>
      </c>
      <c r="FJ182" t="s">
        <v>5072</v>
      </c>
      <c r="FK182" t="s">
        <v>3072</v>
      </c>
      <c r="FV182" t="s">
        <v>3072</v>
      </c>
      <c r="GG182" t="s">
        <v>4949</v>
      </c>
      <c r="GI182" t="s">
        <v>3074</v>
      </c>
      <c r="HN182" t="s">
        <v>5172</v>
      </c>
      <c r="HO182" t="s">
        <v>362</v>
      </c>
      <c r="HP182" t="s">
        <v>362</v>
      </c>
      <c r="HQ182" t="s">
        <v>360</v>
      </c>
      <c r="HR182" t="s">
        <v>362</v>
      </c>
      <c r="HS182" t="s">
        <v>362</v>
      </c>
      <c r="HT182" t="s">
        <v>362</v>
      </c>
      <c r="HU182" t="s">
        <v>362</v>
      </c>
      <c r="HV182" t="s">
        <v>362</v>
      </c>
      <c r="HW182" t="s">
        <v>362</v>
      </c>
      <c r="HY182" t="s">
        <v>5186</v>
      </c>
      <c r="HZ182" t="s">
        <v>362</v>
      </c>
      <c r="IA182" t="s">
        <v>362</v>
      </c>
      <c r="IB182" t="s">
        <v>362</v>
      </c>
      <c r="IC182" t="s">
        <v>362</v>
      </c>
      <c r="ID182" t="s">
        <v>360</v>
      </c>
      <c r="IE182" t="s">
        <v>362</v>
      </c>
      <c r="IG182" t="s">
        <v>5021</v>
      </c>
      <c r="IH182" t="s">
        <v>6120</v>
      </c>
      <c r="II182" t="s">
        <v>362</v>
      </c>
      <c r="IJ182" t="s">
        <v>360</v>
      </c>
      <c r="IK182" t="s">
        <v>360</v>
      </c>
      <c r="IL182" t="s">
        <v>362</v>
      </c>
      <c r="IM182" t="s">
        <v>362</v>
      </c>
      <c r="IN182" t="s">
        <v>362</v>
      </c>
      <c r="IP182" t="s">
        <v>5205</v>
      </c>
      <c r="IQ182" t="s">
        <v>5218</v>
      </c>
      <c r="IR182" t="s">
        <v>362</v>
      </c>
      <c r="IS182" t="s">
        <v>362</v>
      </c>
      <c r="IT182" t="s">
        <v>362</v>
      </c>
      <c r="IU182" t="s">
        <v>360</v>
      </c>
      <c r="IV182" t="s">
        <v>362</v>
      </c>
      <c r="IW182" t="s">
        <v>362</v>
      </c>
      <c r="IX182" t="s">
        <v>362</v>
      </c>
      <c r="IY182" t="s">
        <v>362</v>
      </c>
      <c r="IZ182" t="s">
        <v>362</v>
      </c>
      <c r="JA182" t="s">
        <v>362</v>
      </c>
      <c r="JL182" t="s">
        <v>3074</v>
      </c>
      <c r="JX182" t="s">
        <v>6315</v>
      </c>
      <c r="JY182" t="s">
        <v>362</v>
      </c>
      <c r="JZ182" t="s">
        <v>362</v>
      </c>
      <c r="KA182" t="s">
        <v>362</v>
      </c>
      <c r="KB182" t="s">
        <v>362</v>
      </c>
      <c r="KC182" t="s">
        <v>360</v>
      </c>
      <c r="KD182" t="s">
        <v>360</v>
      </c>
      <c r="KE182" t="s">
        <v>362</v>
      </c>
      <c r="KF182" t="s">
        <v>362</v>
      </c>
      <c r="KG182" t="s">
        <v>362</v>
      </c>
      <c r="KI182" t="s">
        <v>5259</v>
      </c>
      <c r="KJ182" t="s">
        <v>6186</v>
      </c>
      <c r="KK182" t="s">
        <v>360</v>
      </c>
      <c r="KL182" t="s">
        <v>362</v>
      </c>
      <c r="KM182" t="s">
        <v>360</v>
      </c>
      <c r="KN182" t="s">
        <v>362</v>
      </c>
      <c r="KO182" t="s">
        <v>362</v>
      </c>
      <c r="KP182" t="s">
        <v>362</v>
      </c>
      <c r="KQ182" t="s">
        <v>362</v>
      </c>
      <c r="KR182" t="s">
        <v>362</v>
      </c>
      <c r="KS182" t="s">
        <v>362</v>
      </c>
      <c r="KT182" t="s">
        <v>362</v>
      </c>
      <c r="KU182" t="s">
        <v>362</v>
      </c>
      <c r="LJ182" t="s">
        <v>6023</v>
      </c>
      <c r="LK182" t="s">
        <v>360</v>
      </c>
      <c r="LL182" t="s">
        <v>360</v>
      </c>
      <c r="LM182" t="s">
        <v>360</v>
      </c>
      <c r="LN182" t="s">
        <v>360</v>
      </c>
      <c r="LO182" t="s">
        <v>362</v>
      </c>
      <c r="LP182" t="s">
        <v>362</v>
      </c>
      <c r="LQ182" t="s">
        <v>362</v>
      </c>
      <c r="LS182" t="s">
        <v>3072</v>
      </c>
      <c r="LT182" t="s">
        <v>5287</v>
      </c>
      <c r="MR182" t="s">
        <v>5310</v>
      </c>
      <c r="MS182" t="s">
        <v>360</v>
      </c>
      <c r="MT182" t="s">
        <v>362</v>
      </c>
      <c r="MU182" t="s">
        <v>362</v>
      </c>
      <c r="MV182" t="s">
        <v>362</v>
      </c>
      <c r="MW182" t="s">
        <v>362</v>
      </c>
      <c r="MX182" t="s">
        <v>362</v>
      </c>
      <c r="MY182" t="s">
        <v>362</v>
      </c>
      <c r="MZ182" t="s">
        <v>362</v>
      </c>
      <c r="NA182" t="s">
        <v>362</v>
      </c>
      <c r="NB182" t="s">
        <v>362</v>
      </c>
      <c r="NC182" t="s">
        <v>362</v>
      </c>
      <c r="NE182" t="s">
        <v>4971</v>
      </c>
      <c r="NF182" t="s">
        <v>362</v>
      </c>
      <c r="NG182" t="s">
        <v>362</v>
      </c>
      <c r="NH182" t="s">
        <v>362</v>
      </c>
      <c r="NI182" t="s">
        <v>362</v>
      </c>
      <c r="NJ182" t="s">
        <v>362</v>
      </c>
      <c r="NK182" t="s">
        <v>362</v>
      </c>
      <c r="NL182" t="s">
        <v>362</v>
      </c>
      <c r="NM182" t="s">
        <v>362</v>
      </c>
      <c r="NN182" t="s">
        <v>362</v>
      </c>
      <c r="NO182" t="s">
        <v>362</v>
      </c>
      <c r="NP182" t="s">
        <v>362</v>
      </c>
      <c r="NQ182" t="s">
        <v>360</v>
      </c>
      <c r="NR182" t="s">
        <v>362</v>
      </c>
      <c r="NS182" t="s">
        <v>362</v>
      </c>
      <c r="NU182" t="s">
        <v>6186</v>
      </c>
      <c r="NV182" t="s">
        <v>360</v>
      </c>
      <c r="NW182" t="s">
        <v>362</v>
      </c>
      <c r="NX182" t="s">
        <v>360</v>
      </c>
      <c r="NY182" t="s">
        <v>362</v>
      </c>
      <c r="NZ182" t="s">
        <v>362</v>
      </c>
      <c r="OA182" t="s">
        <v>362</v>
      </c>
      <c r="OB182" t="s">
        <v>362</v>
      </c>
      <c r="OC182" t="s">
        <v>362</v>
      </c>
      <c r="OD182" t="s">
        <v>362</v>
      </c>
      <c r="OE182" t="s">
        <v>362</v>
      </c>
      <c r="OF182" t="s">
        <v>362</v>
      </c>
      <c r="OG182" t="s">
        <v>362</v>
      </c>
      <c r="OI182" t="s">
        <v>5345</v>
      </c>
      <c r="OJ182" t="s">
        <v>360</v>
      </c>
      <c r="OK182" t="s">
        <v>362</v>
      </c>
      <c r="OL182" t="s">
        <v>362</v>
      </c>
      <c r="OM182" t="s">
        <v>362</v>
      </c>
      <c r="ON182" t="s">
        <v>362</v>
      </c>
      <c r="OO182" t="s">
        <v>362</v>
      </c>
      <c r="OP182" t="s">
        <v>362</v>
      </c>
      <c r="OQ182" t="s">
        <v>362</v>
      </c>
      <c r="OR182" t="s">
        <v>362</v>
      </c>
      <c r="OS182" t="s">
        <v>362</v>
      </c>
      <c r="OU182" t="s">
        <v>5019</v>
      </c>
      <c r="OV182" t="s">
        <v>5365</v>
      </c>
      <c r="OW182" t="s">
        <v>362</v>
      </c>
      <c r="OX182" t="s">
        <v>362</v>
      </c>
      <c r="OY182" t="s">
        <v>362</v>
      </c>
      <c r="OZ182" t="s">
        <v>360</v>
      </c>
      <c r="PA182" t="s">
        <v>362</v>
      </c>
      <c r="PB182" t="s">
        <v>362</v>
      </c>
      <c r="PC182" t="s">
        <v>362</v>
      </c>
      <c r="PD182" t="s">
        <v>362</v>
      </c>
      <c r="PF182" t="s">
        <v>6147</v>
      </c>
      <c r="PG182" t="s">
        <v>360</v>
      </c>
      <c r="PH182" t="s">
        <v>362</v>
      </c>
      <c r="PI182" t="s">
        <v>360</v>
      </c>
      <c r="PJ182" t="s">
        <v>362</v>
      </c>
      <c r="PK182" t="s">
        <v>362</v>
      </c>
      <c r="PL182" t="s">
        <v>362</v>
      </c>
      <c r="PM182" t="s">
        <v>362</v>
      </c>
      <c r="PN182" t="s">
        <v>362</v>
      </c>
      <c r="PO182" t="s">
        <v>362</v>
      </c>
      <c r="PP182" t="s">
        <v>360</v>
      </c>
      <c r="PQ182" t="s">
        <v>362</v>
      </c>
      <c r="PR182" t="s">
        <v>362</v>
      </c>
      <c r="PS182" t="s">
        <v>362</v>
      </c>
      <c r="PT182" t="s">
        <v>362</v>
      </c>
      <c r="PU182" t="s">
        <v>362</v>
      </c>
      <c r="PV182" t="s">
        <v>362</v>
      </c>
      <c r="PW182" t="s">
        <v>362</v>
      </c>
      <c r="PX182" t="s">
        <v>362</v>
      </c>
      <c r="PZ182" t="s">
        <v>6148</v>
      </c>
      <c r="QA182" t="s">
        <v>362</v>
      </c>
      <c r="QB182" t="s">
        <v>362</v>
      </c>
      <c r="QC182" t="s">
        <v>362</v>
      </c>
      <c r="QD182" t="s">
        <v>362</v>
      </c>
      <c r="QE182" t="s">
        <v>362</v>
      </c>
      <c r="QF182" t="s">
        <v>362</v>
      </c>
      <c r="QG182" t="s">
        <v>360</v>
      </c>
      <c r="QH182" t="s">
        <v>360</v>
      </c>
      <c r="QI182" t="s">
        <v>362</v>
      </c>
      <c r="QJ182" t="s">
        <v>362</v>
      </c>
      <c r="QK182" t="s">
        <v>362</v>
      </c>
      <c r="QL182" t="s">
        <v>362</v>
      </c>
      <c r="QM182" t="s">
        <v>362</v>
      </c>
      <c r="QN182" t="s">
        <v>362</v>
      </c>
      <c r="QO182" t="s">
        <v>362</v>
      </c>
      <c r="QP182" t="s">
        <v>362</v>
      </c>
      <c r="QR182" t="s">
        <v>6460</v>
      </c>
      <c r="QS182" t="s">
        <v>360</v>
      </c>
      <c r="QT182" t="s">
        <v>362</v>
      </c>
      <c r="QU182" t="s">
        <v>360</v>
      </c>
      <c r="QV182" t="s">
        <v>362</v>
      </c>
      <c r="QW182" t="s">
        <v>362</v>
      </c>
      <c r="QX182" t="s">
        <v>362</v>
      </c>
      <c r="QY182" t="s">
        <v>360</v>
      </c>
      <c r="QZ182" t="s">
        <v>360</v>
      </c>
      <c r="RA182" t="s">
        <v>362</v>
      </c>
      <c r="RB182" t="s">
        <v>362</v>
      </c>
      <c r="RC182" t="s">
        <v>362</v>
      </c>
      <c r="RD182" t="s">
        <v>362</v>
      </c>
      <c r="RF182" t="s">
        <v>6091</v>
      </c>
      <c r="RG182" t="s">
        <v>362</v>
      </c>
      <c r="RH182" t="s">
        <v>362</v>
      </c>
      <c r="RI182" t="s">
        <v>362</v>
      </c>
      <c r="RJ182" t="s">
        <v>362</v>
      </c>
      <c r="RK182" t="s">
        <v>360</v>
      </c>
      <c r="RL182" t="s">
        <v>362</v>
      </c>
      <c r="RM182" t="s">
        <v>360</v>
      </c>
      <c r="RN182" t="s">
        <v>362</v>
      </c>
      <c r="RO182" t="s">
        <v>362</v>
      </c>
      <c r="RP182" t="s">
        <v>362</v>
      </c>
      <c r="RQ182" t="s">
        <v>362</v>
      </c>
      <c r="RR182" t="s">
        <v>362</v>
      </c>
      <c r="RS182" t="s">
        <v>362</v>
      </c>
      <c r="RT182" t="s">
        <v>362</v>
      </c>
      <c r="RU182" t="s">
        <v>362</v>
      </c>
      <c r="RV182" t="s">
        <v>362</v>
      </c>
      <c r="RX182" t="s">
        <v>6149</v>
      </c>
      <c r="RY182" t="s">
        <v>360</v>
      </c>
      <c r="RZ182" t="s">
        <v>360</v>
      </c>
      <c r="SA182" t="s">
        <v>360</v>
      </c>
      <c r="SB182" t="s">
        <v>360</v>
      </c>
      <c r="SC182" t="s">
        <v>360</v>
      </c>
      <c r="SD182" t="s">
        <v>360</v>
      </c>
      <c r="SE182" t="s">
        <v>362</v>
      </c>
      <c r="SF182" t="s">
        <v>360</v>
      </c>
      <c r="SG182" t="s">
        <v>362</v>
      </c>
      <c r="SH182" t="s">
        <v>362</v>
      </c>
      <c r="SI182" t="s">
        <v>362</v>
      </c>
      <c r="SK182" t="s">
        <v>6764</v>
      </c>
      <c r="SL182" t="s">
        <v>362</v>
      </c>
      <c r="SM182" t="s">
        <v>362</v>
      </c>
      <c r="SN182" t="s">
        <v>362</v>
      </c>
      <c r="SO182" t="s">
        <v>360</v>
      </c>
      <c r="SP182" t="s">
        <v>362</v>
      </c>
      <c r="SQ182" t="s">
        <v>360</v>
      </c>
      <c r="SR182" t="s">
        <v>360</v>
      </c>
      <c r="SS182" t="s">
        <v>360</v>
      </c>
      <c r="ST182" t="s">
        <v>360</v>
      </c>
      <c r="SU182" t="s">
        <v>362</v>
      </c>
      <c r="SV182" t="s">
        <v>362</v>
      </c>
      <c r="SW182" t="s">
        <v>362</v>
      </c>
      <c r="SX182" t="s">
        <v>362</v>
      </c>
      <c r="SZ182" t="s">
        <v>3074</v>
      </c>
      <c r="TA182" t="s">
        <v>362</v>
      </c>
      <c r="TB182" t="s">
        <v>362</v>
      </c>
      <c r="TC182" t="s">
        <v>362</v>
      </c>
      <c r="TD182" t="s">
        <v>362</v>
      </c>
      <c r="TE182" t="s">
        <v>362</v>
      </c>
      <c r="TF182" t="s">
        <v>362</v>
      </c>
      <c r="TG182" t="s">
        <v>360</v>
      </c>
      <c r="TH182" t="s">
        <v>362</v>
      </c>
      <c r="TY182" t="s">
        <v>5021</v>
      </c>
      <c r="TZ182" t="s">
        <v>5453</v>
      </c>
      <c r="UA182" t="s">
        <v>362</v>
      </c>
      <c r="UB182" t="s">
        <v>362</v>
      </c>
      <c r="UC182" t="s">
        <v>362</v>
      </c>
      <c r="UD182" t="s">
        <v>362</v>
      </c>
      <c r="UE182" t="s">
        <v>362</v>
      </c>
      <c r="UF182" t="s">
        <v>360</v>
      </c>
      <c r="UG182" t="s">
        <v>362</v>
      </c>
      <c r="UH182" t="s">
        <v>362</v>
      </c>
      <c r="UI182" t="s">
        <v>362</v>
      </c>
      <c r="UJ182" t="s">
        <v>362</v>
      </c>
      <c r="UK182" t="s">
        <v>362</v>
      </c>
      <c r="UN182" t="s">
        <v>3074</v>
      </c>
      <c r="UO182" t="s">
        <v>3074</v>
      </c>
      <c r="UP182" t="s">
        <v>3074</v>
      </c>
      <c r="UQ182" t="s">
        <v>6765</v>
      </c>
      <c r="UR182" t="s">
        <v>304</v>
      </c>
      <c r="US182" t="s">
        <v>314</v>
      </c>
      <c r="UT182" t="s">
        <v>290</v>
      </c>
      <c r="UU182" t="s">
        <v>694</v>
      </c>
      <c r="UV182" t="s">
        <v>532</v>
      </c>
      <c r="UW182" t="s">
        <v>329</v>
      </c>
      <c r="UX182" t="s">
        <v>737</v>
      </c>
      <c r="UY182" t="s">
        <v>406</v>
      </c>
      <c r="UZ182" t="s">
        <v>1099</v>
      </c>
      <c r="VA182" t="s">
        <v>1185</v>
      </c>
      <c r="VB182" t="s">
        <v>380</v>
      </c>
    </row>
    <row r="183" spans="1:574" x14ac:dyDescent="0.25">
      <c r="A183" t="s">
        <v>6766</v>
      </c>
      <c r="B183" s="38">
        <v>45912</v>
      </c>
      <c r="C183" t="s">
        <v>3057</v>
      </c>
      <c r="D183" t="s">
        <v>3059</v>
      </c>
      <c r="E183" t="s">
        <v>3065</v>
      </c>
      <c r="F183">
        <v>2772564</v>
      </c>
      <c r="G183" t="s">
        <v>3072</v>
      </c>
      <c r="H183" s="38">
        <v>44795</v>
      </c>
      <c r="I183">
        <v>39</v>
      </c>
      <c r="J183" t="s">
        <v>1471</v>
      </c>
      <c r="K183" t="s">
        <v>4866</v>
      </c>
      <c r="L183" t="s">
        <v>4875</v>
      </c>
      <c r="N183" t="s">
        <v>4911</v>
      </c>
      <c r="P183" t="s">
        <v>4923</v>
      </c>
      <c r="R183" t="s">
        <v>5527</v>
      </c>
      <c r="S183" t="s">
        <v>360</v>
      </c>
      <c r="T183" t="s">
        <v>362</v>
      </c>
      <c r="U183" t="s">
        <v>362</v>
      </c>
      <c r="V183" t="s">
        <v>362</v>
      </c>
      <c r="W183" t="s">
        <v>362</v>
      </c>
      <c r="X183" t="s">
        <v>362</v>
      </c>
      <c r="Y183" t="s">
        <v>362</v>
      </c>
      <c r="Z183" t="s">
        <v>362</v>
      </c>
      <c r="AB183" t="s">
        <v>4942</v>
      </c>
      <c r="AC183" t="s">
        <v>4940</v>
      </c>
      <c r="AD183" t="s">
        <v>4940</v>
      </c>
      <c r="AE183" t="s">
        <v>4940</v>
      </c>
      <c r="AF183" t="s">
        <v>4940</v>
      </c>
      <c r="AG183" t="s">
        <v>4940</v>
      </c>
      <c r="AH183" t="s">
        <v>6426</v>
      </c>
      <c r="AI183" t="s">
        <v>360</v>
      </c>
      <c r="AJ183" t="s">
        <v>362</v>
      </c>
      <c r="AK183" t="s">
        <v>362</v>
      </c>
      <c r="AL183" t="s">
        <v>360</v>
      </c>
      <c r="AM183" t="s">
        <v>362</v>
      </c>
      <c r="AN183" t="s">
        <v>362</v>
      </c>
      <c r="AO183" t="s">
        <v>360</v>
      </c>
      <c r="AP183" t="s">
        <v>360</v>
      </c>
      <c r="AQ183" t="s">
        <v>360</v>
      </c>
      <c r="AR183" t="s">
        <v>360</v>
      </c>
      <c r="AS183" t="s">
        <v>360</v>
      </c>
      <c r="AT183" t="s">
        <v>362</v>
      </c>
      <c r="AU183" t="s">
        <v>362</v>
      </c>
      <c r="AV183" t="s">
        <v>362</v>
      </c>
      <c r="AX183" t="s">
        <v>4973</v>
      </c>
      <c r="AY183" t="s">
        <v>362</v>
      </c>
      <c r="AZ183" t="s">
        <v>362</v>
      </c>
      <c r="BA183" t="s">
        <v>362</v>
      </c>
      <c r="BB183" t="s">
        <v>362</v>
      </c>
      <c r="BC183" t="s">
        <v>362</v>
      </c>
      <c r="BD183" t="s">
        <v>362</v>
      </c>
      <c r="BE183" t="s">
        <v>362</v>
      </c>
      <c r="BF183" t="s">
        <v>362</v>
      </c>
      <c r="BG183" t="s">
        <v>362</v>
      </c>
      <c r="BH183" t="s">
        <v>362</v>
      </c>
      <c r="BI183" t="s">
        <v>362</v>
      </c>
      <c r="BJ183" t="s">
        <v>360</v>
      </c>
      <c r="BK183" t="s">
        <v>362</v>
      </c>
      <c r="DE183" t="s">
        <v>5028</v>
      </c>
      <c r="EK183" t="s">
        <v>5078</v>
      </c>
      <c r="EL183" t="s">
        <v>6045</v>
      </c>
      <c r="EM183" t="s">
        <v>360</v>
      </c>
      <c r="EN183" t="s">
        <v>362</v>
      </c>
      <c r="EO183" t="s">
        <v>360</v>
      </c>
      <c r="EP183" t="s">
        <v>362</v>
      </c>
      <c r="EQ183" t="s">
        <v>362</v>
      </c>
      <c r="ER183" t="s">
        <v>362</v>
      </c>
      <c r="ES183" t="s">
        <v>362</v>
      </c>
      <c r="ET183" t="s">
        <v>362</v>
      </c>
      <c r="EU183" t="s">
        <v>362</v>
      </c>
      <c r="EW183" t="s">
        <v>6133</v>
      </c>
      <c r="EX183" t="s">
        <v>360</v>
      </c>
      <c r="EY183" t="s">
        <v>362</v>
      </c>
      <c r="EZ183" t="s">
        <v>362</v>
      </c>
      <c r="FA183" t="s">
        <v>360</v>
      </c>
      <c r="FB183" t="s">
        <v>362</v>
      </c>
      <c r="FC183" t="s">
        <v>362</v>
      </c>
      <c r="FD183" t="s">
        <v>362</v>
      </c>
      <c r="FE183" t="s">
        <v>362</v>
      </c>
      <c r="FF183" t="s">
        <v>362</v>
      </c>
      <c r="FG183" t="s">
        <v>362</v>
      </c>
      <c r="FH183" t="s">
        <v>362</v>
      </c>
      <c r="FJ183" t="s">
        <v>5076</v>
      </c>
      <c r="FK183" t="s">
        <v>4907</v>
      </c>
      <c r="FV183" t="s">
        <v>3072</v>
      </c>
      <c r="GG183" t="s">
        <v>5540</v>
      </c>
      <c r="GI183" t="s">
        <v>3074</v>
      </c>
      <c r="HN183" t="s">
        <v>4907</v>
      </c>
      <c r="HO183" t="s">
        <v>362</v>
      </c>
      <c r="HP183" t="s">
        <v>362</v>
      </c>
      <c r="HQ183" t="s">
        <v>362</v>
      </c>
      <c r="HR183" t="s">
        <v>362</v>
      </c>
      <c r="HS183" t="s">
        <v>362</v>
      </c>
      <c r="HT183" t="s">
        <v>362</v>
      </c>
      <c r="HU183" t="s">
        <v>362</v>
      </c>
      <c r="HV183" t="s">
        <v>360</v>
      </c>
      <c r="HW183" t="s">
        <v>362</v>
      </c>
      <c r="HY183" t="s">
        <v>5186</v>
      </c>
      <c r="HZ183" t="s">
        <v>362</v>
      </c>
      <c r="IA183" t="s">
        <v>362</v>
      </c>
      <c r="IB183" t="s">
        <v>362</v>
      </c>
      <c r="IC183" t="s">
        <v>362</v>
      </c>
      <c r="ID183" t="s">
        <v>360</v>
      </c>
      <c r="IE183" t="s">
        <v>362</v>
      </c>
      <c r="IG183" t="s">
        <v>5187</v>
      </c>
      <c r="IP183" t="s">
        <v>5203</v>
      </c>
      <c r="IQ183" t="s">
        <v>5220</v>
      </c>
      <c r="IR183" t="s">
        <v>362</v>
      </c>
      <c r="IS183" t="s">
        <v>362</v>
      </c>
      <c r="IT183" t="s">
        <v>362</v>
      </c>
      <c r="IU183" t="s">
        <v>362</v>
      </c>
      <c r="IV183" t="s">
        <v>360</v>
      </c>
      <c r="IW183" t="s">
        <v>362</v>
      </c>
      <c r="IX183" t="s">
        <v>362</v>
      </c>
      <c r="IY183" t="s">
        <v>362</v>
      </c>
      <c r="IZ183" t="s">
        <v>362</v>
      </c>
      <c r="JA183" t="s">
        <v>362</v>
      </c>
      <c r="JL183" t="s">
        <v>3074</v>
      </c>
      <c r="JX183" t="s">
        <v>5248</v>
      </c>
      <c r="JY183" t="s">
        <v>360</v>
      </c>
      <c r="JZ183" t="s">
        <v>362</v>
      </c>
      <c r="KA183" t="s">
        <v>362</v>
      </c>
      <c r="KB183" t="s">
        <v>362</v>
      </c>
      <c r="KC183" t="s">
        <v>362</v>
      </c>
      <c r="KD183" t="s">
        <v>362</v>
      </c>
      <c r="KE183" t="s">
        <v>362</v>
      </c>
      <c r="KF183" t="s">
        <v>362</v>
      </c>
      <c r="KG183" t="s">
        <v>362</v>
      </c>
      <c r="KI183" t="s">
        <v>5259</v>
      </c>
      <c r="KJ183" t="s">
        <v>5263</v>
      </c>
      <c r="KK183" t="s">
        <v>360</v>
      </c>
      <c r="KL183" t="s">
        <v>362</v>
      </c>
      <c r="KM183" t="s">
        <v>362</v>
      </c>
      <c r="KN183" t="s">
        <v>362</v>
      </c>
      <c r="KO183" t="s">
        <v>362</v>
      </c>
      <c r="KP183" t="s">
        <v>362</v>
      </c>
      <c r="KQ183" t="s">
        <v>362</v>
      </c>
      <c r="KR183" t="s">
        <v>362</v>
      </c>
      <c r="KS183" t="s">
        <v>362</v>
      </c>
      <c r="KT183" t="s">
        <v>362</v>
      </c>
      <c r="KU183" t="s">
        <v>362</v>
      </c>
      <c r="LJ183" t="s">
        <v>6023</v>
      </c>
      <c r="LK183" t="s">
        <v>360</v>
      </c>
      <c r="LL183" t="s">
        <v>360</v>
      </c>
      <c r="LM183" t="s">
        <v>360</v>
      </c>
      <c r="LN183" t="s">
        <v>360</v>
      </c>
      <c r="LO183" t="s">
        <v>362</v>
      </c>
      <c r="LP183" t="s">
        <v>362</v>
      </c>
      <c r="LQ183" t="s">
        <v>362</v>
      </c>
      <c r="LS183" t="s">
        <v>3072</v>
      </c>
      <c r="LT183" t="s">
        <v>5287</v>
      </c>
      <c r="MR183" t="s">
        <v>5310</v>
      </c>
      <c r="MS183" t="s">
        <v>360</v>
      </c>
      <c r="MT183" t="s">
        <v>362</v>
      </c>
      <c r="MU183" t="s">
        <v>362</v>
      </c>
      <c r="MV183" t="s">
        <v>362</v>
      </c>
      <c r="MW183" t="s">
        <v>362</v>
      </c>
      <c r="MX183" t="s">
        <v>362</v>
      </c>
      <c r="MY183" t="s">
        <v>362</v>
      </c>
      <c r="MZ183" t="s">
        <v>362</v>
      </c>
      <c r="NA183" t="s">
        <v>362</v>
      </c>
      <c r="NB183" t="s">
        <v>362</v>
      </c>
      <c r="NC183" t="s">
        <v>362</v>
      </c>
      <c r="NE183" t="s">
        <v>4971</v>
      </c>
      <c r="NF183" t="s">
        <v>362</v>
      </c>
      <c r="NG183" t="s">
        <v>362</v>
      </c>
      <c r="NH183" t="s">
        <v>362</v>
      </c>
      <c r="NI183" t="s">
        <v>362</v>
      </c>
      <c r="NJ183" t="s">
        <v>362</v>
      </c>
      <c r="NK183" t="s">
        <v>362</v>
      </c>
      <c r="NL183" t="s">
        <v>362</v>
      </c>
      <c r="NM183" t="s">
        <v>362</v>
      </c>
      <c r="NN183" t="s">
        <v>362</v>
      </c>
      <c r="NO183" t="s">
        <v>362</v>
      </c>
      <c r="NP183" t="s">
        <v>362</v>
      </c>
      <c r="NQ183" t="s">
        <v>360</v>
      </c>
      <c r="NR183" t="s">
        <v>362</v>
      </c>
      <c r="NS183" t="s">
        <v>362</v>
      </c>
      <c r="NU183" t="s">
        <v>5139</v>
      </c>
      <c r="NV183" t="s">
        <v>362</v>
      </c>
      <c r="NW183" t="s">
        <v>362</v>
      </c>
      <c r="NX183" t="s">
        <v>362</v>
      </c>
      <c r="NY183" t="s">
        <v>362</v>
      </c>
      <c r="NZ183" t="s">
        <v>360</v>
      </c>
      <c r="OA183" t="s">
        <v>362</v>
      </c>
      <c r="OB183" t="s">
        <v>362</v>
      </c>
      <c r="OC183" t="s">
        <v>362</v>
      </c>
      <c r="OD183" t="s">
        <v>362</v>
      </c>
      <c r="OE183" t="s">
        <v>362</v>
      </c>
      <c r="OF183" t="s">
        <v>362</v>
      </c>
      <c r="OG183" t="s">
        <v>362</v>
      </c>
      <c r="OI183" t="s">
        <v>5345</v>
      </c>
      <c r="OJ183" t="s">
        <v>360</v>
      </c>
      <c r="OK183" t="s">
        <v>362</v>
      </c>
      <c r="OL183" t="s">
        <v>362</v>
      </c>
      <c r="OM183" t="s">
        <v>362</v>
      </c>
      <c r="ON183" t="s">
        <v>362</v>
      </c>
      <c r="OO183" t="s">
        <v>362</v>
      </c>
      <c r="OP183" t="s">
        <v>362</v>
      </c>
      <c r="OQ183" t="s">
        <v>362</v>
      </c>
      <c r="OR183" t="s">
        <v>362</v>
      </c>
      <c r="OS183" t="s">
        <v>362</v>
      </c>
      <c r="OU183" t="s">
        <v>5023</v>
      </c>
      <c r="OV183" t="s">
        <v>5359</v>
      </c>
      <c r="OW183" t="s">
        <v>360</v>
      </c>
      <c r="OX183" t="s">
        <v>362</v>
      </c>
      <c r="OY183" t="s">
        <v>362</v>
      </c>
      <c r="OZ183" t="s">
        <v>362</v>
      </c>
      <c r="PA183" t="s">
        <v>362</v>
      </c>
      <c r="PB183" t="s">
        <v>362</v>
      </c>
      <c r="PC183" t="s">
        <v>362</v>
      </c>
      <c r="PD183" t="s">
        <v>362</v>
      </c>
      <c r="PF183" t="s">
        <v>5381</v>
      </c>
      <c r="PG183" t="s">
        <v>362</v>
      </c>
      <c r="PH183" t="s">
        <v>362</v>
      </c>
      <c r="PI183" t="s">
        <v>362</v>
      </c>
      <c r="PJ183" t="s">
        <v>362</v>
      </c>
      <c r="PK183" t="s">
        <v>362</v>
      </c>
      <c r="PL183" t="s">
        <v>362</v>
      </c>
      <c r="PM183" t="s">
        <v>360</v>
      </c>
      <c r="PN183" t="s">
        <v>362</v>
      </c>
      <c r="PO183" t="s">
        <v>362</v>
      </c>
      <c r="PP183" t="s">
        <v>362</v>
      </c>
      <c r="PQ183" t="s">
        <v>362</v>
      </c>
      <c r="PR183" t="s">
        <v>362</v>
      </c>
      <c r="PS183" t="s">
        <v>362</v>
      </c>
      <c r="PT183" t="s">
        <v>362</v>
      </c>
      <c r="PU183" t="s">
        <v>362</v>
      </c>
      <c r="PV183" t="s">
        <v>362</v>
      </c>
      <c r="PW183" t="s">
        <v>362</v>
      </c>
      <c r="PX183" t="s">
        <v>362</v>
      </c>
      <c r="PZ183" t="s">
        <v>5406</v>
      </c>
      <c r="QA183" t="s">
        <v>362</v>
      </c>
      <c r="QB183" t="s">
        <v>362</v>
      </c>
      <c r="QC183" t="s">
        <v>362</v>
      </c>
      <c r="QD183" t="s">
        <v>362</v>
      </c>
      <c r="QE183" t="s">
        <v>360</v>
      </c>
      <c r="QF183" t="s">
        <v>362</v>
      </c>
      <c r="QG183" t="s">
        <v>362</v>
      </c>
      <c r="QH183" t="s">
        <v>362</v>
      </c>
      <c r="QI183" t="s">
        <v>362</v>
      </c>
      <c r="QJ183" t="s">
        <v>362</v>
      </c>
      <c r="QK183" t="s">
        <v>362</v>
      </c>
      <c r="QL183" t="s">
        <v>362</v>
      </c>
      <c r="QM183" t="s">
        <v>362</v>
      </c>
      <c r="QN183" t="s">
        <v>362</v>
      </c>
      <c r="QO183" t="s">
        <v>362</v>
      </c>
      <c r="QP183" t="s">
        <v>362</v>
      </c>
      <c r="QR183" t="s">
        <v>5437</v>
      </c>
      <c r="QS183" t="s">
        <v>362</v>
      </c>
      <c r="QT183" t="s">
        <v>362</v>
      </c>
      <c r="QU183" t="s">
        <v>362</v>
      </c>
      <c r="QV183" t="s">
        <v>362</v>
      </c>
      <c r="QW183" t="s">
        <v>362</v>
      </c>
      <c r="QX183" t="s">
        <v>362</v>
      </c>
      <c r="QY183" t="s">
        <v>362</v>
      </c>
      <c r="QZ183" t="s">
        <v>360</v>
      </c>
      <c r="RA183" t="s">
        <v>362</v>
      </c>
      <c r="RB183" t="s">
        <v>362</v>
      </c>
      <c r="RC183" t="s">
        <v>362</v>
      </c>
      <c r="RD183" t="s">
        <v>362</v>
      </c>
      <c r="RF183" t="s">
        <v>5449</v>
      </c>
      <c r="RG183" t="s">
        <v>362</v>
      </c>
      <c r="RH183" t="s">
        <v>362</v>
      </c>
      <c r="RI183" t="s">
        <v>362</v>
      </c>
      <c r="RJ183" t="s">
        <v>362</v>
      </c>
      <c r="RK183" t="s">
        <v>360</v>
      </c>
      <c r="RL183" t="s">
        <v>362</v>
      </c>
      <c r="RM183" t="s">
        <v>362</v>
      </c>
      <c r="RN183" t="s">
        <v>362</v>
      </c>
      <c r="RO183" t="s">
        <v>362</v>
      </c>
      <c r="RP183" t="s">
        <v>362</v>
      </c>
      <c r="RQ183" t="s">
        <v>362</v>
      </c>
      <c r="RR183" t="s">
        <v>362</v>
      </c>
      <c r="RS183" t="s">
        <v>362</v>
      </c>
      <c r="RT183" t="s">
        <v>362</v>
      </c>
      <c r="RU183" t="s">
        <v>362</v>
      </c>
      <c r="RV183" t="s">
        <v>362</v>
      </c>
      <c r="RX183" t="s">
        <v>6008</v>
      </c>
      <c r="RY183" t="s">
        <v>362</v>
      </c>
      <c r="RZ183" t="s">
        <v>360</v>
      </c>
      <c r="SA183" t="s">
        <v>360</v>
      </c>
      <c r="SB183" t="s">
        <v>360</v>
      </c>
      <c r="SC183" t="s">
        <v>362</v>
      </c>
      <c r="SD183" t="s">
        <v>362</v>
      </c>
      <c r="SE183" t="s">
        <v>362</v>
      </c>
      <c r="SF183" t="s">
        <v>362</v>
      </c>
      <c r="SG183" t="s">
        <v>362</v>
      </c>
      <c r="SH183" t="s">
        <v>362</v>
      </c>
      <c r="SI183" t="s">
        <v>362</v>
      </c>
      <c r="SK183" t="s">
        <v>5495</v>
      </c>
      <c r="SL183" t="s">
        <v>362</v>
      </c>
      <c r="SM183" t="s">
        <v>362</v>
      </c>
      <c r="SN183" t="s">
        <v>362</v>
      </c>
      <c r="SO183" t="s">
        <v>362</v>
      </c>
      <c r="SP183" t="s">
        <v>362</v>
      </c>
      <c r="SQ183" t="s">
        <v>362</v>
      </c>
      <c r="SR183" t="s">
        <v>360</v>
      </c>
      <c r="SS183" t="s">
        <v>362</v>
      </c>
      <c r="ST183" t="s">
        <v>362</v>
      </c>
      <c r="SU183" t="s">
        <v>362</v>
      </c>
      <c r="SV183" t="s">
        <v>362</v>
      </c>
      <c r="SW183" t="s">
        <v>362</v>
      </c>
      <c r="SX183" t="s">
        <v>362</v>
      </c>
      <c r="SZ183" t="s">
        <v>5505</v>
      </c>
      <c r="TA183" t="s">
        <v>360</v>
      </c>
      <c r="TB183" t="s">
        <v>362</v>
      </c>
      <c r="TC183" t="s">
        <v>362</v>
      </c>
      <c r="TD183" t="s">
        <v>362</v>
      </c>
      <c r="TE183" t="s">
        <v>362</v>
      </c>
      <c r="TF183" t="s">
        <v>362</v>
      </c>
      <c r="TG183" t="s">
        <v>362</v>
      </c>
      <c r="TH183" t="s">
        <v>362</v>
      </c>
      <c r="TJ183" t="s">
        <v>5495</v>
      </c>
      <c r="TK183" t="s">
        <v>362</v>
      </c>
      <c r="TL183" t="s">
        <v>362</v>
      </c>
      <c r="TM183" t="s">
        <v>362</v>
      </c>
      <c r="TN183" t="s">
        <v>362</v>
      </c>
      <c r="TO183" t="s">
        <v>362</v>
      </c>
      <c r="TP183" t="s">
        <v>362</v>
      </c>
      <c r="TQ183" t="s">
        <v>360</v>
      </c>
      <c r="TR183" t="s">
        <v>362</v>
      </c>
      <c r="TS183" t="s">
        <v>362</v>
      </c>
      <c r="TT183" t="s">
        <v>362</v>
      </c>
      <c r="TU183" t="s">
        <v>362</v>
      </c>
      <c r="TV183" t="s">
        <v>362</v>
      </c>
      <c r="TW183" t="s">
        <v>362</v>
      </c>
      <c r="UN183" t="s">
        <v>3074</v>
      </c>
      <c r="UO183" t="s">
        <v>3074</v>
      </c>
      <c r="UP183" t="s">
        <v>3074</v>
      </c>
      <c r="UQ183" t="s">
        <v>6767</v>
      </c>
      <c r="UR183" t="s">
        <v>304</v>
      </c>
      <c r="US183" t="s">
        <v>314</v>
      </c>
      <c r="UT183" t="s">
        <v>290</v>
      </c>
      <c r="UU183" t="s">
        <v>694</v>
      </c>
      <c r="UV183" t="s">
        <v>532</v>
      </c>
      <c r="UW183" t="s">
        <v>329</v>
      </c>
      <c r="UX183" t="s">
        <v>737</v>
      </c>
      <c r="UY183" t="s">
        <v>406</v>
      </c>
      <c r="UZ183" t="s">
        <v>1098</v>
      </c>
      <c r="VA183" t="s">
        <v>1185</v>
      </c>
      <c r="VB183" t="s">
        <v>380</v>
      </c>
    </row>
    <row r="184" spans="1:574" x14ac:dyDescent="0.25">
      <c r="A184" t="s">
        <v>6768</v>
      </c>
      <c r="B184" s="38">
        <v>45912</v>
      </c>
      <c r="C184" t="s">
        <v>3055</v>
      </c>
      <c r="D184" t="s">
        <v>3062</v>
      </c>
      <c r="E184" t="s">
        <v>3068</v>
      </c>
      <c r="G184" t="s">
        <v>3072</v>
      </c>
      <c r="H184" s="38">
        <v>44619</v>
      </c>
      <c r="I184">
        <v>43</v>
      </c>
      <c r="J184" t="s">
        <v>1471</v>
      </c>
      <c r="K184" t="s">
        <v>4866</v>
      </c>
      <c r="L184" t="s">
        <v>4875</v>
      </c>
      <c r="N184" t="s">
        <v>4911</v>
      </c>
      <c r="P184" t="s">
        <v>4921</v>
      </c>
      <c r="R184" t="s">
        <v>5527</v>
      </c>
      <c r="S184" t="s">
        <v>360</v>
      </c>
      <c r="T184" t="s">
        <v>362</v>
      </c>
      <c r="U184" t="s">
        <v>362</v>
      </c>
      <c r="V184" t="s">
        <v>362</v>
      </c>
      <c r="W184" t="s">
        <v>362</v>
      </c>
      <c r="X184" t="s">
        <v>362</v>
      </c>
      <c r="Y184" t="s">
        <v>362</v>
      </c>
      <c r="Z184" t="s">
        <v>362</v>
      </c>
      <c r="AB184" t="s">
        <v>4940</v>
      </c>
      <c r="AC184" t="s">
        <v>4940</v>
      </c>
      <c r="AD184" t="s">
        <v>4940</v>
      </c>
      <c r="AE184" t="s">
        <v>4940</v>
      </c>
      <c r="AF184" t="s">
        <v>4940</v>
      </c>
      <c r="AG184" t="s">
        <v>4940</v>
      </c>
      <c r="AH184" t="s">
        <v>6769</v>
      </c>
      <c r="AI184" t="s">
        <v>360</v>
      </c>
      <c r="AJ184" t="s">
        <v>362</v>
      </c>
      <c r="AK184" t="s">
        <v>360</v>
      </c>
      <c r="AL184" t="s">
        <v>360</v>
      </c>
      <c r="AM184" t="s">
        <v>360</v>
      </c>
      <c r="AN184" t="s">
        <v>360</v>
      </c>
      <c r="AO184" t="s">
        <v>360</v>
      </c>
      <c r="AP184" t="s">
        <v>360</v>
      </c>
      <c r="AQ184" t="s">
        <v>362</v>
      </c>
      <c r="AR184" t="s">
        <v>360</v>
      </c>
      <c r="AS184" t="s">
        <v>360</v>
      </c>
      <c r="AT184" t="s">
        <v>362</v>
      </c>
      <c r="AU184" t="s">
        <v>362</v>
      </c>
      <c r="AV184" t="s">
        <v>362</v>
      </c>
      <c r="AX184" t="s">
        <v>4949</v>
      </c>
      <c r="AY184" t="s">
        <v>360</v>
      </c>
      <c r="AZ184" t="s">
        <v>362</v>
      </c>
      <c r="BA184" t="s">
        <v>362</v>
      </c>
      <c r="BB184" t="s">
        <v>362</v>
      </c>
      <c r="BC184" t="s">
        <v>362</v>
      </c>
      <c r="BD184" t="s">
        <v>362</v>
      </c>
      <c r="BE184" t="s">
        <v>362</v>
      </c>
      <c r="BF184" t="s">
        <v>362</v>
      </c>
      <c r="BG184" t="s">
        <v>362</v>
      </c>
      <c r="BH184" t="s">
        <v>362</v>
      </c>
      <c r="BI184" t="s">
        <v>362</v>
      </c>
      <c r="BJ184" t="s">
        <v>362</v>
      </c>
      <c r="BK184" t="s">
        <v>362</v>
      </c>
      <c r="BM184" t="s">
        <v>5473</v>
      </c>
      <c r="BN184" t="s">
        <v>362</v>
      </c>
      <c r="BO184" t="s">
        <v>362</v>
      </c>
      <c r="BP184" t="s">
        <v>362</v>
      </c>
      <c r="BQ184" t="s">
        <v>360</v>
      </c>
      <c r="BR184" t="s">
        <v>362</v>
      </c>
      <c r="BS184" t="s">
        <v>362</v>
      </c>
      <c r="BT184" t="s">
        <v>362</v>
      </c>
      <c r="BU184" t="s">
        <v>362</v>
      </c>
      <c r="BV184" t="s">
        <v>362</v>
      </c>
      <c r="BX184" t="s">
        <v>4975</v>
      </c>
      <c r="CN184" t="s">
        <v>5002</v>
      </c>
      <c r="DD184" t="s">
        <v>5023</v>
      </c>
      <c r="EK184" t="s">
        <v>5070</v>
      </c>
      <c r="EW184" t="s">
        <v>5094</v>
      </c>
      <c r="EX184" t="s">
        <v>360</v>
      </c>
      <c r="EY184" t="s">
        <v>362</v>
      </c>
      <c r="EZ184" t="s">
        <v>362</v>
      </c>
      <c r="FA184" t="s">
        <v>362</v>
      </c>
      <c r="FB184" t="s">
        <v>362</v>
      </c>
      <c r="FC184" t="s">
        <v>362</v>
      </c>
      <c r="FD184" t="s">
        <v>362</v>
      </c>
      <c r="FE184" t="s">
        <v>362</v>
      </c>
      <c r="FF184" t="s">
        <v>362</v>
      </c>
      <c r="FG184" t="s">
        <v>362</v>
      </c>
      <c r="FH184" t="s">
        <v>362</v>
      </c>
      <c r="FJ184" t="s">
        <v>5070</v>
      </c>
      <c r="FK184" t="s">
        <v>5111</v>
      </c>
      <c r="FL184" t="s">
        <v>5113</v>
      </c>
      <c r="FM184" t="s">
        <v>360</v>
      </c>
      <c r="FN184" t="s">
        <v>362</v>
      </c>
      <c r="FO184" t="s">
        <v>362</v>
      </c>
      <c r="FP184" t="s">
        <v>362</v>
      </c>
      <c r="FQ184" t="s">
        <v>362</v>
      </c>
      <c r="FR184" t="s">
        <v>362</v>
      </c>
      <c r="FS184" t="s">
        <v>362</v>
      </c>
      <c r="FT184" t="s">
        <v>362</v>
      </c>
      <c r="FV184" t="s">
        <v>3072</v>
      </c>
      <c r="GG184" t="s">
        <v>4949</v>
      </c>
      <c r="GI184" t="s">
        <v>3072</v>
      </c>
      <c r="GJ184" t="s">
        <v>5137</v>
      </c>
      <c r="GK184" t="s">
        <v>362</v>
      </c>
      <c r="GL184" t="s">
        <v>360</v>
      </c>
      <c r="GM184" t="s">
        <v>362</v>
      </c>
      <c r="GN184" t="s">
        <v>362</v>
      </c>
      <c r="GO184" t="s">
        <v>362</v>
      </c>
      <c r="GP184" t="s">
        <v>362</v>
      </c>
      <c r="GR184" t="s">
        <v>5145</v>
      </c>
      <c r="GS184" t="s">
        <v>362</v>
      </c>
      <c r="GT184" t="s">
        <v>360</v>
      </c>
      <c r="GU184" t="s">
        <v>362</v>
      </c>
      <c r="GV184" t="s">
        <v>362</v>
      </c>
      <c r="GW184" t="s">
        <v>362</v>
      </c>
      <c r="GX184" t="s">
        <v>362</v>
      </c>
      <c r="GY184" t="s">
        <v>362</v>
      </c>
      <c r="GZ184" t="s">
        <v>362</v>
      </c>
      <c r="HB184" t="s">
        <v>3072</v>
      </c>
      <c r="IG184" t="s">
        <v>5187</v>
      </c>
      <c r="IP184" t="s">
        <v>5203</v>
      </c>
      <c r="IQ184" t="s">
        <v>5220</v>
      </c>
      <c r="IR184" t="s">
        <v>362</v>
      </c>
      <c r="IS184" t="s">
        <v>362</v>
      </c>
      <c r="IT184" t="s">
        <v>362</v>
      </c>
      <c r="IU184" t="s">
        <v>362</v>
      </c>
      <c r="IV184" t="s">
        <v>360</v>
      </c>
      <c r="IW184" t="s">
        <v>362</v>
      </c>
      <c r="IX184" t="s">
        <v>362</v>
      </c>
      <c r="IY184" t="s">
        <v>362</v>
      </c>
      <c r="IZ184" t="s">
        <v>362</v>
      </c>
      <c r="JA184" t="s">
        <v>362</v>
      </c>
      <c r="JL184" t="s">
        <v>3074</v>
      </c>
      <c r="JX184" t="s">
        <v>5248</v>
      </c>
      <c r="JY184" t="s">
        <v>360</v>
      </c>
      <c r="JZ184" t="s">
        <v>362</v>
      </c>
      <c r="KA184" t="s">
        <v>362</v>
      </c>
      <c r="KB184" t="s">
        <v>362</v>
      </c>
      <c r="KC184" t="s">
        <v>362</v>
      </c>
      <c r="KD184" t="s">
        <v>362</v>
      </c>
      <c r="KE184" t="s">
        <v>362</v>
      </c>
      <c r="KF184" t="s">
        <v>362</v>
      </c>
      <c r="KG184" t="s">
        <v>362</v>
      </c>
      <c r="KI184" t="s">
        <v>5259</v>
      </c>
      <c r="KJ184" t="s">
        <v>5263</v>
      </c>
      <c r="KK184" t="s">
        <v>360</v>
      </c>
      <c r="KL184" t="s">
        <v>362</v>
      </c>
      <c r="KM184" t="s">
        <v>362</v>
      </c>
      <c r="KN184" t="s">
        <v>362</v>
      </c>
      <c r="KO184" t="s">
        <v>362</v>
      </c>
      <c r="KP184" t="s">
        <v>362</v>
      </c>
      <c r="KQ184" t="s">
        <v>362</v>
      </c>
      <c r="KR184" t="s">
        <v>362</v>
      </c>
      <c r="KS184" t="s">
        <v>362</v>
      </c>
      <c r="KT184" t="s">
        <v>362</v>
      </c>
      <c r="KU184" t="s">
        <v>362</v>
      </c>
      <c r="LJ184" t="s">
        <v>5997</v>
      </c>
      <c r="LK184" t="s">
        <v>360</v>
      </c>
      <c r="LL184" t="s">
        <v>360</v>
      </c>
      <c r="LM184" t="s">
        <v>362</v>
      </c>
      <c r="LN184" t="s">
        <v>362</v>
      </c>
      <c r="LO184" t="s">
        <v>362</v>
      </c>
      <c r="LP184" t="s">
        <v>362</v>
      </c>
      <c r="LQ184" t="s">
        <v>362</v>
      </c>
      <c r="LS184" t="s">
        <v>3072</v>
      </c>
      <c r="LT184" t="s">
        <v>5287</v>
      </c>
      <c r="MR184" t="s">
        <v>5050</v>
      </c>
      <c r="MS184" t="s">
        <v>362</v>
      </c>
      <c r="MT184" t="s">
        <v>362</v>
      </c>
      <c r="MU184" t="s">
        <v>362</v>
      </c>
      <c r="MV184" t="s">
        <v>362</v>
      </c>
      <c r="MW184" t="s">
        <v>362</v>
      </c>
      <c r="MX184" t="s">
        <v>362</v>
      </c>
      <c r="MY184" t="s">
        <v>362</v>
      </c>
      <c r="MZ184" t="s">
        <v>360</v>
      </c>
      <c r="NA184" t="s">
        <v>362</v>
      </c>
      <c r="NB184" t="s">
        <v>362</v>
      </c>
      <c r="NC184" t="s">
        <v>362</v>
      </c>
      <c r="NE184" t="s">
        <v>4971</v>
      </c>
      <c r="NF184" t="s">
        <v>362</v>
      </c>
      <c r="NG184" t="s">
        <v>362</v>
      </c>
      <c r="NH184" t="s">
        <v>362</v>
      </c>
      <c r="NI184" t="s">
        <v>362</v>
      </c>
      <c r="NJ184" t="s">
        <v>362</v>
      </c>
      <c r="NK184" t="s">
        <v>362</v>
      </c>
      <c r="NL184" t="s">
        <v>362</v>
      </c>
      <c r="NM184" t="s">
        <v>362</v>
      </c>
      <c r="NN184" t="s">
        <v>362</v>
      </c>
      <c r="NO184" t="s">
        <v>362</v>
      </c>
      <c r="NP184" t="s">
        <v>362</v>
      </c>
      <c r="NQ184" t="s">
        <v>360</v>
      </c>
      <c r="NR184" t="s">
        <v>362</v>
      </c>
      <c r="NS184" t="s">
        <v>362</v>
      </c>
      <c r="NU184" t="s">
        <v>5263</v>
      </c>
      <c r="NV184" t="s">
        <v>360</v>
      </c>
      <c r="NW184" t="s">
        <v>362</v>
      </c>
      <c r="NX184" t="s">
        <v>362</v>
      </c>
      <c r="NY184" t="s">
        <v>362</v>
      </c>
      <c r="NZ184" t="s">
        <v>362</v>
      </c>
      <c r="OA184" t="s">
        <v>362</v>
      </c>
      <c r="OB184" t="s">
        <v>362</v>
      </c>
      <c r="OC184" t="s">
        <v>362</v>
      </c>
      <c r="OD184" t="s">
        <v>362</v>
      </c>
      <c r="OE184" t="s">
        <v>362</v>
      </c>
      <c r="OF184" t="s">
        <v>362</v>
      </c>
      <c r="OG184" t="s">
        <v>362</v>
      </c>
      <c r="OI184" t="s">
        <v>5345</v>
      </c>
      <c r="OJ184" t="s">
        <v>360</v>
      </c>
      <c r="OK184" t="s">
        <v>362</v>
      </c>
      <c r="OL184" t="s">
        <v>362</v>
      </c>
      <c r="OM184" t="s">
        <v>362</v>
      </c>
      <c r="ON184" t="s">
        <v>362</v>
      </c>
      <c r="OO184" t="s">
        <v>362</v>
      </c>
      <c r="OP184" t="s">
        <v>362</v>
      </c>
      <c r="OQ184" t="s">
        <v>362</v>
      </c>
      <c r="OR184" t="s">
        <v>362</v>
      </c>
      <c r="OS184" t="s">
        <v>362</v>
      </c>
      <c r="OU184" t="s">
        <v>5002</v>
      </c>
      <c r="PF184" t="s">
        <v>5398</v>
      </c>
      <c r="PG184" t="s">
        <v>362</v>
      </c>
      <c r="PH184" t="s">
        <v>362</v>
      </c>
      <c r="PI184" t="s">
        <v>362</v>
      </c>
      <c r="PJ184" t="s">
        <v>362</v>
      </c>
      <c r="PK184" t="s">
        <v>362</v>
      </c>
      <c r="PL184" t="s">
        <v>362</v>
      </c>
      <c r="PM184" t="s">
        <v>362</v>
      </c>
      <c r="PN184" t="s">
        <v>362</v>
      </c>
      <c r="PO184" t="s">
        <v>362</v>
      </c>
      <c r="PP184" t="s">
        <v>362</v>
      </c>
      <c r="PQ184" t="s">
        <v>362</v>
      </c>
      <c r="PR184" t="s">
        <v>362</v>
      </c>
      <c r="PS184" t="s">
        <v>362</v>
      </c>
      <c r="PT184" t="s">
        <v>362</v>
      </c>
      <c r="PU184" t="s">
        <v>362</v>
      </c>
      <c r="PV184" t="s">
        <v>362</v>
      </c>
      <c r="PW184" t="s">
        <v>362</v>
      </c>
      <c r="PX184" t="s">
        <v>360</v>
      </c>
      <c r="PZ184" t="s">
        <v>5398</v>
      </c>
      <c r="QA184" t="s">
        <v>362</v>
      </c>
      <c r="QB184" t="s">
        <v>362</v>
      </c>
      <c r="QC184" t="s">
        <v>362</v>
      </c>
      <c r="QD184" t="s">
        <v>362</v>
      </c>
      <c r="QE184" t="s">
        <v>362</v>
      </c>
      <c r="QF184" t="s">
        <v>362</v>
      </c>
      <c r="QG184" t="s">
        <v>362</v>
      </c>
      <c r="QH184" t="s">
        <v>362</v>
      </c>
      <c r="QI184" t="s">
        <v>362</v>
      </c>
      <c r="QJ184" t="s">
        <v>362</v>
      </c>
      <c r="QK184" t="s">
        <v>362</v>
      </c>
      <c r="QL184" t="s">
        <v>362</v>
      </c>
      <c r="QM184" t="s">
        <v>360</v>
      </c>
      <c r="QN184" t="s">
        <v>362</v>
      </c>
      <c r="QO184" t="s">
        <v>362</v>
      </c>
      <c r="QP184" t="s">
        <v>362</v>
      </c>
      <c r="SZ184" t="s">
        <v>3074</v>
      </c>
      <c r="TA184" t="s">
        <v>362</v>
      </c>
      <c r="TB184" t="s">
        <v>362</v>
      </c>
      <c r="TC184" t="s">
        <v>362</v>
      </c>
      <c r="TD184" t="s">
        <v>362</v>
      </c>
      <c r="TE184" t="s">
        <v>362</v>
      </c>
      <c r="TF184" t="s">
        <v>362</v>
      </c>
      <c r="TG184" t="s">
        <v>360</v>
      </c>
      <c r="TH184" t="s">
        <v>362</v>
      </c>
      <c r="TY184" t="s">
        <v>5002</v>
      </c>
      <c r="UN184" t="s">
        <v>3074</v>
      </c>
      <c r="UO184" t="s">
        <v>3074</v>
      </c>
      <c r="UP184" t="s">
        <v>3074</v>
      </c>
      <c r="UQ184" t="s">
        <v>6770</v>
      </c>
      <c r="UR184" t="s">
        <v>304</v>
      </c>
      <c r="US184" t="s">
        <v>314</v>
      </c>
      <c r="UT184" t="s">
        <v>290</v>
      </c>
      <c r="UU184" t="s">
        <v>686</v>
      </c>
      <c r="UV184" t="s">
        <v>532</v>
      </c>
      <c r="UW184" t="s">
        <v>329</v>
      </c>
      <c r="UX184" t="s">
        <v>737</v>
      </c>
      <c r="UY184" t="s">
        <v>406</v>
      </c>
      <c r="UZ184" t="s">
        <v>1099</v>
      </c>
      <c r="VA184" t="s">
        <v>1184</v>
      </c>
      <c r="VB184" t="s">
        <v>380</v>
      </c>
    </row>
    <row r="185" spans="1:574" x14ac:dyDescent="0.25">
      <c r="A185" t="s">
        <v>6771</v>
      </c>
      <c r="B185" s="38">
        <v>45912</v>
      </c>
      <c r="C185" t="s">
        <v>3055</v>
      </c>
      <c r="D185" t="s">
        <v>3062</v>
      </c>
      <c r="E185" t="s">
        <v>3068</v>
      </c>
      <c r="G185" t="s">
        <v>3072</v>
      </c>
      <c r="H185" s="38">
        <v>44686</v>
      </c>
      <c r="I185">
        <v>31</v>
      </c>
      <c r="J185" t="s">
        <v>1471</v>
      </c>
      <c r="K185" t="s">
        <v>4866</v>
      </c>
      <c r="L185" t="s">
        <v>4875</v>
      </c>
      <c r="N185" t="s">
        <v>4911</v>
      </c>
      <c r="P185" t="s">
        <v>4923</v>
      </c>
      <c r="R185" t="s">
        <v>5527</v>
      </c>
      <c r="S185" t="s">
        <v>360</v>
      </c>
      <c r="T185" t="s">
        <v>362</v>
      </c>
      <c r="U185" t="s">
        <v>362</v>
      </c>
      <c r="V185" t="s">
        <v>362</v>
      </c>
      <c r="W185" t="s">
        <v>362</v>
      </c>
      <c r="X185" t="s">
        <v>362</v>
      </c>
      <c r="Y185" t="s">
        <v>362</v>
      </c>
      <c r="Z185" t="s">
        <v>362</v>
      </c>
      <c r="AB185" t="s">
        <v>4940</v>
      </c>
      <c r="AC185" t="s">
        <v>4940</v>
      </c>
      <c r="AD185" t="s">
        <v>4940</v>
      </c>
      <c r="AE185" t="s">
        <v>4940</v>
      </c>
      <c r="AF185" t="s">
        <v>4940</v>
      </c>
      <c r="AG185" t="s">
        <v>4940</v>
      </c>
      <c r="AH185" t="s">
        <v>6772</v>
      </c>
      <c r="AI185" t="s">
        <v>360</v>
      </c>
      <c r="AJ185" t="s">
        <v>362</v>
      </c>
      <c r="AK185" t="s">
        <v>362</v>
      </c>
      <c r="AL185" t="s">
        <v>362</v>
      </c>
      <c r="AM185" t="s">
        <v>360</v>
      </c>
      <c r="AN185" t="s">
        <v>360</v>
      </c>
      <c r="AO185" t="s">
        <v>362</v>
      </c>
      <c r="AP185" t="s">
        <v>362</v>
      </c>
      <c r="AQ185" t="s">
        <v>362</v>
      </c>
      <c r="AR185" t="s">
        <v>362</v>
      </c>
      <c r="AS185" t="s">
        <v>360</v>
      </c>
      <c r="AT185" t="s">
        <v>362</v>
      </c>
      <c r="AU185" t="s">
        <v>362</v>
      </c>
      <c r="AV185" t="s">
        <v>362</v>
      </c>
      <c r="AX185" t="s">
        <v>4949</v>
      </c>
      <c r="AY185" t="s">
        <v>360</v>
      </c>
      <c r="AZ185" t="s">
        <v>362</v>
      </c>
      <c r="BA185" t="s">
        <v>362</v>
      </c>
      <c r="BB185" t="s">
        <v>362</v>
      </c>
      <c r="BC185" t="s">
        <v>362</v>
      </c>
      <c r="BD185" t="s">
        <v>362</v>
      </c>
      <c r="BE185" t="s">
        <v>362</v>
      </c>
      <c r="BF185" t="s">
        <v>362</v>
      </c>
      <c r="BG185" t="s">
        <v>362</v>
      </c>
      <c r="BH185" t="s">
        <v>362</v>
      </c>
      <c r="BI185" t="s">
        <v>362</v>
      </c>
      <c r="BJ185" t="s">
        <v>362</v>
      </c>
      <c r="BK185" t="s">
        <v>362</v>
      </c>
      <c r="BM185" t="s">
        <v>5473</v>
      </c>
      <c r="BN185" t="s">
        <v>362</v>
      </c>
      <c r="BO185" t="s">
        <v>362</v>
      </c>
      <c r="BP185" t="s">
        <v>362</v>
      </c>
      <c r="BQ185" t="s">
        <v>360</v>
      </c>
      <c r="BR185" t="s">
        <v>362</v>
      </c>
      <c r="BS185" t="s">
        <v>362</v>
      </c>
      <c r="BT185" t="s">
        <v>362</v>
      </c>
      <c r="BU185" t="s">
        <v>362</v>
      </c>
      <c r="BV185" t="s">
        <v>362</v>
      </c>
      <c r="BX185" t="s">
        <v>4975</v>
      </c>
      <c r="CN185" t="s">
        <v>5002</v>
      </c>
      <c r="DD185" t="s">
        <v>5023</v>
      </c>
      <c r="EK185" t="s">
        <v>5070</v>
      </c>
      <c r="EW185" t="s">
        <v>6039</v>
      </c>
      <c r="EX185" t="s">
        <v>360</v>
      </c>
      <c r="EY185" t="s">
        <v>362</v>
      </c>
      <c r="EZ185" t="s">
        <v>362</v>
      </c>
      <c r="FA185" t="s">
        <v>362</v>
      </c>
      <c r="FB185" t="s">
        <v>362</v>
      </c>
      <c r="FC185" t="s">
        <v>360</v>
      </c>
      <c r="FD185" t="s">
        <v>362</v>
      </c>
      <c r="FE185" t="s">
        <v>362</v>
      </c>
      <c r="FF185" t="s">
        <v>362</v>
      </c>
      <c r="FG185" t="s">
        <v>362</v>
      </c>
      <c r="FH185" t="s">
        <v>362</v>
      </c>
      <c r="FJ185" t="s">
        <v>5070</v>
      </c>
      <c r="FK185" t="s">
        <v>3072</v>
      </c>
      <c r="FV185" t="s">
        <v>3072</v>
      </c>
      <c r="GG185" t="s">
        <v>4949</v>
      </c>
      <c r="GI185" t="s">
        <v>3074</v>
      </c>
      <c r="HN185" t="s">
        <v>5172</v>
      </c>
      <c r="HO185" t="s">
        <v>362</v>
      </c>
      <c r="HP185" t="s">
        <v>362</v>
      </c>
      <c r="HQ185" t="s">
        <v>360</v>
      </c>
      <c r="HR185" t="s">
        <v>362</v>
      </c>
      <c r="HS185" t="s">
        <v>362</v>
      </c>
      <c r="HT185" t="s">
        <v>362</v>
      </c>
      <c r="HU185" t="s">
        <v>362</v>
      </c>
      <c r="HV185" t="s">
        <v>362</v>
      </c>
      <c r="HW185" t="s">
        <v>362</v>
      </c>
      <c r="HY185" t="s">
        <v>5186</v>
      </c>
      <c r="HZ185" t="s">
        <v>362</v>
      </c>
      <c r="IA185" t="s">
        <v>362</v>
      </c>
      <c r="IB185" t="s">
        <v>362</v>
      </c>
      <c r="IC185" t="s">
        <v>362</v>
      </c>
      <c r="ID185" t="s">
        <v>360</v>
      </c>
      <c r="IE185" t="s">
        <v>362</v>
      </c>
      <c r="IG185" t="s">
        <v>5187</v>
      </c>
      <c r="IP185" t="s">
        <v>5203</v>
      </c>
      <c r="IQ185" t="s">
        <v>6674</v>
      </c>
      <c r="IR185" t="s">
        <v>362</v>
      </c>
      <c r="IS185" t="s">
        <v>360</v>
      </c>
      <c r="IT185" t="s">
        <v>362</v>
      </c>
      <c r="IU185" t="s">
        <v>362</v>
      </c>
      <c r="IV185" t="s">
        <v>360</v>
      </c>
      <c r="IW185" t="s">
        <v>362</v>
      </c>
      <c r="IX185" t="s">
        <v>362</v>
      </c>
      <c r="IY185" t="s">
        <v>362</v>
      </c>
      <c r="IZ185" t="s">
        <v>362</v>
      </c>
      <c r="JA185" t="s">
        <v>362</v>
      </c>
      <c r="JL185" t="s">
        <v>5235</v>
      </c>
      <c r="JX185" t="s">
        <v>6163</v>
      </c>
      <c r="JY185" t="s">
        <v>360</v>
      </c>
      <c r="JZ185" t="s">
        <v>362</v>
      </c>
      <c r="KA185" t="s">
        <v>362</v>
      </c>
      <c r="KB185" t="s">
        <v>362</v>
      </c>
      <c r="KC185" t="s">
        <v>362</v>
      </c>
      <c r="KD185" t="s">
        <v>360</v>
      </c>
      <c r="KE185" t="s">
        <v>362</v>
      </c>
      <c r="KF185" t="s">
        <v>362</v>
      </c>
      <c r="KG185" t="s">
        <v>362</v>
      </c>
      <c r="KI185" t="s">
        <v>5259</v>
      </c>
      <c r="KJ185" t="s">
        <v>5263</v>
      </c>
      <c r="KK185" t="s">
        <v>360</v>
      </c>
      <c r="KL185" t="s">
        <v>362</v>
      </c>
      <c r="KM185" t="s">
        <v>362</v>
      </c>
      <c r="KN185" t="s">
        <v>362</v>
      </c>
      <c r="KO185" t="s">
        <v>362</v>
      </c>
      <c r="KP185" t="s">
        <v>362</v>
      </c>
      <c r="KQ185" t="s">
        <v>362</v>
      </c>
      <c r="KR185" t="s">
        <v>362</v>
      </c>
      <c r="KS185" t="s">
        <v>362</v>
      </c>
      <c r="KT185" t="s">
        <v>362</v>
      </c>
      <c r="KU185" t="s">
        <v>362</v>
      </c>
      <c r="LJ185" t="s">
        <v>5997</v>
      </c>
      <c r="LK185" t="s">
        <v>360</v>
      </c>
      <c r="LL185" t="s">
        <v>360</v>
      </c>
      <c r="LM185" t="s">
        <v>362</v>
      </c>
      <c r="LN185" t="s">
        <v>362</v>
      </c>
      <c r="LO185" t="s">
        <v>362</v>
      </c>
      <c r="LP185" t="s">
        <v>362</v>
      </c>
      <c r="LQ185" t="s">
        <v>362</v>
      </c>
      <c r="LS185" t="s">
        <v>3072</v>
      </c>
      <c r="LT185" t="s">
        <v>5287</v>
      </c>
      <c r="MR185" t="s">
        <v>5050</v>
      </c>
      <c r="MS185" t="s">
        <v>362</v>
      </c>
      <c r="MT185" t="s">
        <v>362</v>
      </c>
      <c r="MU185" t="s">
        <v>362</v>
      </c>
      <c r="MV185" t="s">
        <v>362</v>
      </c>
      <c r="MW185" t="s">
        <v>362</v>
      </c>
      <c r="MX185" t="s">
        <v>362</v>
      </c>
      <c r="MY185" t="s">
        <v>362</v>
      </c>
      <c r="MZ185" t="s">
        <v>360</v>
      </c>
      <c r="NA185" t="s">
        <v>362</v>
      </c>
      <c r="NB185" t="s">
        <v>362</v>
      </c>
      <c r="NC185" t="s">
        <v>362</v>
      </c>
      <c r="NE185" t="s">
        <v>4971</v>
      </c>
      <c r="NF185" t="s">
        <v>362</v>
      </c>
      <c r="NG185" t="s">
        <v>362</v>
      </c>
      <c r="NH185" t="s">
        <v>362</v>
      </c>
      <c r="NI185" t="s">
        <v>362</v>
      </c>
      <c r="NJ185" t="s">
        <v>362</v>
      </c>
      <c r="NK185" t="s">
        <v>362</v>
      </c>
      <c r="NL185" t="s">
        <v>362</v>
      </c>
      <c r="NM185" t="s">
        <v>362</v>
      </c>
      <c r="NN185" t="s">
        <v>362</v>
      </c>
      <c r="NO185" t="s">
        <v>362</v>
      </c>
      <c r="NP185" t="s">
        <v>362</v>
      </c>
      <c r="NQ185" t="s">
        <v>360</v>
      </c>
      <c r="NR185" t="s">
        <v>362</v>
      </c>
      <c r="NS185" t="s">
        <v>362</v>
      </c>
      <c r="NU185" t="s">
        <v>6773</v>
      </c>
      <c r="NV185" t="s">
        <v>360</v>
      </c>
      <c r="NW185" t="s">
        <v>362</v>
      </c>
      <c r="NX185" t="s">
        <v>362</v>
      </c>
      <c r="NY185" t="s">
        <v>362</v>
      </c>
      <c r="NZ185" t="s">
        <v>360</v>
      </c>
      <c r="OA185" t="s">
        <v>362</v>
      </c>
      <c r="OB185" t="s">
        <v>362</v>
      </c>
      <c r="OC185" t="s">
        <v>362</v>
      </c>
      <c r="OD185" t="s">
        <v>362</v>
      </c>
      <c r="OE185" t="s">
        <v>362</v>
      </c>
      <c r="OF185" t="s">
        <v>362</v>
      </c>
      <c r="OG185" t="s">
        <v>362</v>
      </c>
      <c r="OI185" t="s">
        <v>5345</v>
      </c>
      <c r="OJ185" t="s">
        <v>360</v>
      </c>
      <c r="OK185" t="s">
        <v>362</v>
      </c>
      <c r="OL185" t="s">
        <v>362</v>
      </c>
      <c r="OM185" t="s">
        <v>362</v>
      </c>
      <c r="ON185" t="s">
        <v>362</v>
      </c>
      <c r="OO185" t="s">
        <v>362</v>
      </c>
      <c r="OP185" t="s">
        <v>362</v>
      </c>
      <c r="OQ185" t="s">
        <v>362</v>
      </c>
      <c r="OR185" t="s">
        <v>362</v>
      </c>
      <c r="OS185" t="s">
        <v>362</v>
      </c>
      <c r="OU185" t="s">
        <v>5002</v>
      </c>
      <c r="PF185" t="s">
        <v>5381</v>
      </c>
      <c r="PG185" t="s">
        <v>362</v>
      </c>
      <c r="PH185" t="s">
        <v>362</v>
      </c>
      <c r="PI185" t="s">
        <v>362</v>
      </c>
      <c r="PJ185" t="s">
        <v>362</v>
      </c>
      <c r="PK185" t="s">
        <v>362</v>
      </c>
      <c r="PL185" t="s">
        <v>362</v>
      </c>
      <c r="PM185" t="s">
        <v>360</v>
      </c>
      <c r="PN185" t="s">
        <v>362</v>
      </c>
      <c r="PO185" t="s">
        <v>362</v>
      </c>
      <c r="PP185" t="s">
        <v>362</v>
      </c>
      <c r="PQ185" t="s">
        <v>362</v>
      </c>
      <c r="PR185" t="s">
        <v>362</v>
      </c>
      <c r="PS185" t="s">
        <v>362</v>
      </c>
      <c r="PT185" t="s">
        <v>362</v>
      </c>
      <c r="PU185" t="s">
        <v>362</v>
      </c>
      <c r="PV185" t="s">
        <v>362</v>
      </c>
      <c r="PW185" t="s">
        <v>362</v>
      </c>
      <c r="PX185" t="s">
        <v>362</v>
      </c>
      <c r="PZ185" t="s">
        <v>5398</v>
      </c>
      <c r="QA185" t="s">
        <v>362</v>
      </c>
      <c r="QB185" t="s">
        <v>362</v>
      </c>
      <c r="QC185" t="s">
        <v>362</v>
      </c>
      <c r="QD185" t="s">
        <v>362</v>
      </c>
      <c r="QE185" t="s">
        <v>362</v>
      </c>
      <c r="QF185" t="s">
        <v>362</v>
      </c>
      <c r="QG185" t="s">
        <v>362</v>
      </c>
      <c r="QH185" t="s">
        <v>362</v>
      </c>
      <c r="QI185" t="s">
        <v>362</v>
      </c>
      <c r="QJ185" t="s">
        <v>362</v>
      </c>
      <c r="QK185" t="s">
        <v>362</v>
      </c>
      <c r="QL185" t="s">
        <v>362</v>
      </c>
      <c r="QM185" t="s">
        <v>360</v>
      </c>
      <c r="QN185" t="s">
        <v>362</v>
      </c>
      <c r="QO185" t="s">
        <v>362</v>
      </c>
      <c r="QP185" t="s">
        <v>362</v>
      </c>
      <c r="SZ185" t="s">
        <v>3074</v>
      </c>
      <c r="TA185" t="s">
        <v>362</v>
      </c>
      <c r="TB185" t="s">
        <v>362</v>
      </c>
      <c r="TC185" t="s">
        <v>362</v>
      </c>
      <c r="TD185" t="s">
        <v>362</v>
      </c>
      <c r="TE185" t="s">
        <v>362</v>
      </c>
      <c r="TF185" t="s">
        <v>362</v>
      </c>
      <c r="TG185" t="s">
        <v>360</v>
      </c>
      <c r="TH185" t="s">
        <v>362</v>
      </c>
      <c r="TY185" t="s">
        <v>5002</v>
      </c>
      <c r="UN185" t="s">
        <v>3074</v>
      </c>
      <c r="UO185" t="s">
        <v>3074</v>
      </c>
      <c r="UP185" t="s">
        <v>3074</v>
      </c>
      <c r="UQ185" t="s">
        <v>6774</v>
      </c>
      <c r="UR185" t="s">
        <v>304</v>
      </c>
      <c r="US185" t="s">
        <v>314</v>
      </c>
      <c r="UT185" t="s">
        <v>282</v>
      </c>
      <c r="UU185" t="s">
        <v>690</v>
      </c>
      <c r="UV185" t="s">
        <v>532</v>
      </c>
      <c r="UW185" t="s">
        <v>328</v>
      </c>
      <c r="UX185" t="s">
        <v>737</v>
      </c>
      <c r="UY185" t="s">
        <v>406</v>
      </c>
      <c r="UZ185" t="s">
        <v>1099</v>
      </c>
      <c r="VA185" t="s">
        <v>1184</v>
      </c>
      <c r="VB185" t="s">
        <v>380</v>
      </c>
    </row>
    <row r="186" spans="1:574" x14ac:dyDescent="0.25">
      <c r="A186" t="s">
        <v>6775</v>
      </c>
      <c r="B186" s="38">
        <v>45912</v>
      </c>
      <c r="C186" t="s">
        <v>3055</v>
      </c>
      <c r="D186" t="s">
        <v>3062</v>
      </c>
      <c r="E186" t="s">
        <v>3068</v>
      </c>
      <c r="G186" t="s">
        <v>3072</v>
      </c>
      <c r="H186" s="38">
        <v>45113</v>
      </c>
      <c r="I186">
        <v>44</v>
      </c>
      <c r="J186" t="s">
        <v>1471</v>
      </c>
      <c r="K186" t="s">
        <v>4868</v>
      </c>
      <c r="L186" t="s">
        <v>4875</v>
      </c>
      <c r="N186" t="s">
        <v>4913</v>
      </c>
      <c r="P186" t="s">
        <v>4921</v>
      </c>
      <c r="R186" t="s">
        <v>5527</v>
      </c>
      <c r="S186" t="s">
        <v>360</v>
      </c>
      <c r="T186" t="s">
        <v>362</v>
      </c>
      <c r="U186" t="s">
        <v>362</v>
      </c>
      <c r="V186" t="s">
        <v>362</v>
      </c>
      <c r="W186" t="s">
        <v>362</v>
      </c>
      <c r="X186" t="s">
        <v>362</v>
      </c>
      <c r="Y186" t="s">
        <v>362</v>
      </c>
      <c r="Z186" t="s">
        <v>362</v>
      </c>
      <c r="AB186" t="s">
        <v>4940</v>
      </c>
      <c r="AC186" t="s">
        <v>4942</v>
      </c>
      <c r="AD186" t="s">
        <v>4940</v>
      </c>
      <c r="AE186" t="s">
        <v>4940</v>
      </c>
      <c r="AF186" t="s">
        <v>4940</v>
      </c>
      <c r="AG186" t="s">
        <v>4940</v>
      </c>
      <c r="AH186" t="s">
        <v>6776</v>
      </c>
      <c r="AI186" t="s">
        <v>360</v>
      </c>
      <c r="AJ186" t="s">
        <v>362</v>
      </c>
      <c r="AK186" t="s">
        <v>362</v>
      </c>
      <c r="AL186" t="s">
        <v>362</v>
      </c>
      <c r="AM186" t="s">
        <v>362</v>
      </c>
      <c r="AN186" t="s">
        <v>362</v>
      </c>
      <c r="AO186" t="s">
        <v>360</v>
      </c>
      <c r="AP186" t="s">
        <v>362</v>
      </c>
      <c r="AQ186" t="s">
        <v>362</v>
      </c>
      <c r="AR186" t="s">
        <v>360</v>
      </c>
      <c r="AS186" t="s">
        <v>360</v>
      </c>
      <c r="AT186" t="s">
        <v>362</v>
      </c>
      <c r="AU186" t="s">
        <v>362</v>
      </c>
      <c r="AV186" t="s">
        <v>362</v>
      </c>
      <c r="AX186" t="s">
        <v>4949</v>
      </c>
      <c r="AY186" t="s">
        <v>360</v>
      </c>
      <c r="AZ186" t="s">
        <v>362</v>
      </c>
      <c r="BA186" t="s">
        <v>362</v>
      </c>
      <c r="BB186" t="s">
        <v>362</v>
      </c>
      <c r="BC186" t="s">
        <v>362</v>
      </c>
      <c r="BD186" t="s">
        <v>362</v>
      </c>
      <c r="BE186" t="s">
        <v>362</v>
      </c>
      <c r="BF186" t="s">
        <v>362</v>
      </c>
      <c r="BG186" t="s">
        <v>362</v>
      </c>
      <c r="BH186" t="s">
        <v>362</v>
      </c>
      <c r="BI186" t="s">
        <v>362</v>
      </c>
      <c r="BJ186" t="s">
        <v>362</v>
      </c>
      <c r="BK186" t="s">
        <v>362</v>
      </c>
      <c r="BM186" t="s">
        <v>5473</v>
      </c>
      <c r="BN186" t="s">
        <v>362</v>
      </c>
      <c r="BO186" t="s">
        <v>362</v>
      </c>
      <c r="BP186" t="s">
        <v>362</v>
      </c>
      <c r="BQ186" t="s">
        <v>360</v>
      </c>
      <c r="BR186" t="s">
        <v>362</v>
      </c>
      <c r="BS186" t="s">
        <v>362</v>
      </c>
      <c r="BT186" t="s">
        <v>362</v>
      </c>
      <c r="BU186" t="s">
        <v>362</v>
      </c>
      <c r="BV186" t="s">
        <v>362</v>
      </c>
      <c r="BX186" t="s">
        <v>4975</v>
      </c>
      <c r="CN186" t="s">
        <v>5002</v>
      </c>
      <c r="DD186" t="s">
        <v>4984</v>
      </c>
      <c r="EK186" t="s">
        <v>5070</v>
      </c>
      <c r="EW186" t="s">
        <v>5094</v>
      </c>
      <c r="EX186" t="s">
        <v>360</v>
      </c>
      <c r="EY186" t="s">
        <v>362</v>
      </c>
      <c r="EZ186" t="s">
        <v>362</v>
      </c>
      <c r="FA186" t="s">
        <v>362</v>
      </c>
      <c r="FB186" t="s">
        <v>362</v>
      </c>
      <c r="FC186" t="s">
        <v>362</v>
      </c>
      <c r="FD186" t="s">
        <v>362</v>
      </c>
      <c r="FE186" t="s">
        <v>362</v>
      </c>
      <c r="FF186" t="s">
        <v>362</v>
      </c>
      <c r="FG186" t="s">
        <v>362</v>
      </c>
      <c r="FH186" t="s">
        <v>362</v>
      </c>
      <c r="FJ186" t="s">
        <v>5070</v>
      </c>
      <c r="FK186" t="s">
        <v>5111</v>
      </c>
      <c r="FL186" t="s">
        <v>5113</v>
      </c>
      <c r="FM186" t="s">
        <v>360</v>
      </c>
      <c r="FN186" t="s">
        <v>362</v>
      </c>
      <c r="FO186" t="s">
        <v>362</v>
      </c>
      <c r="FP186" t="s">
        <v>362</v>
      </c>
      <c r="FQ186" t="s">
        <v>362</v>
      </c>
      <c r="FR186" t="s">
        <v>362</v>
      </c>
      <c r="FS186" t="s">
        <v>362</v>
      </c>
      <c r="FT186" t="s">
        <v>362</v>
      </c>
      <c r="FV186" t="s">
        <v>3072</v>
      </c>
      <c r="GG186" t="s">
        <v>4949</v>
      </c>
      <c r="GI186" t="s">
        <v>3074</v>
      </c>
      <c r="HN186" t="s">
        <v>5172</v>
      </c>
      <c r="HO186" t="s">
        <v>362</v>
      </c>
      <c r="HP186" t="s">
        <v>362</v>
      </c>
      <c r="HQ186" t="s">
        <v>360</v>
      </c>
      <c r="HR186" t="s">
        <v>362</v>
      </c>
      <c r="HS186" t="s">
        <v>362</v>
      </c>
      <c r="HT186" t="s">
        <v>362</v>
      </c>
      <c r="HU186" t="s">
        <v>362</v>
      </c>
      <c r="HV186" t="s">
        <v>362</v>
      </c>
      <c r="HW186" t="s">
        <v>362</v>
      </c>
      <c r="HY186" t="s">
        <v>5186</v>
      </c>
      <c r="HZ186" t="s">
        <v>362</v>
      </c>
      <c r="IA186" t="s">
        <v>362</v>
      </c>
      <c r="IB186" t="s">
        <v>362</v>
      </c>
      <c r="IC186" t="s">
        <v>362</v>
      </c>
      <c r="ID186" t="s">
        <v>360</v>
      </c>
      <c r="IE186" t="s">
        <v>362</v>
      </c>
      <c r="IG186" t="s">
        <v>5187</v>
      </c>
      <c r="IP186" t="s">
        <v>5203</v>
      </c>
      <c r="IQ186" t="s">
        <v>5220</v>
      </c>
      <c r="IR186" t="s">
        <v>362</v>
      </c>
      <c r="IS186" t="s">
        <v>362</v>
      </c>
      <c r="IT186" t="s">
        <v>362</v>
      </c>
      <c r="IU186" t="s">
        <v>362</v>
      </c>
      <c r="IV186" t="s">
        <v>360</v>
      </c>
      <c r="IW186" t="s">
        <v>362</v>
      </c>
      <c r="IX186" t="s">
        <v>362</v>
      </c>
      <c r="IY186" t="s">
        <v>362</v>
      </c>
      <c r="IZ186" t="s">
        <v>362</v>
      </c>
      <c r="JA186" t="s">
        <v>362</v>
      </c>
      <c r="JL186" t="s">
        <v>5235</v>
      </c>
      <c r="JX186" t="s">
        <v>5248</v>
      </c>
      <c r="JY186" t="s">
        <v>360</v>
      </c>
      <c r="JZ186" t="s">
        <v>362</v>
      </c>
      <c r="KA186" t="s">
        <v>362</v>
      </c>
      <c r="KB186" t="s">
        <v>362</v>
      </c>
      <c r="KC186" t="s">
        <v>362</v>
      </c>
      <c r="KD186" t="s">
        <v>362</v>
      </c>
      <c r="KE186" t="s">
        <v>362</v>
      </c>
      <c r="KF186" t="s">
        <v>362</v>
      </c>
      <c r="KG186" t="s">
        <v>362</v>
      </c>
      <c r="KI186" t="s">
        <v>5259</v>
      </c>
      <c r="KJ186" t="s">
        <v>5263</v>
      </c>
      <c r="KK186" t="s">
        <v>360</v>
      </c>
      <c r="KL186" t="s">
        <v>362</v>
      </c>
      <c r="KM186" t="s">
        <v>362</v>
      </c>
      <c r="KN186" t="s">
        <v>362</v>
      </c>
      <c r="KO186" t="s">
        <v>362</v>
      </c>
      <c r="KP186" t="s">
        <v>362</v>
      </c>
      <c r="KQ186" t="s">
        <v>362</v>
      </c>
      <c r="KR186" t="s">
        <v>362</v>
      </c>
      <c r="KS186" t="s">
        <v>362</v>
      </c>
      <c r="KT186" t="s">
        <v>362</v>
      </c>
      <c r="KU186" t="s">
        <v>362</v>
      </c>
      <c r="LJ186" t="s">
        <v>5997</v>
      </c>
      <c r="LK186" t="s">
        <v>360</v>
      </c>
      <c r="LL186" t="s">
        <v>360</v>
      </c>
      <c r="LM186" t="s">
        <v>362</v>
      </c>
      <c r="LN186" t="s">
        <v>362</v>
      </c>
      <c r="LO186" t="s">
        <v>362</v>
      </c>
      <c r="LP186" t="s">
        <v>362</v>
      </c>
      <c r="LQ186" t="s">
        <v>362</v>
      </c>
      <c r="LS186" t="s">
        <v>3072</v>
      </c>
      <c r="LT186" t="s">
        <v>5287</v>
      </c>
      <c r="MR186" t="s">
        <v>5050</v>
      </c>
      <c r="MS186" t="s">
        <v>362</v>
      </c>
      <c r="MT186" t="s">
        <v>362</v>
      </c>
      <c r="MU186" t="s">
        <v>362</v>
      </c>
      <c r="MV186" t="s">
        <v>362</v>
      </c>
      <c r="MW186" t="s">
        <v>362</v>
      </c>
      <c r="MX186" t="s">
        <v>362</v>
      </c>
      <c r="MY186" t="s">
        <v>362</v>
      </c>
      <c r="MZ186" t="s">
        <v>360</v>
      </c>
      <c r="NA186" t="s">
        <v>362</v>
      </c>
      <c r="NB186" t="s">
        <v>362</v>
      </c>
      <c r="NC186" t="s">
        <v>362</v>
      </c>
      <c r="NE186" t="s">
        <v>4971</v>
      </c>
      <c r="NF186" t="s">
        <v>362</v>
      </c>
      <c r="NG186" t="s">
        <v>362</v>
      </c>
      <c r="NH186" t="s">
        <v>362</v>
      </c>
      <c r="NI186" t="s">
        <v>362</v>
      </c>
      <c r="NJ186" t="s">
        <v>362</v>
      </c>
      <c r="NK186" t="s">
        <v>362</v>
      </c>
      <c r="NL186" t="s">
        <v>362</v>
      </c>
      <c r="NM186" t="s">
        <v>362</v>
      </c>
      <c r="NN186" t="s">
        <v>362</v>
      </c>
      <c r="NO186" t="s">
        <v>362</v>
      </c>
      <c r="NP186" t="s">
        <v>362</v>
      </c>
      <c r="NQ186" t="s">
        <v>360</v>
      </c>
      <c r="NR186" t="s">
        <v>362</v>
      </c>
      <c r="NS186" t="s">
        <v>362</v>
      </c>
      <c r="NU186" t="s">
        <v>5263</v>
      </c>
      <c r="NV186" t="s">
        <v>360</v>
      </c>
      <c r="NW186" t="s">
        <v>362</v>
      </c>
      <c r="NX186" t="s">
        <v>362</v>
      </c>
      <c r="NY186" t="s">
        <v>362</v>
      </c>
      <c r="NZ186" t="s">
        <v>362</v>
      </c>
      <c r="OA186" t="s">
        <v>362</v>
      </c>
      <c r="OB186" t="s">
        <v>362</v>
      </c>
      <c r="OC186" t="s">
        <v>362</v>
      </c>
      <c r="OD186" t="s">
        <v>362</v>
      </c>
      <c r="OE186" t="s">
        <v>362</v>
      </c>
      <c r="OF186" t="s">
        <v>362</v>
      </c>
      <c r="OG186" t="s">
        <v>362</v>
      </c>
      <c r="OI186" t="s">
        <v>5345</v>
      </c>
      <c r="OJ186" t="s">
        <v>360</v>
      </c>
      <c r="OK186" t="s">
        <v>362</v>
      </c>
      <c r="OL186" t="s">
        <v>362</v>
      </c>
      <c r="OM186" t="s">
        <v>362</v>
      </c>
      <c r="ON186" t="s">
        <v>362</v>
      </c>
      <c r="OO186" t="s">
        <v>362</v>
      </c>
      <c r="OP186" t="s">
        <v>362</v>
      </c>
      <c r="OQ186" t="s">
        <v>362</v>
      </c>
      <c r="OR186" t="s">
        <v>362</v>
      </c>
      <c r="OS186" t="s">
        <v>362</v>
      </c>
      <c r="OU186" t="s">
        <v>5002</v>
      </c>
      <c r="PF186" t="s">
        <v>5398</v>
      </c>
      <c r="PG186" t="s">
        <v>362</v>
      </c>
      <c r="PH186" t="s">
        <v>362</v>
      </c>
      <c r="PI186" t="s">
        <v>362</v>
      </c>
      <c r="PJ186" t="s">
        <v>362</v>
      </c>
      <c r="PK186" t="s">
        <v>362</v>
      </c>
      <c r="PL186" t="s">
        <v>362</v>
      </c>
      <c r="PM186" t="s">
        <v>362</v>
      </c>
      <c r="PN186" t="s">
        <v>362</v>
      </c>
      <c r="PO186" t="s">
        <v>362</v>
      </c>
      <c r="PP186" t="s">
        <v>362</v>
      </c>
      <c r="PQ186" t="s">
        <v>362</v>
      </c>
      <c r="PR186" t="s">
        <v>362</v>
      </c>
      <c r="PS186" t="s">
        <v>362</v>
      </c>
      <c r="PT186" t="s">
        <v>362</v>
      </c>
      <c r="PU186" t="s">
        <v>362</v>
      </c>
      <c r="PV186" t="s">
        <v>362</v>
      </c>
      <c r="PW186" t="s">
        <v>362</v>
      </c>
      <c r="PX186" t="s">
        <v>360</v>
      </c>
      <c r="PZ186" t="s">
        <v>5398</v>
      </c>
      <c r="QA186" t="s">
        <v>362</v>
      </c>
      <c r="QB186" t="s">
        <v>362</v>
      </c>
      <c r="QC186" t="s">
        <v>362</v>
      </c>
      <c r="QD186" t="s">
        <v>362</v>
      </c>
      <c r="QE186" t="s">
        <v>362</v>
      </c>
      <c r="QF186" t="s">
        <v>362</v>
      </c>
      <c r="QG186" t="s">
        <v>362</v>
      </c>
      <c r="QH186" t="s">
        <v>362</v>
      </c>
      <c r="QI186" t="s">
        <v>362</v>
      </c>
      <c r="QJ186" t="s">
        <v>362</v>
      </c>
      <c r="QK186" t="s">
        <v>362</v>
      </c>
      <c r="QL186" t="s">
        <v>362</v>
      </c>
      <c r="QM186" t="s">
        <v>360</v>
      </c>
      <c r="QN186" t="s">
        <v>362</v>
      </c>
      <c r="QO186" t="s">
        <v>362</v>
      </c>
      <c r="QP186" t="s">
        <v>362</v>
      </c>
      <c r="SZ186" t="s">
        <v>5511</v>
      </c>
      <c r="TA186" t="s">
        <v>362</v>
      </c>
      <c r="TB186" t="s">
        <v>362</v>
      </c>
      <c r="TC186" t="s">
        <v>362</v>
      </c>
      <c r="TD186" t="s">
        <v>360</v>
      </c>
      <c r="TE186" t="s">
        <v>362</v>
      </c>
      <c r="TF186" t="s">
        <v>362</v>
      </c>
      <c r="TG186" t="s">
        <v>362</v>
      </c>
      <c r="TH186" t="s">
        <v>362</v>
      </c>
      <c r="TJ186" t="s">
        <v>6777</v>
      </c>
      <c r="TK186" t="s">
        <v>362</v>
      </c>
      <c r="TL186" t="s">
        <v>362</v>
      </c>
      <c r="TM186" t="s">
        <v>362</v>
      </c>
      <c r="TN186" t="s">
        <v>362</v>
      </c>
      <c r="TO186" t="s">
        <v>362</v>
      </c>
      <c r="TP186" t="s">
        <v>362</v>
      </c>
      <c r="TQ186" t="s">
        <v>360</v>
      </c>
      <c r="TR186" t="s">
        <v>362</v>
      </c>
      <c r="TS186" t="s">
        <v>360</v>
      </c>
      <c r="TT186" t="s">
        <v>362</v>
      </c>
      <c r="TU186" t="s">
        <v>362</v>
      </c>
      <c r="TV186" t="s">
        <v>362</v>
      </c>
      <c r="TW186" t="s">
        <v>362</v>
      </c>
      <c r="TY186" t="s">
        <v>5002</v>
      </c>
      <c r="UN186" t="s">
        <v>3074</v>
      </c>
      <c r="UO186" t="s">
        <v>3074</v>
      </c>
      <c r="UP186" t="s">
        <v>3074</v>
      </c>
      <c r="UQ186" t="s">
        <v>6778</v>
      </c>
      <c r="UR186" t="s">
        <v>304</v>
      </c>
      <c r="US186" t="s">
        <v>314</v>
      </c>
      <c r="UT186" t="s">
        <v>290</v>
      </c>
      <c r="UU186" t="s">
        <v>695</v>
      </c>
      <c r="UV186" t="s">
        <v>527</v>
      </c>
      <c r="UW186" t="s">
        <v>332</v>
      </c>
      <c r="UX186" t="s">
        <v>737</v>
      </c>
      <c r="UY186" t="s">
        <v>406</v>
      </c>
      <c r="UZ186" t="s">
        <v>1099</v>
      </c>
      <c r="VA186" t="s">
        <v>1184</v>
      </c>
      <c r="VB186" t="s">
        <v>380</v>
      </c>
    </row>
    <row r="187" spans="1:574" x14ac:dyDescent="0.25">
      <c r="A187" t="s">
        <v>6779</v>
      </c>
      <c r="B187" s="38">
        <v>45912</v>
      </c>
      <c r="C187" t="s">
        <v>3055</v>
      </c>
      <c r="D187" t="s">
        <v>3062</v>
      </c>
      <c r="E187" t="s">
        <v>3068</v>
      </c>
      <c r="G187" t="s">
        <v>3072</v>
      </c>
      <c r="H187" s="38">
        <v>44630</v>
      </c>
      <c r="I187">
        <v>25</v>
      </c>
      <c r="J187" t="s">
        <v>1471</v>
      </c>
      <c r="K187" t="s">
        <v>4866</v>
      </c>
      <c r="L187" t="s">
        <v>4875</v>
      </c>
      <c r="N187" t="s">
        <v>4911</v>
      </c>
      <c r="P187" t="s">
        <v>4937</v>
      </c>
      <c r="R187" t="s">
        <v>5527</v>
      </c>
      <c r="S187" t="s">
        <v>360</v>
      </c>
      <c r="T187" t="s">
        <v>362</v>
      </c>
      <c r="U187" t="s">
        <v>362</v>
      </c>
      <c r="V187" t="s">
        <v>362</v>
      </c>
      <c r="W187" t="s">
        <v>362</v>
      </c>
      <c r="X187" t="s">
        <v>362</v>
      </c>
      <c r="Y187" t="s">
        <v>362</v>
      </c>
      <c r="Z187" t="s">
        <v>362</v>
      </c>
      <c r="AB187" t="s">
        <v>4940</v>
      </c>
      <c r="AC187" t="s">
        <v>4940</v>
      </c>
      <c r="AD187" t="s">
        <v>4940</v>
      </c>
      <c r="AE187" t="s">
        <v>4940</v>
      </c>
      <c r="AF187" t="s">
        <v>4940</v>
      </c>
      <c r="AG187" t="s">
        <v>4940</v>
      </c>
      <c r="AH187" t="s">
        <v>6780</v>
      </c>
      <c r="AI187" t="s">
        <v>360</v>
      </c>
      <c r="AJ187" t="s">
        <v>362</v>
      </c>
      <c r="AK187" t="s">
        <v>362</v>
      </c>
      <c r="AL187" t="s">
        <v>360</v>
      </c>
      <c r="AM187" t="s">
        <v>362</v>
      </c>
      <c r="AN187" t="s">
        <v>362</v>
      </c>
      <c r="AO187" t="s">
        <v>360</v>
      </c>
      <c r="AP187" t="s">
        <v>360</v>
      </c>
      <c r="AQ187" t="s">
        <v>362</v>
      </c>
      <c r="AR187" t="s">
        <v>362</v>
      </c>
      <c r="AS187" t="s">
        <v>360</v>
      </c>
      <c r="AT187" t="s">
        <v>362</v>
      </c>
      <c r="AU187" t="s">
        <v>362</v>
      </c>
      <c r="AV187" t="s">
        <v>362</v>
      </c>
      <c r="AX187" t="s">
        <v>6781</v>
      </c>
      <c r="AY187" t="s">
        <v>360</v>
      </c>
      <c r="AZ187" t="s">
        <v>362</v>
      </c>
      <c r="BA187" t="s">
        <v>362</v>
      </c>
      <c r="BB187" t="s">
        <v>360</v>
      </c>
      <c r="BC187" t="s">
        <v>362</v>
      </c>
      <c r="BD187" t="s">
        <v>362</v>
      </c>
      <c r="BE187" t="s">
        <v>362</v>
      </c>
      <c r="BF187" t="s">
        <v>362</v>
      </c>
      <c r="BG187" t="s">
        <v>362</v>
      </c>
      <c r="BH187" t="s">
        <v>362</v>
      </c>
      <c r="BI187" t="s">
        <v>362</v>
      </c>
      <c r="BJ187" t="s">
        <v>362</v>
      </c>
      <c r="BK187" t="s">
        <v>362</v>
      </c>
      <c r="BM187" t="s">
        <v>6222</v>
      </c>
      <c r="BN187" t="s">
        <v>362</v>
      </c>
      <c r="BO187" t="s">
        <v>360</v>
      </c>
      <c r="BP187" t="s">
        <v>362</v>
      </c>
      <c r="BQ187" t="s">
        <v>360</v>
      </c>
      <c r="BR187" t="s">
        <v>362</v>
      </c>
      <c r="BS187" t="s">
        <v>362</v>
      </c>
      <c r="BT187" t="s">
        <v>362</v>
      </c>
      <c r="BU187" t="s">
        <v>362</v>
      </c>
      <c r="BV187" t="s">
        <v>362</v>
      </c>
      <c r="BX187" t="s">
        <v>4975</v>
      </c>
      <c r="CN187" t="s">
        <v>5002</v>
      </c>
      <c r="DD187" t="s">
        <v>5023</v>
      </c>
      <c r="EK187" t="s">
        <v>5070</v>
      </c>
      <c r="EW187" t="s">
        <v>5094</v>
      </c>
      <c r="EX187" t="s">
        <v>360</v>
      </c>
      <c r="EY187" t="s">
        <v>362</v>
      </c>
      <c r="EZ187" t="s">
        <v>362</v>
      </c>
      <c r="FA187" t="s">
        <v>362</v>
      </c>
      <c r="FB187" t="s">
        <v>362</v>
      </c>
      <c r="FC187" t="s">
        <v>362</v>
      </c>
      <c r="FD187" t="s">
        <v>362</v>
      </c>
      <c r="FE187" t="s">
        <v>362</v>
      </c>
      <c r="FF187" t="s">
        <v>362</v>
      </c>
      <c r="FG187" t="s">
        <v>362</v>
      </c>
      <c r="FH187" t="s">
        <v>362</v>
      </c>
      <c r="FJ187" t="s">
        <v>5070</v>
      </c>
      <c r="FK187" t="s">
        <v>3072</v>
      </c>
      <c r="FV187" t="s">
        <v>3072</v>
      </c>
      <c r="GG187" t="s">
        <v>4953</v>
      </c>
      <c r="GI187" t="s">
        <v>3074</v>
      </c>
      <c r="HN187" t="s">
        <v>5172</v>
      </c>
      <c r="HO187" t="s">
        <v>362</v>
      </c>
      <c r="HP187" t="s">
        <v>362</v>
      </c>
      <c r="HQ187" t="s">
        <v>360</v>
      </c>
      <c r="HR187" t="s">
        <v>362</v>
      </c>
      <c r="HS187" t="s">
        <v>362</v>
      </c>
      <c r="HT187" t="s">
        <v>362</v>
      </c>
      <c r="HU187" t="s">
        <v>362</v>
      </c>
      <c r="HV187" t="s">
        <v>362</v>
      </c>
      <c r="HW187" t="s">
        <v>362</v>
      </c>
      <c r="HY187" t="s">
        <v>5186</v>
      </c>
      <c r="HZ187" t="s">
        <v>362</v>
      </c>
      <c r="IA187" t="s">
        <v>362</v>
      </c>
      <c r="IB187" t="s">
        <v>362</v>
      </c>
      <c r="IC187" t="s">
        <v>362</v>
      </c>
      <c r="ID187" t="s">
        <v>360</v>
      </c>
      <c r="IE187" t="s">
        <v>362</v>
      </c>
      <c r="IG187" t="s">
        <v>5187</v>
      </c>
      <c r="IP187" t="s">
        <v>5203</v>
      </c>
      <c r="IQ187" t="s">
        <v>5220</v>
      </c>
      <c r="IR187" t="s">
        <v>362</v>
      </c>
      <c r="IS187" t="s">
        <v>362</v>
      </c>
      <c r="IT187" t="s">
        <v>362</v>
      </c>
      <c r="IU187" t="s">
        <v>362</v>
      </c>
      <c r="IV187" t="s">
        <v>360</v>
      </c>
      <c r="IW187" t="s">
        <v>362</v>
      </c>
      <c r="IX187" t="s">
        <v>362</v>
      </c>
      <c r="IY187" t="s">
        <v>362</v>
      </c>
      <c r="IZ187" t="s">
        <v>362</v>
      </c>
      <c r="JA187" t="s">
        <v>362</v>
      </c>
      <c r="JL187" t="s">
        <v>5235</v>
      </c>
      <c r="JX187" t="s">
        <v>6675</v>
      </c>
      <c r="JY187" t="s">
        <v>360</v>
      </c>
      <c r="JZ187" t="s">
        <v>362</v>
      </c>
      <c r="KA187" t="s">
        <v>362</v>
      </c>
      <c r="KB187" t="s">
        <v>360</v>
      </c>
      <c r="KC187" t="s">
        <v>362</v>
      </c>
      <c r="KD187" t="s">
        <v>362</v>
      </c>
      <c r="KE187" t="s">
        <v>362</v>
      </c>
      <c r="KF187" t="s">
        <v>362</v>
      </c>
      <c r="KG187" t="s">
        <v>362</v>
      </c>
      <c r="KI187" t="s">
        <v>5259</v>
      </c>
      <c r="KJ187" t="s">
        <v>5263</v>
      </c>
      <c r="KK187" t="s">
        <v>360</v>
      </c>
      <c r="KL187" t="s">
        <v>362</v>
      </c>
      <c r="KM187" t="s">
        <v>362</v>
      </c>
      <c r="KN187" t="s">
        <v>362</v>
      </c>
      <c r="KO187" t="s">
        <v>362</v>
      </c>
      <c r="KP187" t="s">
        <v>362</v>
      </c>
      <c r="KQ187" t="s">
        <v>362</v>
      </c>
      <c r="KR187" t="s">
        <v>362</v>
      </c>
      <c r="KS187" t="s">
        <v>362</v>
      </c>
      <c r="KT187" t="s">
        <v>362</v>
      </c>
      <c r="KU187" t="s">
        <v>362</v>
      </c>
      <c r="LJ187" t="s">
        <v>5279</v>
      </c>
      <c r="LK187" t="s">
        <v>360</v>
      </c>
      <c r="LL187" t="s">
        <v>362</v>
      </c>
      <c r="LM187" t="s">
        <v>362</v>
      </c>
      <c r="LN187" t="s">
        <v>362</v>
      </c>
      <c r="LO187" t="s">
        <v>362</v>
      </c>
      <c r="LP187" t="s">
        <v>362</v>
      </c>
      <c r="LQ187" t="s">
        <v>362</v>
      </c>
      <c r="LS187" t="s">
        <v>3072</v>
      </c>
      <c r="LT187" t="s">
        <v>5287</v>
      </c>
      <c r="MR187" t="s">
        <v>5050</v>
      </c>
      <c r="MS187" t="s">
        <v>362</v>
      </c>
      <c r="MT187" t="s">
        <v>362</v>
      </c>
      <c r="MU187" t="s">
        <v>362</v>
      </c>
      <c r="MV187" t="s">
        <v>362</v>
      </c>
      <c r="MW187" t="s">
        <v>362</v>
      </c>
      <c r="MX187" t="s">
        <v>362</v>
      </c>
      <c r="MY187" t="s">
        <v>362</v>
      </c>
      <c r="MZ187" t="s">
        <v>360</v>
      </c>
      <c r="NA187" t="s">
        <v>362</v>
      </c>
      <c r="NB187" t="s">
        <v>362</v>
      </c>
      <c r="NC187" t="s">
        <v>362</v>
      </c>
      <c r="NE187" t="s">
        <v>4971</v>
      </c>
      <c r="NF187" t="s">
        <v>362</v>
      </c>
      <c r="NG187" t="s">
        <v>362</v>
      </c>
      <c r="NH187" t="s">
        <v>362</v>
      </c>
      <c r="NI187" t="s">
        <v>362</v>
      </c>
      <c r="NJ187" t="s">
        <v>362</v>
      </c>
      <c r="NK187" t="s">
        <v>362</v>
      </c>
      <c r="NL187" t="s">
        <v>362</v>
      </c>
      <c r="NM187" t="s">
        <v>362</v>
      </c>
      <c r="NN187" t="s">
        <v>362</v>
      </c>
      <c r="NO187" t="s">
        <v>362</v>
      </c>
      <c r="NP187" t="s">
        <v>362</v>
      </c>
      <c r="NQ187" t="s">
        <v>360</v>
      </c>
      <c r="NR187" t="s">
        <v>362</v>
      </c>
      <c r="NS187" t="s">
        <v>362</v>
      </c>
      <c r="NU187" t="s">
        <v>5263</v>
      </c>
      <c r="NV187" t="s">
        <v>360</v>
      </c>
      <c r="NW187" t="s">
        <v>362</v>
      </c>
      <c r="NX187" t="s">
        <v>362</v>
      </c>
      <c r="NY187" t="s">
        <v>362</v>
      </c>
      <c r="NZ187" t="s">
        <v>362</v>
      </c>
      <c r="OA187" t="s">
        <v>362</v>
      </c>
      <c r="OB187" t="s">
        <v>362</v>
      </c>
      <c r="OC187" t="s">
        <v>362</v>
      </c>
      <c r="OD187" t="s">
        <v>362</v>
      </c>
      <c r="OE187" t="s">
        <v>362</v>
      </c>
      <c r="OF187" t="s">
        <v>362</v>
      </c>
      <c r="OG187" t="s">
        <v>362</v>
      </c>
      <c r="OI187" t="s">
        <v>5345</v>
      </c>
      <c r="OJ187" t="s">
        <v>360</v>
      </c>
      <c r="OK187" t="s">
        <v>362</v>
      </c>
      <c r="OL187" t="s">
        <v>362</v>
      </c>
      <c r="OM187" t="s">
        <v>362</v>
      </c>
      <c r="ON187" t="s">
        <v>362</v>
      </c>
      <c r="OO187" t="s">
        <v>362</v>
      </c>
      <c r="OP187" t="s">
        <v>362</v>
      </c>
      <c r="OQ187" t="s">
        <v>362</v>
      </c>
      <c r="OR187" t="s">
        <v>362</v>
      </c>
      <c r="OS187" t="s">
        <v>362</v>
      </c>
      <c r="OU187" t="s">
        <v>5002</v>
      </c>
      <c r="PF187" t="s">
        <v>6782</v>
      </c>
      <c r="PG187" t="s">
        <v>362</v>
      </c>
      <c r="PH187" t="s">
        <v>362</v>
      </c>
      <c r="PI187" t="s">
        <v>362</v>
      </c>
      <c r="PJ187" t="s">
        <v>360</v>
      </c>
      <c r="PK187" t="s">
        <v>362</v>
      </c>
      <c r="PL187" t="s">
        <v>362</v>
      </c>
      <c r="PM187" t="s">
        <v>360</v>
      </c>
      <c r="PN187" t="s">
        <v>362</v>
      </c>
      <c r="PO187" t="s">
        <v>362</v>
      </c>
      <c r="PP187" t="s">
        <v>360</v>
      </c>
      <c r="PQ187" t="s">
        <v>362</v>
      </c>
      <c r="PR187" t="s">
        <v>362</v>
      </c>
      <c r="PS187" t="s">
        <v>362</v>
      </c>
      <c r="PT187" t="s">
        <v>362</v>
      </c>
      <c r="PU187" t="s">
        <v>362</v>
      </c>
      <c r="PV187" t="s">
        <v>362</v>
      </c>
      <c r="PW187" t="s">
        <v>362</v>
      </c>
      <c r="PX187" t="s">
        <v>362</v>
      </c>
      <c r="PZ187" t="s">
        <v>6783</v>
      </c>
      <c r="QA187" t="s">
        <v>362</v>
      </c>
      <c r="QB187" t="s">
        <v>362</v>
      </c>
      <c r="QC187" t="s">
        <v>360</v>
      </c>
      <c r="QD187" t="s">
        <v>362</v>
      </c>
      <c r="QE187" t="s">
        <v>362</v>
      </c>
      <c r="QF187" t="s">
        <v>362</v>
      </c>
      <c r="QG187" t="s">
        <v>362</v>
      </c>
      <c r="QH187" t="s">
        <v>360</v>
      </c>
      <c r="QI187" t="s">
        <v>362</v>
      </c>
      <c r="QJ187" t="s">
        <v>362</v>
      </c>
      <c r="QK187" t="s">
        <v>362</v>
      </c>
      <c r="QL187" t="s">
        <v>362</v>
      </c>
      <c r="QM187" t="s">
        <v>362</v>
      </c>
      <c r="QN187" t="s">
        <v>362</v>
      </c>
      <c r="QO187" t="s">
        <v>362</v>
      </c>
      <c r="QP187" t="s">
        <v>362</v>
      </c>
      <c r="QR187" t="s">
        <v>5437</v>
      </c>
      <c r="QS187" t="s">
        <v>362</v>
      </c>
      <c r="QT187" t="s">
        <v>362</v>
      </c>
      <c r="QU187" t="s">
        <v>362</v>
      </c>
      <c r="QV187" t="s">
        <v>362</v>
      </c>
      <c r="QW187" t="s">
        <v>362</v>
      </c>
      <c r="QX187" t="s">
        <v>362</v>
      </c>
      <c r="QY187" t="s">
        <v>362</v>
      </c>
      <c r="QZ187" t="s">
        <v>360</v>
      </c>
      <c r="RA187" t="s">
        <v>362</v>
      </c>
      <c r="RB187" t="s">
        <v>362</v>
      </c>
      <c r="RC187" t="s">
        <v>362</v>
      </c>
      <c r="RD187" t="s">
        <v>362</v>
      </c>
      <c r="RF187" t="s">
        <v>5443</v>
      </c>
      <c r="RG187" t="s">
        <v>362</v>
      </c>
      <c r="RH187" t="s">
        <v>360</v>
      </c>
      <c r="RI187" t="s">
        <v>362</v>
      </c>
      <c r="RJ187" t="s">
        <v>362</v>
      </c>
      <c r="RK187" t="s">
        <v>362</v>
      </c>
      <c r="RL187" t="s">
        <v>362</v>
      </c>
      <c r="RM187" t="s">
        <v>362</v>
      </c>
      <c r="RN187" t="s">
        <v>362</v>
      </c>
      <c r="RO187" t="s">
        <v>362</v>
      </c>
      <c r="RP187" t="s">
        <v>362</v>
      </c>
      <c r="RQ187" t="s">
        <v>362</v>
      </c>
      <c r="RR187" t="s">
        <v>362</v>
      </c>
      <c r="RS187" t="s">
        <v>362</v>
      </c>
      <c r="RT187" t="s">
        <v>362</v>
      </c>
      <c r="RU187" t="s">
        <v>362</v>
      </c>
      <c r="RV187" t="s">
        <v>362</v>
      </c>
      <c r="RX187" t="s">
        <v>6581</v>
      </c>
      <c r="RY187" t="s">
        <v>362</v>
      </c>
      <c r="RZ187" t="s">
        <v>360</v>
      </c>
      <c r="SA187" t="s">
        <v>360</v>
      </c>
      <c r="SB187" t="s">
        <v>362</v>
      </c>
      <c r="SC187" t="s">
        <v>362</v>
      </c>
      <c r="SD187" t="s">
        <v>362</v>
      </c>
      <c r="SE187" t="s">
        <v>362</v>
      </c>
      <c r="SF187" t="s">
        <v>362</v>
      </c>
      <c r="SG187" t="s">
        <v>362</v>
      </c>
      <c r="SH187" t="s">
        <v>362</v>
      </c>
      <c r="SI187" t="s">
        <v>362</v>
      </c>
      <c r="SK187" t="s">
        <v>5495</v>
      </c>
      <c r="SL187" t="s">
        <v>362</v>
      </c>
      <c r="SM187" t="s">
        <v>362</v>
      </c>
      <c r="SN187" t="s">
        <v>362</v>
      </c>
      <c r="SO187" t="s">
        <v>362</v>
      </c>
      <c r="SP187" t="s">
        <v>362</v>
      </c>
      <c r="SQ187" t="s">
        <v>362</v>
      </c>
      <c r="SR187" t="s">
        <v>360</v>
      </c>
      <c r="SS187" t="s">
        <v>362</v>
      </c>
      <c r="ST187" t="s">
        <v>362</v>
      </c>
      <c r="SU187" t="s">
        <v>362</v>
      </c>
      <c r="SV187" t="s">
        <v>362</v>
      </c>
      <c r="SW187" t="s">
        <v>362</v>
      </c>
      <c r="SX187" t="s">
        <v>362</v>
      </c>
      <c r="SZ187" t="s">
        <v>6009</v>
      </c>
      <c r="TA187" t="s">
        <v>362</v>
      </c>
      <c r="TB187" t="s">
        <v>362</v>
      </c>
      <c r="TC187" t="s">
        <v>362</v>
      </c>
      <c r="TD187" t="s">
        <v>360</v>
      </c>
      <c r="TE187" t="s">
        <v>360</v>
      </c>
      <c r="TF187" t="s">
        <v>362</v>
      </c>
      <c r="TG187" t="s">
        <v>362</v>
      </c>
      <c r="TH187" t="s">
        <v>362</v>
      </c>
      <c r="TJ187" t="s">
        <v>6544</v>
      </c>
      <c r="TK187" t="s">
        <v>362</v>
      </c>
      <c r="TL187" t="s">
        <v>362</v>
      </c>
      <c r="TM187" t="s">
        <v>362</v>
      </c>
      <c r="TN187" t="s">
        <v>362</v>
      </c>
      <c r="TO187" t="s">
        <v>362</v>
      </c>
      <c r="TP187" t="s">
        <v>360</v>
      </c>
      <c r="TQ187" t="s">
        <v>360</v>
      </c>
      <c r="TR187" t="s">
        <v>362</v>
      </c>
      <c r="TS187" t="s">
        <v>362</v>
      </c>
      <c r="TT187" t="s">
        <v>362</v>
      </c>
      <c r="TU187" t="s">
        <v>362</v>
      </c>
      <c r="TV187" t="s">
        <v>362</v>
      </c>
      <c r="TW187" t="s">
        <v>362</v>
      </c>
      <c r="TY187" t="s">
        <v>5021</v>
      </c>
      <c r="TZ187" t="s">
        <v>5451</v>
      </c>
      <c r="UA187" t="s">
        <v>362</v>
      </c>
      <c r="UB187" t="s">
        <v>360</v>
      </c>
      <c r="UC187" t="s">
        <v>362</v>
      </c>
      <c r="UD187" t="s">
        <v>362</v>
      </c>
      <c r="UE187" t="s">
        <v>362</v>
      </c>
      <c r="UF187" t="s">
        <v>362</v>
      </c>
      <c r="UG187" t="s">
        <v>362</v>
      </c>
      <c r="UH187" t="s">
        <v>362</v>
      </c>
      <c r="UI187" t="s">
        <v>362</v>
      </c>
      <c r="UJ187" t="s">
        <v>362</v>
      </c>
      <c r="UK187" t="s">
        <v>362</v>
      </c>
      <c r="UN187" t="s">
        <v>3074</v>
      </c>
      <c r="UO187" t="s">
        <v>3074</v>
      </c>
      <c r="UP187" t="s">
        <v>3074</v>
      </c>
      <c r="UQ187" t="s">
        <v>6784</v>
      </c>
      <c r="UR187" t="s">
        <v>304</v>
      </c>
      <c r="US187" t="s">
        <v>314</v>
      </c>
      <c r="UT187" t="s">
        <v>282</v>
      </c>
      <c r="UU187" t="s">
        <v>686</v>
      </c>
      <c r="UV187" t="s">
        <v>532</v>
      </c>
      <c r="UW187" t="s">
        <v>328</v>
      </c>
      <c r="UX187" t="s">
        <v>737</v>
      </c>
      <c r="UY187" t="s">
        <v>406</v>
      </c>
      <c r="UZ187" t="s">
        <v>1099</v>
      </c>
      <c r="VA187" t="s">
        <v>1185</v>
      </c>
      <c r="VB187" t="s">
        <v>392</v>
      </c>
    </row>
    <row r="188" spans="1:574" x14ac:dyDescent="0.25">
      <c r="A188" t="s">
        <v>6785</v>
      </c>
      <c r="B188" s="38">
        <v>45912</v>
      </c>
      <c r="C188" t="s">
        <v>3055</v>
      </c>
      <c r="D188" t="s">
        <v>3062</v>
      </c>
      <c r="E188" t="s">
        <v>3068</v>
      </c>
      <c r="G188" t="s">
        <v>3072</v>
      </c>
      <c r="H188" s="38">
        <v>44816</v>
      </c>
      <c r="I188">
        <v>39</v>
      </c>
      <c r="J188" t="s">
        <v>1471</v>
      </c>
      <c r="K188" t="s">
        <v>4866</v>
      </c>
      <c r="L188" t="s">
        <v>4875</v>
      </c>
      <c r="N188" t="s">
        <v>4911</v>
      </c>
      <c r="P188" t="s">
        <v>4923</v>
      </c>
      <c r="R188" t="s">
        <v>5527</v>
      </c>
      <c r="S188" t="s">
        <v>360</v>
      </c>
      <c r="T188" t="s">
        <v>362</v>
      </c>
      <c r="U188" t="s">
        <v>362</v>
      </c>
      <c r="V188" t="s">
        <v>362</v>
      </c>
      <c r="W188" t="s">
        <v>362</v>
      </c>
      <c r="X188" t="s">
        <v>362</v>
      </c>
      <c r="Y188" t="s">
        <v>362</v>
      </c>
      <c r="Z188" t="s">
        <v>362</v>
      </c>
      <c r="AB188" t="s">
        <v>4940</v>
      </c>
      <c r="AC188" t="s">
        <v>4940</v>
      </c>
      <c r="AD188" t="s">
        <v>4940</v>
      </c>
      <c r="AE188" t="s">
        <v>4940</v>
      </c>
      <c r="AF188" t="s">
        <v>4944</v>
      </c>
      <c r="AG188" t="s">
        <v>4940</v>
      </c>
      <c r="AH188" t="s">
        <v>6786</v>
      </c>
      <c r="AI188" t="s">
        <v>360</v>
      </c>
      <c r="AJ188" t="s">
        <v>362</v>
      </c>
      <c r="AK188" t="s">
        <v>362</v>
      </c>
      <c r="AL188" t="s">
        <v>360</v>
      </c>
      <c r="AM188" t="s">
        <v>360</v>
      </c>
      <c r="AN188" t="s">
        <v>362</v>
      </c>
      <c r="AO188" t="s">
        <v>360</v>
      </c>
      <c r="AP188" t="s">
        <v>362</v>
      </c>
      <c r="AQ188" t="s">
        <v>362</v>
      </c>
      <c r="AR188" t="s">
        <v>362</v>
      </c>
      <c r="AS188" t="s">
        <v>360</v>
      </c>
      <c r="AT188" t="s">
        <v>362</v>
      </c>
      <c r="AU188" t="s">
        <v>362</v>
      </c>
      <c r="AV188" t="s">
        <v>362</v>
      </c>
      <c r="AX188" t="s">
        <v>4949</v>
      </c>
      <c r="AY188" t="s">
        <v>360</v>
      </c>
      <c r="AZ188" t="s">
        <v>362</v>
      </c>
      <c r="BA188" t="s">
        <v>362</v>
      </c>
      <c r="BB188" t="s">
        <v>362</v>
      </c>
      <c r="BC188" t="s">
        <v>362</v>
      </c>
      <c r="BD188" t="s">
        <v>362</v>
      </c>
      <c r="BE188" t="s">
        <v>362</v>
      </c>
      <c r="BF188" t="s">
        <v>362</v>
      </c>
      <c r="BG188" t="s">
        <v>362</v>
      </c>
      <c r="BH188" t="s">
        <v>362</v>
      </c>
      <c r="BI188" t="s">
        <v>362</v>
      </c>
      <c r="BJ188" t="s">
        <v>362</v>
      </c>
      <c r="BK188" t="s">
        <v>362</v>
      </c>
      <c r="BM188" t="s">
        <v>5473</v>
      </c>
      <c r="BN188" t="s">
        <v>362</v>
      </c>
      <c r="BO188" t="s">
        <v>362</v>
      </c>
      <c r="BP188" t="s">
        <v>362</v>
      </c>
      <c r="BQ188" t="s">
        <v>360</v>
      </c>
      <c r="BR188" t="s">
        <v>362</v>
      </c>
      <c r="BS188" t="s">
        <v>362</v>
      </c>
      <c r="BT188" t="s">
        <v>362</v>
      </c>
      <c r="BU188" t="s">
        <v>362</v>
      </c>
      <c r="BV188" t="s">
        <v>362</v>
      </c>
      <c r="BX188" t="s">
        <v>4975</v>
      </c>
      <c r="CN188" t="s">
        <v>5002</v>
      </c>
      <c r="DD188" t="s">
        <v>4984</v>
      </c>
      <c r="EK188" t="s">
        <v>5070</v>
      </c>
      <c r="EW188" t="s">
        <v>5094</v>
      </c>
      <c r="EX188" t="s">
        <v>360</v>
      </c>
      <c r="EY188" t="s">
        <v>362</v>
      </c>
      <c r="EZ188" t="s">
        <v>362</v>
      </c>
      <c r="FA188" t="s">
        <v>362</v>
      </c>
      <c r="FB188" t="s">
        <v>362</v>
      </c>
      <c r="FC188" t="s">
        <v>362</v>
      </c>
      <c r="FD188" t="s">
        <v>362</v>
      </c>
      <c r="FE188" t="s">
        <v>362</v>
      </c>
      <c r="FF188" t="s">
        <v>362</v>
      </c>
      <c r="FG188" t="s">
        <v>362</v>
      </c>
      <c r="FH188" t="s">
        <v>362</v>
      </c>
      <c r="FJ188" t="s">
        <v>5070</v>
      </c>
      <c r="FK188" t="s">
        <v>3072</v>
      </c>
      <c r="FV188" t="s">
        <v>3072</v>
      </c>
      <c r="GG188" t="s">
        <v>4949</v>
      </c>
      <c r="GI188" t="s">
        <v>3074</v>
      </c>
      <c r="HN188" t="s">
        <v>5172</v>
      </c>
      <c r="HO188" t="s">
        <v>362</v>
      </c>
      <c r="HP188" t="s">
        <v>362</v>
      </c>
      <c r="HQ188" t="s">
        <v>360</v>
      </c>
      <c r="HR188" t="s">
        <v>362</v>
      </c>
      <c r="HS188" t="s">
        <v>362</v>
      </c>
      <c r="HT188" t="s">
        <v>362</v>
      </c>
      <c r="HU188" t="s">
        <v>362</v>
      </c>
      <c r="HV188" t="s">
        <v>362</v>
      </c>
      <c r="HW188" t="s">
        <v>362</v>
      </c>
      <c r="HY188" t="s">
        <v>5186</v>
      </c>
      <c r="HZ188" t="s">
        <v>362</v>
      </c>
      <c r="IA188" t="s">
        <v>362</v>
      </c>
      <c r="IB188" t="s">
        <v>362</v>
      </c>
      <c r="IC188" t="s">
        <v>362</v>
      </c>
      <c r="ID188" t="s">
        <v>360</v>
      </c>
      <c r="IE188" t="s">
        <v>362</v>
      </c>
      <c r="IG188" t="s">
        <v>5187</v>
      </c>
      <c r="IP188" t="s">
        <v>5203</v>
      </c>
      <c r="IQ188" t="s">
        <v>6644</v>
      </c>
      <c r="IR188" t="s">
        <v>360</v>
      </c>
      <c r="IS188" t="s">
        <v>362</v>
      </c>
      <c r="IT188" t="s">
        <v>362</v>
      </c>
      <c r="IU188" t="s">
        <v>362</v>
      </c>
      <c r="IV188" t="s">
        <v>360</v>
      </c>
      <c r="IW188" t="s">
        <v>362</v>
      </c>
      <c r="IX188" t="s">
        <v>362</v>
      </c>
      <c r="IY188" t="s">
        <v>362</v>
      </c>
      <c r="IZ188" t="s">
        <v>362</v>
      </c>
      <c r="JA188" t="s">
        <v>362</v>
      </c>
      <c r="JL188" t="s">
        <v>5235</v>
      </c>
      <c r="JX188" t="s">
        <v>5248</v>
      </c>
      <c r="JY188" t="s">
        <v>360</v>
      </c>
      <c r="JZ188" t="s">
        <v>362</v>
      </c>
      <c r="KA188" t="s">
        <v>362</v>
      </c>
      <c r="KB188" t="s">
        <v>362</v>
      </c>
      <c r="KC188" t="s">
        <v>362</v>
      </c>
      <c r="KD188" t="s">
        <v>362</v>
      </c>
      <c r="KE188" t="s">
        <v>362</v>
      </c>
      <c r="KF188" t="s">
        <v>362</v>
      </c>
      <c r="KG188" t="s">
        <v>362</v>
      </c>
      <c r="KI188" t="s">
        <v>5259</v>
      </c>
      <c r="KJ188" t="s">
        <v>5263</v>
      </c>
      <c r="KK188" t="s">
        <v>360</v>
      </c>
      <c r="KL188" t="s">
        <v>362</v>
      </c>
      <c r="KM188" t="s">
        <v>362</v>
      </c>
      <c r="KN188" t="s">
        <v>362</v>
      </c>
      <c r="KO188" t="s">
        <v>362</v>
      </c>
      <c r="KP188" t="s">
        <v>362</v>
      </c>
      <c r="KQ188" t="s">
        <v>362</v>
      </c>
      <c r="KR188" t="s">
        <v>362</v>
      </c>
      <c r="KS188" t="s">
        <v>362</v>
      </c>
      <c r="KT188" t="s">
        <v>362</v>
      </c>
      <c r="KU188" t="s">
        <v>362</v>
      </c>
      <c r="LJ188" t="s">
        <v>5997</v>
      </c>
      <c r="LK188" t="s">
        <v>360</v>
      </c>
      <c r="LL188" t="s">
        <v>360</v>
      </c>
      <c r="LM188" t="s">
        <v>362</v>
      </c>
      <c r="LN188" t="s">
        <v>362</v>
      </c>
      <c r="LO188" t="s">
        <v>362</v>
      </c>
      <c r="LP188" t="s">
        <v>362</v>
      </c>
      <c r="LQ188" t="s">
        <v>362</v>
      </c>
      <c r="LS188" t="s">
        <v>3072</v>
      </c>
      <c r="LT188" t="s">
        <v>5287</v>
      </c>
      <c r="MR188" t="s">
        <v>5050</v>
      </c>
      <c r="MS188" t="s">
        <v>362</v>
      </c>
      <c r="MT188" t="s">
        <v>362</v>
      </c>
      <c r="MU188" t="s">
        <v>362</v>
      </c>
      <c r="MV188" t="s">
        <v>362</v>
      </c>
      <c r="MW188" t="s">
        <v>362</v>
      </c>
      <c r="MX188" t="s">
        <v>362</v>
      </c>
      <c r="MY188" t="s">
        <v>362</v>
      </c>
      <c r="MZ188" t="s">
        <v>360</v>
      </c>
      <c r="NA188" t="s">
        <v>362</v>
      </c>
      <c r="NB188" t="s">
        <v>362</v>
      </c>
      <c r="NC188" t="s">
        <v>362</v>
      </c>
      <c r="NE188" t="s">
        <v>4971</v>
      </c>
      <c r="NF188" t="s">
        <v>362</v>
      </c>
      <c r="NG188" t="s">
        <v>362</v>
      </c>
      <c r="NH188" t="s">
        <v>362</v>
      </c>
      <c r="NI188" t="s">
        <v>362</v>
      </c>
      <c r="NJ188" t="s">
        <v>362</v>
      </c>
      <c r="NK188" t="s">
        <v>362</v>
      </c>
      <c r="NL188" t="s">
        <v>362</v>
      </c>
      <c r="NM188" t="s">
        <v>362</v>
      </c>
      <c r="NN188" t="s">
        <v>362</v>
      </c>
      <c r="NO188" t="s">
        <v>362</v>
      </c>
      <c r="NP188" t="s">
        <v>362</v>
      </c>
      <c r="NQ188" t="s">
        <v>360</v>
      </c>
      <c r="NR188" t="s">
        <v>362</v>
      </c>
      <c r="NS188" t="s">
        <v>362</v>
      </c>
      <c r="NU188" t="s">
        <v>5263</v>
      </c>
      <c r="NV188" t="s">
        <v>360</v>
      </c>
      <c r="NW188" t="s">
        <v>362</v>
      </c>
      <c r="NX188" t="s">
        <v>362</v>
      </c>
      <c r="NY188" t="s">
        <v>362</v>
      </c>
      <c r="NZ188" t="s">
        <v>362</v>
      </c>
      <c r="OA188" t="s">
        <v>362</v>
      </c>
      <c r="OB188" t="s">
        <v>362</v>
      </c>
      <c r="OC188" t="s">
        <v>362</v>
      </c>
      <c r="OD188" t="s">
        <v>362</v>
      </c>
      <c r="OE188" t="s">
        <v>362</v>
      </c>
      <c r="OF188" t="s">
        <v>362</v>
      </c>
      <c r="OG188" t="s">
        <v>362</v>
      </c>
      <c r="OI188" t="s">
        <v>5345</v>
      </c>
      <c r="OJ188" t="s">
        <v>360</v>
      </c>
      <c r="OK188" t="s">
        <v>362</v>
      </c>
      <c r="OL188" t="s">
        <v>362</v>
      </c>
      <c r="OM188" t="s">
        <v>362</v>
      </c>
      <c r="ON188" t="s">
        <v>362</v>
      </c>
      <c r="OO188" t="s">
        <v>362</v>
      </c>
      <c r="OP188" t="s">
        <v>362</v>
      </c>
      <c r="OQ188" t="s">
        <v>362</v>
      </c>
      <c r="OR188" t="s">
        <v>362</v>
      </c>
      <c r="OS188" t="s">
        <v>362</v>
      </c>
      <c r="OU188" t="s">
        <v>5002</v>
      </c>
      <c r="PF188" t="s">
        <v>6243</v>
      </c>
      <c r="PG188" t="s">
        <v>362</v>
      </c>
      <c r="PH188" t="s">
        <v>362</v>
      </c>
      <c r="PI188" t="s">
        <v>362</v>
      </c>
      <c r="PJ188" t="s">
        <v>362</v>
      </c>
      <c r="PK188" t="s">
        <v>362</v>
      </c>
      <c r="PL188" t="s">
        <v>362</v>
      </c>
      <c r="PM188" t="s">
        <v>360</v>
      </c>
      <c r="PN188" t="s">
        <v>362</v>
      </c>
      <c r="PO188" t="s">
        <v>362</v>
      </c>
      <c r="PP188" t="s">
        <v>360</v>
      </c>
      <c r="PQ188" t="s">
        <v>362</v>
      </c>
      <c r="PR188" t="s">
        <v>362</v>
      </c>
      <c r="PS188" t="s">
        <v>362</v>
      </c>
      <c r="PT188" t="s">
        <v>362</v>
      </c>
      <c r="PU188" t="s">
        <v>362</v>
      </c>
      <c r="PV188" t="s">
        <v>362</v>
      </c>
      <c r="PW188" t="s">
        <v>362</v>
      </c>
      <c r="PX188" t="s">
        <v>362</v>
      </c>
      <c r="PZ188" t="s">
        <v>5412</v>
      </c>
      <c r="QA188" t="s">
        <v>362</v>
      </c>
      <c r="QB188" t="s">
        <v>362</v>
      </c>
      <c r="QC188" t="s">
        <v>362</v>
      </c>
      <c r="QD188" t="s">
        <v>362</v>
      </c>
      <c r="QE188" t="s">
        <v>362</v>
      </c>
      <c r="QF188" t="s">
        <v>362</v>
      </c>
      <c r="QG188" t="s">
        <v>362</v>
      </c>
      <c r="QH188" t="s">
        <v>360</v>
      </c>
      <c r="QI188" t="s">
        <v>362</v>
      </c>
      <c r="QJ188" t="s">
        <v>362</v>
      </c>
      <c r="QK188" t="s">
        <v>362</v>
      </c>
      <c r="QL188" t="s">
        <v>362</v>
      </c>
      <c r="QM188" t="s">
        <v>362</v>
      </c>
      <c r="QN188" t="s">
        <v>362</v>
      </c>
      <c r="QO188" t="s">
        <v>362</v>
      </c>
      <c r="QP188" t="s">
        <v>362</v>
      </c>
      <c r="QR188" t="s">
        <v>5431</v>
      </c>
      <c r="QS188" t="s">
        <v>362</v>
      </c>
      <c r="QT188" t="s">
        <v>362</v>
      </c>
      <c r="QU188" t="s">
        <v>362</v>
      </c>
      <c r="QV188" t="s">
        <v>362</v>
      </c>
      <c r="QW188" t="s">
        <v>360</v>
      </c>
      <c r="QX188" t="s">
        <v>362</v>
      </c>
      <c r="QY188" t="s">
        <v>362</v>
      </c>
      <c r="QZ188" t="s">
        <v>362</v>
      </c>
      <c r="RA188" t="s">
        <v>362</v>
      </c>
      <c r="RB188" t="s">
        <v>362</v>
      </c>
      <c r="RC188" t="s">
        <v>362</v>
      </c>
      <c r="RD188" t="s">
        <v>362</v>
      </c>
      <c r="RF188" t="s">
        <v>5449</v>
      </c>
      <c r="RG188" t="s">
        <v>362</v>
      </c>
      <c r="RH188" t="s">
        <v>362</v>
      </c>
      <c r="RI188" t="s">
        <v>362</v>
      </c>
      <c r="RJ188" t="s">
        <v>362</v>
      </c>
      <c r="RK188" t="s">
        <v>360</v>
      </c>
      <c r="RL188" t="s">
        <v>362</v>
      </c>
      <c r="RM188" t="s">
        <v>362</v>
      </c>
      <c r="RN188" t="s">
        <v>362</v>
      </c>
      <c r="RO188" t="s">
        <v>362</v>
      </c>
      <c r="RP188" t="s">
        <v>362</v>
      </c>
      <c r="RQ188" t="s">
        <v>362</v>
      </c>
      <c r="RR188" t="s">
        <v>362</v>
      </c>
      <c r="RS188" t="s">
        <v>362</v>
      </c>
      <c r="RT188" t="s">
        <v>362</v>
      </c>
      <c r="RU188" t="s">
        <v>362</v>
      </c>
      <c r="RV188" t="s">
        <v>362</v>
      </c>
      <c r="RX188" t="s">
        <v>6581</v>
      </c>
      <c r="RY188" t="s">
        <v>362</v>
      </c>
      <c r="RZ188" t="s">
        <v>360</v>
      </c>
      <c r="SA188" t="s">
        <v>360</v>
      </c>
      <c r="SB188" t="s">
        <v>362</v>
      </c>
      <c r="SC188" t="s">
        <v>362</v>
      </c>
      <c r="SD188" t="s">
        <v>362</v>
      </c>
      <c r="SE188" t="s">
        <v>362</v>
      </c>
      <c r="SF188" t="s">
        <v>362</v>
      </c>
      <c r="SG188" t="s">
        <v>362</v>
      </c>
      <c r="SH188" t="s">
        <v>362</v>
      </c>
      <c r="SI188" t="s">
        <v>362</v>
      </c>
      <c r="SK188" t="s">
        <v>6787</v>
      </c>
      <c r="SL188" t="s">
        <v>362</v>
      </c>
      <c r="SM188" t="s">
        <v>362</v>
      </c>
      <c r="SN188" t="s">
        <v>362</v>
      </c>
      <c r="SO188" t="s">
        <v>362</v>
      </c>
      <c r="SP188" t="s">
        <v>362</v>
      </c>
      <c r="SQ188" t="s">
        <v>362</v>
      </c>
      <c r="SR188" t="s">
        <v>360</v>
      </c>
      <c r="SS188" t="s">
        <v>360</v>
      </c>
      <c r="ST188" t="s">
        <v>362</v>
      </c>
      <c r="SU188" t="s">
        <v>362</v>
      </c>
      <c r="SV188" t="s">
        <v>362</v>
      </c>
      <c r="SW188" t="s">
        <v>362</v>
      </c>
      <c r="SX188" t="s">
        <v>362</v>
      </c>
      <c r="SZ188" t="s">
        <v>6687</v>
      </c>
      <c r="TA188" t="s">
        <v>362</v>
      </c>
      <c r="TB188" t="s">
        <v>362</v>
      </c>
      <c r="TC188" t="s">
        <v>362</v>
      </c>
      <c r="TD188" t="s">
        <v>360</v>
      </c>
      <c r="TE188" t="s">
        <v>360</v>
      </c>
      <c r="TF188" t="s">
        <v>362</v>
      </c>
      <c r="TG188" t="s">
        <v>362</v>
      </c>
      <c r="TH188" t="s">
        <v>362</v>
      </c>
      <c r="TJ188" t="s">
        <v>6037</v>
      </c>
      <c r="TK188" t="s">
        <v>362</v>
      </c>
      <c r="TL188" t="s">
        <v>362</v>
      </c>
      <c r="TM188" t="s">
        <v>362</v>
      </c>
      <c r="TN188" t="s">
        <v>362</v>
      </c>
      <c r="TO188" t="s">
        <v>362</v>
      </c>
      <c r="TP188" t="s">
        <v>360</v>
      </c>
      <c r="TQ188" t="s">
        <v>360</v>
      </c>
      <c r="TR188" t="s">
        <v>362</v>
      </c>
      <c r="TS188" t="s">
        <v>362</v>
      </c>
      <c r="TT188" t="s">
        <v>362</v>
      </c>
      <c r="TU188" t="s">
        <v>362</v>
      </c>
      <c r="TV188" t="s">
        <v>362</v>
      </c>
      <c r="TW188" t="s">
        <v>362</v>
      </c>
      <c r="TY188" t="s">
        <v>5002</v>
      </c>
      <c r="UN188" t="s">
        <v>3074</v>
      </c>
      <c r="UO188" t="s">
        <v>3074</v>
      </c>
      <c r="UP188" t="s">
        <v>3074</v>
      </c>
      <c r="UQ188" t="s">
        <v>6788</v>
      </c>
      <c r="UR188" t="s">
        <v>304</v>
      </c>
      <c r="US188" t="s">
        <v>314</v>
      </c>
      <c r="UT188" t="s">
        <v>290</v>
      </c>
      <c r="UU188" t="s">
        <v>694</v>
      </c>
      <c r="UV188" t="s">
        <v>532</v>
      </c>
      <c r="UW188" t="s">
        <v>329</v>
      </c>
      <c r="UX188" t="s">
        <v>737</v>
      </c>
      <c r="UY188" t="s">
        <v>402</v>
      </c>
      <c r="UZ188" t="s">
        <v>1099</v>
      </c>
      <c r="VA188" t="s">
        <v>1185</v>
      </c>
      <c r="VB188" t="s">
        <v>380</v>
      </c>
    </row>
    <row r="189" spans="1:574" x14ac:dyDescent="0.25">
      <c r="A189" t="s">
        <v>6789</v>
      </c>
      <c r="B189" s="38">
        <v>45912</v>
      </c>
      <c r="C189" t="s">
        <v>3055</v>
      </c>
      <c r="D189" t="s">
        <v>3062</v>
      </c>
      <c r="E189" t="s">
        <v>3068</v>
      </c>
      <c r="G189" t="s">
        <v>3072</v>
      </c>
      <c r="H189" s="38">
        <v>44750</v>
      </c>
      <c r="I189">
        <v>57</v>
      </c>
      <c r="J189" t="s">
        <v>1471</v>
      </c>
      <c r="K189" t="s">
        <v>4866</v>
      </c>
      <c r="L189" t="s">
        <v>4875</v>
      </c>
      <c r="N189" t="s">
        <v>4913</v>
      </c>
      <c r="P189" t="s">
        <v>4937</v>
      </c>
      <c r="R189" t="s">
        <v>3074</v>
      </c>
      <c r="S189" t="s">
        <v>362</v>
      </c>
      <c r="T189" t="s">
        <v>362</v>
      </c>
      <c r="U189" t="s">
        <v>362</v>
      </c>
      <c r="V189" t="s">
        <v>362</v>
      </c>
      <c r="W189" t="s">
        <v>362</v>
      </c>
      <c r="X189" t="s">
        <v>360</v>
      </c>
      <c r="Y189" t="s">
        <v>362</v>
      </c>
      <c r="Z189" t="s">
        <v>362</v>
      </c>
      <c r="AB189" t="s">
        <v>4942</v>
      </c>
      <c r="AC189" t="s">
        <v>4940</v>
      </c>
      <c r="AD189" t="s">
        <v>4942</v>
      </c>
      <c r="AE189" t="s">
        <v>4940</v>
      </c>
      <c r="AF189" t="s">
        <v>4940</v>
      </c>
      <c r="AG189" t="s">
        <v>4940</v>
      </c>
      <c r="AH189" t="s">
        <v>6790</v>
      </c>
      <c r="AI189" t="s">
        <v>360</v>
      </c>
      <c r="AJ189" t="s">
        <v>362</v>
      </c>
      <c r="AK189" t="s">
        <v>362</v>
      </c>
      <c r="AL189" t="s">
        <v>360</v>
      </c>
      <c r="AM189" t="s">
        <v>362</v>
      </c>
      <c r="AN189" t="s">
        <v>362</v>
      </c>
      <c r="AO189" t="s">
        <v>362</v>
      </c>
      <c r="AP189" t="s">
        <v>362</v>
      </c>
      <c r="AQ189" t="s">
        <v>362</v>
      </c>
      <c r="AR189" t="s">
        <v>362</v>
      </c>
      <c r="AS189" t="s">
        <v>360</v>
      </c>
      <c r="AT189" t="s">
        <v>362</v>
      </c>
      <c r="AU189" t="s">
        <v>362</v>
      </c>
      <c r="AV189" t="s">
        <v>362</v>
      </c>
      <c r="AX189" t="s">
        <v>6564</v>
      </c>
      <c r="AY189" t="s">
        <v>360</v>
      </c>
      <c r="AZ189" t="s">
        <v>362</v>
      </c>
      <c r="BA189" t="s">
        <v>362</v>
      </c>
      <c r="BB189" t="s">
        <v>360</v>
      </c>
      <c r="BC189" t="s">
        <v>362</v>
      </c>
      <c r="BD189" t="s">
        <v>362</v>
      </c>
      <c r="BE189" t="s">
        <v>362</v>
      </c>
      <c r="BF189" t="s">
        <v>362</v>
      </c>
      <c r="BG189" t="s">
        <v>362</v>
      </c>
      <c r="BH189" t="s">
        <v>362</v>
      </c>
      <c r="BI189" t="s">
        <v>362</v>
      </c>
      <c r="BJ189" t="s">
        <v>362</v>
      </c>
      <c r="BK189" t="s">
        <v>362</v>
      </c>
      <c r="BM189" t="s">
        <v>6481</v>
      </c>
      <c r="BN189" t="s">
        <v>362</v>
      </c>
      <c r="BO189" t="s">
        <v>362</v>
      </c>
      <c r="BP189" t="s">
        <v>360</v>
      </c>
      <c r="BQ189" t="s">
        <v>360</v>
      </c>
      <c r="BR189" t="s">
        <v>362</v>
      </c>
      <c r="BS189" t="s">
        <v>362</v>
      </c>
      <c r="BT189" t="s">
        <v>362</v>
      </c>
      <c r="BU189" t="s">
        <v>362</v>
      </c>
      <c r="BV189" t="s">
        <v>362</v>
      </c>
      <c r="BX189" t="s">
        <v>4975</v>
      </c>
      <c r="CN189" t="s">
        <v>5002</v>
      </c>
      <c r="DD189" t="s">
        <v>5023</v>
      </c>
      <c r="EK189" t="s">
        <v>5070</v>
      </c>
      <c r="EW189" t="s">
        <v>5100</v>
      </c>
      <c r="EX189" t="s">
        <v>362</v>
      </c>
      <c r="EY189" t="s">
        <v>362</v>
      </c>
      <c r="EZ189" t="s">
        <v>362</v>
      </c>
      <c r="FA189" t="s">
        <v>360</v>
      </c>
      <c r="FB189" t="s">
        <v>362</v>
      </c>
      <c r="FC189" t="s">
        <v>362</v>
      </c>
      <c r="FD189" t="s">
        <v>362</v>
      </c>
      <c r="FE189" t="s">
        <v>362</v>
      </c>
      <c r="FF189" t="s">
        <v>362</v>
      </c>
      <c r="FG189" t="s">
        <v>362</v>
      </c>
      <c r="FH189" t="s">
        <v>362</v>
      </c>
      <c r="FJ189" t="s">
        <v>5070</v>
      </c>
      <c r="FK189" t="s">
        <v>3072</v>
      </c>
      <c r="FV189" t="s">
        <v>3072</v>
      </c>
      <c r="GG189" t="s">
        <v>4949</v>
      </c>
      <c r="GI189" t="s">
        <v>3074</v>
      </c>
      <c r="HN189" t="s">
        <v>5172</v>
      </c>
      <c r="HO189" t="s">
        <v>362</v>
      </c>
      <c r="HP189" t="s">
        <v>362</v>
      </c>
      <c r="HQ189" t="s">
        <v>360</v>
      </c>
      <c r="HR189" t="s">
        <v>362</v>
      </c>
      <c r="HS189" t="s">
        <v>362</v>
      </c>
      <c r="HT189" t="s">
        <v>362</v>
      </c>
      <c r="HU189" t="s">
        <v>362</v>
      </c>
      <c r="HV189" t="s">
        <v>362</v>
      </c>
      <c r="HW189" t="s">
        <v>362</v>
      </c>
      <c r="HY189" t="s">
        <v>5186</v>
      </c>
      <c r="HZ189" t="s">
        <v>362</v>
      </c>
      <c r="IA189" t="s">
        <v>362</v>
      </c>
      <c r="IB189" t="s">
        <v>362</v>
      </c>
      <c r="IC189" t="s">
        <v>362</v>
      </c>
      <c r="ID189" t="s">
        <v>360</v>
      </c>
      <c r="IE189" t="s">
        <v>362</v>
      </c>
      <c r="IG189" t="s">
        <v>5021</v>
      </c>
      <c r="IH189" t="s">
        <v>5194</v>
      </c>
      <c r="II189" t="s">
        <v>360</v>
      </c>
      <c r="IJ189" t="s">
        <v>362</v>
      </c>
      <c r="IK189" t="s">
        <v>362</v>
      </c>
      <c r="IL189" t="s">
        <v>362</v>
      </c>
      <c r="IM189" t="s">
        <v>362</v>
      </c>
      <c r="IN189" t="s">
        <v>362</v>
      </c>
      <c r="IP189" t="s">
        <v>5203</v>
      </c>
      <c r="IQ189" t="s">
        <v>5220</v>
      </c>
      <c r="IR189" t="s">
        <v>362</v>
      </c>
      <c r="IS189" t="s">
        <v>362</v>
      </c>
      <c r="IT189" t="s">
        <v>362</v>
      </c>
      <c r="IU189" t="s">
        <v>362</v>
      </c>
      <c r="IV189" t="s">
        <v>360</v>
      </c>
      <c r="IW189" t="s">
        <v>362</v>
      </c>
      <c r="IX189" t="s">
        <v>362</v>
      </c>
      <c r="IY189" t="s">
        <v>362</v>
      </c>
      <c r="IZ189" t="s">
        <v>362</v>
      </c>
      <c r="JA189" t="s">
        <v>362</v>
      </c>
      <c r="JL189" t="s">
        <v>5235</v>
      </c>
      <c r="JX189" t="s">
        <v>5257</v>
      </c>
      <c r="JY189" t="s">
        <v>362</v>
      </c>
      <c r="JZ189" t="s">
        <v>362</v>
      </c>
      <c r="KA189" t="s">
        <v>362</v>
      </c>
      <c r="KB189" t="s">
        <v>362</v>
      </c>
      <c r="KC189" t="s">
        <v>362</v>
      </c>
      <c r="KD189" t="s">
        <v>360</v>
      </c>
      <c r="KE189" t="s">
        <v>362</v>
      </c>
      <c r="KF189" t="s">
        <v>362</v>
      </c>
      <c r="KG189" t="s">
        <v>362</v>
      </c>
      <c r="KI189" t="s">
        <v>5259</v>
      </c>
      <c r="KJ189" t="s">
        <v>5263</v>
      </c>
      <c r="KK189" t="s">
        <v>360</v>
      </c>
      <c r="KL189" t="s">
        <v>362</v>
      </c>
      <c r="KM189" t="s">
        <v>362</v>
      </c>
      <c r="KN189" t="s">
        <v>362</v>
      </c>
      <c r="KO189" t="s">
        <v>362</v>
      </c>
      <c r="KP189" t="s">
        <v>362</v>
      </c>
      <c r="KQ189" t="s">
        <v>362</v>
      </c>
      <c r="KR189" t="s">
        <v>362</v>
      </c>
      <c r="KS189" t="s">
        <v>362</v>
      </c>
      <c r="KT189" t="s">
        <v>362</v>
      </c>
      <c r="KU189" t="s">
        <v>362</v>
      </c>
      <c r="LJ189" t="s">
        <v>5997</v>
      </c>
      <c r="LK189" t="s">
        <v>360</v>
      </c>
      <c r="LL189" t="s">
        <v>360</v>
      </c>
      <c r="LM189" t="s">
        <v>362</v>
      </c>
      <c r="LN189" t="s">
        <v>362</v>
      </c>
      <c r="LO189" t="s">
        <v>362</v>
      </c>
      <c r="LP189" t="s">
        <v>362</v>
      </c>
      <c r="LQ189" t="s">
        <v>362</v>
      </c>
      <c r="LS189" t="s">
        <v>3072</v>
      </c>
      <c r="LT189" t="s">
        <v>5287</v>
      </c>
      <c r="MR189" t="s">
        <v>5310</v>
      </c>
      <c r="MS189" t="s">
        <v>360</v>
      </c>
      <c r="MT189" t="s">
        <v>362</v>
      </c>
      <c r="MU189" t="s">
        <v>362</v>
      </c>
      <c r="MV189" t="s">
        <v>362</v>
      </c>
      <c r="MW189" t="s">
        <v>362</v>
      </c>
      <c r="MX189" t="s">
        <v>362</v>
      </c>
      <c r="MY189" t="s">
        <v>362</v>
      </c>
      <c r="MZ189" t="s">
        <v>362</v>
      </c>
      <c r="NA189" t="s">
        <v>362</v>
      </c>
      <c r="NB189" t="s">
        <v>362</v>
      </c>
      <c r="NC189" t="s">
        <v>362</v>
      </c>
      <c r="NE189" t="s">
        <v>4971</v>
      </c>
      <c r="NF189" t="s">
        <v>362</v>
      </c>
      <c r="NG189" t="s">
        <v>362</v>
      </c>
      <c r="NH189" t="s">
        <v>362</v>
      </c>
      <c r="NI189" t="s">
        <v>362</v>
      </c>
      <c r="NJ189" t="s">
        <v>362</v>
      </c>
      <c r="NK189" t="s">
        <v>362</v>
      </c>
      <c r="NL189" t="s">
        <v>362</v>
      </c>
      <c r="NM189" t="s">
        <v>362</v>
      </c>
      <c r="NN189" t="s">
        <v>362</v>
      </c>
      <c r="NO189" t="s">
        <v>362</v>
      </c>
      <c r="NP189" t="s">
        <v>362</v>
      </c>
      <c r="NQ189" t="s">
        <v>360</v>
      </c>
      <c r="NR189" t="s">
        <v>362</v>
      </c>
      <c r="NS189" t="s">
        <v>362</v>
      </c>
      <c r="NU189" t="s">
        <v>5263</v>
      </c>
      <c r="NV189" t="s">
        <v>360</v>
      </c>
      <c r="NW189" t="s">
        <v>362</v>
      </c>
      <c r="NX189" t="s">
        <v>362</v>
      </c>
      <c r="NY189" t="s">
        <v>362</v>
      </c>
      <c r="NZ189" t="s">
        <v>362</v>
      </c>
      <c r="OA189" t="s">
        <v>362</v>
      </c>
      <c r="OB189" t="s">
        <v>362</v>
      </c>
      <c r="OC189" t="s">
        <v>362</v>
      </c>
      <c r="OD189" t="s">
        <v>362</v>
      </c>
      <c r="OE189" t="s">
        <v>362</v>
      </c>
      <c r="OF189" t="s">
        <v>362</v>
      </c>
      <c r="OG189" t="s">
        <v>362</v>
      </c>
      <c r="OI189" t="s">
        <v>5345</v>
      </c>
      <c r="OJ189" t="s">
        <v>360</v>
      </c>
      <c r="OK189" t="s">
        <v>362</v>
      </c>
      <c r="OL189" t="s">
        <v>362</v>
      </c>
      <c r="OM189" t="s">
        <v>362</v>
      </c>
      <c r="ON189" t="s">
        <v>362</v>
      </c>
      <c r="OO189" t="s">
        <v>362</v>
      </c>
      <c r="OP189" t="s">
        <v>362</v>
      </c>
      <c r="OQ189" t="s">
        <v>362</v>
      </c>
      <c r="OR189" t="s">
        <v>362</v>
      </c>
      <c r="OS189" t="s">
        <v>362</v>
      </c>
      <c r="OU189" t="s">
        <v>5002</v>
      </c>
      <c r="PF189" t="s">
        <v>6791</v>
      </c>
      <c r="PG189" t="s">
        <v>360</v>
      </c>
      <c r="PH189" t="s">
        <v>362</v>
      </c>
      <c r="PI189" t="s">
        <v>362</v>
      </c>
      <c r="PJ189" t="s">
        <v>360</v>
      </c>
      <c r="PK189" t="s">
        <v>362</v>
      </c>
      <c r="PL189" t="s">
        <v>362</v>
      </c>
      <c r="PM189" t="s">
        <v>362</v>
      </c>
      <c r="PN189" t="s">
        <v>362</v>
      </c>
      <c r="PO189" t="s">
        <v>362</v>
      </c>
      <c r="PP189" t="s">
        <v>360</v>
      </c>
      <c r="PQ189" t="s">
        <v>362</v>
      </c>
      <c r="PR189" t="s">
        <v>362</v>
      </c>
      <c r="PS189" t="s">
        <v>362</v>
      </c>
      <c r="PT189" t="s">
        <v>362</v>
      </c>
      <c r="PU189" t="s">
        <v>362</v>
      </c>
      <c r="PV189" t="s">
        <v>362</v>
      </c>
      <c r="PW189" t="s">
        <v>362</v>
      </c>
      <c r="PX189" t="s">
        <v>362</v>
      </c>
      <c r="PZ189" t="s">
        <v>5412</v>
      </c>
      <c r="QA189" t="s">
        <v>362</v>
      </c>
      <c r="QB189" t="s">
        <v>362</v>
      </c>
      <c r="QC189" t="s">
        <v>362</v>
      </c>
      <c r="QD189" t="s">
        <v>362</v>
      </c>
      <c r="QE189" t="s">
        <v>362</v>
      </c>
      <c r="QF189" t="s">
        <v>362</v>
      </c>
      <c r="QG189" t="s">
        <v>362</v>
      </c>
      <c r="QH189" t="s">
        <v>360</v>
      </c>
      <c r="QI189" t="s">
        <v>362</v>
      </c>
      <c r="QJ189" t="s">
        <v>362</v>
      </c>
      <c r="QK189" t="s">
        <v>362</v>
      </c>
      <c r="QL189" t="s">
        <v>362</v>
      </c>
      <c r="QM189" t="s">
        <v>362</v>
      </c>
      <c r="QN189" t="s">
        <v>362</v>
      </c>
      <c r="QO189" t="s">
        <v>362</v>
      </c>
      <c r="QP189" t="s">
        <v>362</v>
      </c>
      <c r="QR189" t="s">
        <v>5437</v>
      </c>
      <c r="QS189" t="s">
        <v>362</v>
      </c>
      <c r="QT189" t="s">
        <v>362</v>
      </c>
      <c r="QU189" t="s">
        <v>362</v>
      </c>
      <c r="QV189" t="s">
        <v>362</v>
      </c>
      <c r="QW189" t="s">
        <v>362</v>
      </c>
      <c r="QX189" t="s">
        <v>362</v>
      </c>
      <c r="QY189" t="s">
        <v>362</v>
      </c>
      <c r="QZ189" t="s">
        <v>360</v>
      </c>
      <c r="RA189" t="s">
        <v>362</v>
      </c>
      <c r="RB189" t="s">
        <v>362</v>
      </c>
      <c r="RC189" t="s">
        <v>362</v>
      </c>
      <c r="RD189" t="s">
        <v>362</v>
      </c>
      <c r="RF189" t="s">
        <v>5449</v>
      </c>
      <c r="RG189" t="s">
        <v>362</v>
      </c>
      <c r="RH189" t="s">
        <v>362</v>
      </c>
      <c r="RI189" t="s">
        <v>362</v>
      </c>
      <c r="RJ189" t="s">
        <v>362</v>
      </c>
      <c r="RK189" t="s">
        <v>360</v>
      </c>
      <c r="RL189" t="s">
        <v>362</v>
      </c>
      <c r="RM189" t="s">
        <v>362</v>
      </c>
      <c r="RN189" t="s">
        <v>362</v>
      </c>
      <c r="RO189" t="s">
        <v>362</v>
      </c>
      <c r="RP189" t="s">
        <v>362</v>
      </c>
      <c r="RQ189" t="s">
        <v>362</v>
      </c>
      <c r="RR189" t="s">
        <v>362</v>
      </c>
      <c r="RS189" t="s">
        <v>362</v>
      </c>
      <c r="RT189" t="s">
        <v>362</v>
      </c>
      <c r="RU189" t="s">
        <v>362</v>
      </c>
      <c r="RV189" t="s">
        <v>362</v>
      </c>
      <c r="SZ189" t="s">
        <v>6130</v>
      </c>
      <c r="TA189" t="s">
        <v>360</v>
      </c>
      <c r="TB189" t="s">
        <v>360</v>
      </c>
      <c r="TC189" t="s">
        <v>362</v>
      </c>
      <c r="TD189" t="s">
        <v>362</v>
      </c>
      <c r="TE189" t="s">
        <v>362</v>
      </c>
      <c r="TF189" t="s">
        <v>362</v>
      </c>
      <c r="TG189" t="s">
        <v>362</v>
      </c>
      <c r="TH189" t="s">
        <v>362</v>
      </c>
      <c r="TJ189" t="s">
        <v>5493</v>
      </c>
      <c r="TK189" t="s">
        <v>362</v>
      </c>
      <c r="TL189" t="s">
        <v>362</v>
      </c>
      <c r="TM189" t="s">
        <v>362</v>
      </c>
      <c r="TN189" t="s">
        <v>362</v>
      </c>
      <c r="TO189" t="s">
        <v>362</v>
      </c>
      <c r="TP189" t="s">
        <v>360</v>
      </c>
      <c r="TQ189" t="s">
        <v>362</v>
      </c>
      <c r="TR189" t="s">
        <v>362</v>
      </c>
      <c r="TS189" t="s">
        <v>362</v>
      </c>
      <c r="TT189" t="s">
        <v>362</v>
      </c>
      <c r="TU189" t="s">
        <v>362</v>
      </c>
      <c r="TV189" t="s">
        <v>362</v>
      </c>
      <c r="TW189" t="s">
        <v>362</v>
      </c>
      <c r="TY189" t="s">
        <v>5002</v>
      </c>
      <c r="UN189" t="s">
        <v>3074</v>
      </c>
      <c r="UO189" t="s">
        <v>3074</v>
      </c>
      <c r="UP189" t="s">
        <v>3074</v>
      </c>
      <c r="UQ189" t="s">
        <v>6792</v>
      </c>
      <c r="UR189" t="s">
        <v>304</v>
      </c>
      <c r="US189" t="s">
        <v>314</v>
      </c>
      <c r="UT189" t="s">
        <v>290</v>
      </c>
      <c r="UU189" t="s">
        <v>694</v>
      </c>
      <c r="UV189" t="s">
        <v>532</v>
      </c>
      <c r="UW189" t="s">
        <v>329</v>
      </c>
      <c r="UX189" t="s">
        <v>742</v>
      </c>
      <c r="UY189" t="s">
        <v>406</v>
      </c>
      <c r="UZ189" t="s">
        <v>1099</v>
      </c>
      <c r="VA189" t="s">
        <v>1185</v>
      </c>
      <c r="VB189" t="s">
        <v>392</v>
      </c>
    </row>
    <row r="190" spans="1:574" x14ac:dyDescent="0.25">
      <c r="A190" t="s">
        <v>6793</v>
      </c>
      <c r="B190" s="38">
        <v>45915</v>
      </c>
      <c r="C190" t="s">
        <v>3056</v>
      </c>
      <c r="D190" t="s">
        <v>3062</v>
      </c>
      <c r="E190" t="s">
        <v>3068</v>
      </c>
      <c r="G190" t="s">
        <v>3072</v>
      </c>
      <c r="H190" s="38">
        <v>44937</v>
      </c>
      <c r="I190">
        <v>37</v>
      </c>
      <c r="J190" t="s">
        <v>1471</v>
      </c>
      <c r="K190" t="s">
        <v>4866</v>
      </c>
      <c r="L190" t="s">
        <v>4875</v>
      </c>
      <c r="N190" t="s">
        <v>4911</v>
      </c>
      <c r="P190" t="s">
        <v>4921</v>
      </c>
      <c r="R190" t="s">
        <v>5527</v>
      </c>
      <c r="S190" t="s">
        <v>360</v>
      </c>
      <c r="T190" t="s">
        <v>362</v>
      </c>
      <c r="U190" t="s">
        <v>362</v>
      </c>
      <c r="V190" t="s">
        <v>362</v>
      </c>
      <c r="W190" t="s">
        <v>362</v>
      </c>
      <c r="X190" t="s">
        <v>362</v>
      </c>
      <c r="Y190" t="s">
        <v>362</v>
      </c>
      <c r="Z190" t="s">
        <v>362</v>
      </c>
      <c r="AB190" t="s">
        <v>4940</v>
      </c>
      <c r="AC190" t="s">
        <v>4940</v>
      </c>
      <c r="AD190" t="s">
        <v>4940</v>
      </c>
      <c r="AE190" t="s">
        <v>4940</v>
      </c>
      <c r="AF190" t="s">
        <v>4940</v>
      </c>
      <c r="AG190" t="s">
        <v>4940</v>
      </c>
      <c r="AH190" t="s">
        <v>4971</v>
      </c>
      <c r="AI190" t="s">
        <v>362</v>
      </c>
      <c r="AJ190" t="s">
        <v>362</v>
      </c>
      <c r="AK190" t="s">
        <v>362</v>
      </c>
      <c r="AL190" t="s">
        <v>362</v>
      </c>
      <c r="AM190" t="s">
        <v>362</v>
      </c>
      <c r="AN190" t="s">
        <v>362</v>
      </c>
      <c r="AO190" t="s">
        <v>362</v>
      </c>
      <c r="AP190" t="s">
        <v>362</v>
      </c>
      <c r="AQ190" t="s">
        <v>362</v>
      </c>
      <c r="AR190" t="s">
        <v>362</v>
      </c>
      <c r="AS190" t="s">
        <v>362</v>
      </c>
      <c r="AT190" t="s">
        <v>362</v>
      </c>
      <c r="AU190" t="s">
        <v>360</v>
      </c>
      <c r="AV190" t="s">
        <v>362</v>
      </c>
      <c r="AX190" t="s">
        <v>4973</v>
      </c>
      <c r="AY190" t="s">
        <v>362</v>
      </c>
      <c r="AZ190" t="s">
        <v>362</v>
      </c>
      <c r="BA190" t="s">
        <v>362</v>
      </c>
      <c r="BB190" t="s">
        <v>362</v>
      </c>
      <c r="BC190" t="s">
        <v>362</v>
      </c>
      <c r="BD190" t="s">
        <v>362</v>
      </c>
      <c r="BE190" t="s">
        <v>362</v>
      </c>
      <c r="BF190" t="s">
        <v>362</v>
      </c>
      <c r="BG190" t="s">
        <v>362</v>
      </c>
      <c r="BH190" t="s">
        <v>362</v>
      </c>
      <c r="BI190" t="s">
        <v>362</v>
      </c>
      <c r="BJ190" t="s">
        <v>360</v>
      </c>
      <c r="BK190" t="s">
        <v>362</v>
      </c>
      <c r="DE190" t="s">
        <v>5026</v>
      </c>
      <c r="DF190" t="s">
        <v>5036</v>
      </c>
      <c r="DG190" t="s">
        <v>362</v>
      </c>
      <c r="DH190" t="s">
        <v>362</v>
      </c>
      <c r="DI190" t="s">
        <v>360</v>
      </c>
      <c r="DJ190" t="s">
        <v>362</v>
      </c>
      <c r="DK190" t="s">
        <v>362</v>
      </c>
      <c r="DL190" t="s">
        <v>362</v>
      </c>
      <c r="FJ190" t="s">
        <v>5070</v>
      </c>
      <c r="FK190" t="s">
        <v>3074</v>
      </c>
      <c r="FL190" t="s">
        <v>5122</v>
      </c>
      <c r="FM190" t="s">
        <v>362</v>
      </c>
      <c r="FN190" t="s">
        <v>362</v>
      </c>
      <c r="FO190" t="s">
        <v>362</v>
      </c>
      <c r="FP190" t="s">
        <v>362</v>
      </c>
      <c r="FQ190" t="s">
        <v>360</v>
      </c>
      <c r="FR190" t="s">
        <v>362</v>
      </c>
      <c r="FS190" t="s">
        <v>362</v>
      </c>
      <c r="FT190" t="s">
        <v>362</v>
      </c>
      <c r="FV190" t="s">
        <v>5111</v>
      </c>
      <c r="FW190" t="s">
        <v>5132</v>
      </c>
      <c r="FX190" t="s">
        <v>362</v>
      </c>
      <c r="FY190" t="s">
        <v>362</v>
      </c>
      <c r="FZ190" t="s">
        <v>362</v>
      </c>
      <c r="GA190" t="s">
        <v>362</v>
      </c>
      <c r="GB190" t="s">
        <v>360</v>
      </c>
      <c r="GC190" t="s">
        <v>362</v>
      </c>
      <c r="GD190" t="s">
        <v>362</v>
      </c>
      <c r="GE190" t="s">
        <v>362</v>
      </c>
      <c r="GG190" t="s">
        <v>4949</v>
      </c>
      <c r="GI190" t="s">
        <v>3074</v>
      </c>
      <c r="HN190" t="s">
        <v>4907</v>
      </c>
      <c r="HO190" t="s">
        <v>362</v>
      </c>
      <c r="HP190" t="s">
        <v>362</v>
      </c>
      <c r="HQ190" t="s">
        <v>362</v>
      </c>
      <c r="HR190" t="s">
        <v>362</v>
      </c>
      <c r="HS190" t="s">
        <v>362</v>
      </c>
      <c r="HT190" t="s">
        <v>362</v>
      </c>
      <c r="HU190" t="s">
        <v>362</v>
      </c>
      <c r="HV190" t="s">
        <v>360</v>
      </c>
      <c r="HW190" t="s">
        <v>362</v>
      </c>
      <c r="HY190" t="s">
        <v>5186</v>
      </c>
      <c r="HZ190" t="s">
        <v>362</v>
      </c>
      <c r="IA190" t="s">
        <v>362</v>
      </c>
      <c r="IB190" t="s">
        <v>362</v>
      </c>
      <c r="IC190" t="s">
        <v>362</v>
      </c>
      <c r="ID190" t="s">
        <v>360</v>
      </c>
      <c r="IE190" t="s">
        <v>362</v>
      </c>
      <c r="IG190" t="s">
        <v>5021</v>
      </c>
      <c r="IH190" t="s">
        <v>6594</v>
      </c>
      <c r="II190" t="s">
        <v>362</v>
      </c>
      <c r="IJ190" t="s">
        <v>360</v>
      </c>
      <c r="IK190" t="s">
        <v>360</v>
      </c>
      <c r="IL190" t="s">
        <v>362</v>
      </c>
      <c r="IM190" t="s">
        <v>362</v>
      </c>
      <c r="IN190" t="s">
        <v>362</v>
      </c>
      <c r="IP190" t="s">
        <v>5203</v>
      </c>
      <c r="IQ190" t="s">
        <v>5985</v>
      </c>
      <c r="IR190" t="s">
        <v>362</v>
      </c>
      <c r="IS190" t="s">
        <v>362</v>
      </c>
      <c r="IT190" t="s">
        <v>362</v>
      </c>
      <c r="IU190" t="s">
        <v>360</v>
      </c>
      <c r="IV190" t="s">
        <v>360</v>
      </c>
      <c r="IW190" t="s">
        <v>362</v>
      </c>
      <c r="IX190" t="s">
        <v>362</v>
      </c>
      <c r="IY190" t="s">
        <v>362</v>
      </c>
      <c r="IZ190" t="s">
        <v>362</v>
      </c>
      <c r="JA190" t="s">
        <v>362</v>
      </c>
      <c r="JL190" t="s">
        <v>3074</v>
      </c>
      <c r="JX190" t="s">
        <v>5248</v>
      </c>
      <c r="JY190" t="s">
        <v>360</v>
      </c>
      <c r="JZ190" t="s">
        <v>362</v>
      </c>
      <c r="KA190" t="s">
        <v>362</v>
      </c>
      <c r="KB190" t="s">
        <v>362</v>
      </c>
      <c r="KC190" t="s">
        <v>362</v>
      </c>
      <c r="KD190" t="s">
        <v>362</v>
      </c>
      <c r="KE190" t="s">
        <v>362</v>
      </c>
      <c r="KF190" t="s">
        <v>362</v>
      </c>
      <c r="KG190" t="s">
        <v>362</v>
      </c>
      <c r="KI190" t="s">
        <v>5259</v>
      </c>
      <c r="KJ190" t="s">
        <v>6794</v>
      </c>
      <c r="KK190" t="s">
        <v>360</v>
      </c>
      <c r="KL190" t="s">
        <v>362</v>
      </c>
      <c r="KM190" t="s">
        <v>362</v>
      </c>
      <c r="KN190" t="s">
        <v>362</v>
      </c>
      <c r="KO190" t="s">
        <v>360</v>
      </c>
      <c r="KP190" t="s">
        <v>360</v>
      </c>
      <c r="KQ190" t="s">
        <v>360</v>
      </c>
      <c r="KR190" t="s">
        <v>362</v>
      </c>
      <c r="KS190" t="s">
        <v>362</v>
      </c>
      <c r="KT190" t="s">
        <v>362</v>
      </c>
      <c r="KU190" t="s">
        <v>362</v>
      </c>
      <c r="LJ190" t="s">
        <v>5997</v>
      </c>
      <c r="LK190" t="s">
        <v>360</v>
      </c>
      <c r="LL190" t="s">
        <v>360</v>
      </c>
      <c r="LM190" t="s">
        <v>362</v>
      </c>
      <c r="LN190" t="s">
        <v>362</v>
      </c>
      <c r="LO190" t="s">
        <v>362</v>
      </c>
      <c r="LP190" t="s">
        <v>362</v>
      </c>
      <c r="LQ190" t="s">
        <v>362</v>
      </c>
      <c r="LS190" t="s">
        <v>3072</v>
      </c>
      <c r="LT190" t="s">
        <v>5287</v>
      </c>
      <c r="MR190" t="s">
        <v>5050</v>
      </c>
      <c r="MS190" t="s">
        <v>362</v>
      </c>
      <c r="MT190" t="s">
        <v>362</v>
      </c>
      <c r="MU190" t="s">
        <v>362</v>
      </c>
      <c r="MV190" t="s">
        <v>362</v>
      </c>
      <c r="MW190" t="s">
        <v>362</v>
      </c>
      <c r="MX190" t="s">
        <v>362</v>
      </c>
      <c r="MY190" t="s">
        <v>362</v>
      </c>
      <c r="MZ190" t="s">
        <v>360</v>
      </c>
      <c r="NA190" t="s">
        <v>362</v>
      </c>
      <c r="NB190" t="s">
        <v>362</v>
      </c>
      <c r="NC190" t="s">
        <v>362</v>
      </c>
      <c r="NE190" t="s">
        <v>4971</v>
      </c>
      <c r="NF190" t="s">
        <v>362</v>
      </c>
      <c r="NG190" t="s">
        <v>362</v>
      </c>
      <c r="NH190" t="s">
        <v>362</v>
      </c>
      <c r="NI190" t="s">
        <v>362</v>
      </c>
      <c r="NJ190" t="s">
        <v>362</v>
      </c>
      <c r="NK190" t="s">
        <v>362</v>
      </c>
      <c r="NL190" t="s">
        <v>362</v>
      </c>
      <c r="NM190" t="s">
        <v>362</v>
      </c>
      <c r="NN190" t="s">
        <v>362</v>
      </c>
      <c r="NO190" t="s">
        <v>362</v>
      </c>
      <c r="NP190" t="s">
        <v>362</v>
      </c>
      <c r="NQ190" t="s">
        <v>360</v>
      </c>
      <c r="NR190" t="s">
        <v>362</v>
      </c>
      <c r="NS190" t="s">
        <v>362</v>
      </c>
      <c r="NU190" t="s">
        <v>6596</v>
      </c>
      <c r="NV190" t="s">
        <v>362</v>
      </c>
      <c r="NW190" t="s">
        <v>362</v>
      </c>
      <c r="NX190" t="s">
        <v>362</v>
      </c>
      <c r="NY190" t="s">
        <v>362</v>
      </c>
      <c r="NZ190" t="s">
        <v>360</v>
      </c>
      <c r="OA190" t="s">
        <v>360</v>
      </c>
      <c r="OB190" t="s">
        <v>360</v>
      </c>
      <c r="OC190" t="s">
        <v>362</v>
      </c>
      <c r="OD190" t="s">
        <v>362</v>
      </c>
      <c r="OE190" t="s">
        <v>362</v>
      </c>
      <c r="OF190" t="s">
        <v>362</v>
      </c>
      <c r="OG190" t="s">
        <v>362</v>
      </c>
      <c r="OI190" t="s">
        <v>5345</v>
      </c>
      <c r="OJ190" t="s">
        <v>360</v>
      </c>
      <c r="OK190" t="s">
        <v>362</v>
      </c>
      <c r="OL190" t="s">
        <v>362</v>
      </c>
      <c r="OM190" t="s">
        <v>362</v>
      </c>
      <c r="ON190" t="s">
        <v>362</v>
      </c>
      <c r="OO190" t="s">
        <v>362</v>
      </c>
      <c r="OP190" t="s">
        <v>362</v>
      </c>
      <c r="OQ190" t="s">
        <v>362</v>
      </c>
      <c r="OR190" t="s">
        <v>362</v>
      </c>
      <c r="OS190" t="s">
        <v>362</v>
      </c>
      <c r="OU190" t="s">
        <v>5002</v>
      </c>
      <c r="PF190" t="s">
        <v>5387</v>
      </c>
      <c r="PG190" t="s">
        <v>362</v>
      </c>
      <c r="PH190" t="s">
        <v>362</v>
      </c>
      <c r="PI190" t="s">
        <v>362</v>
      </c>
      <c r="PJ190" t="s">
        <v>362</v>
      </c>
      <c r="PK190" t="s">
        <v>362</v>
      </c>
      <c r="PL190" t="s">
        <v>362</v>
      </c>
      <c r="PM190" t="s">
        <v>362</v>
      </c>
      <c r="PN190" t="s">
        <v>362</v>
      </c>
      <c r="PO190" t="s">
        <v>362</v>
      </c>
      <c r="PP190" t="s">
        <v>360</v>
      </c>
      <c r="PQ190" t="s">
        <v>362</v>
      </c>
      <c r="PR190" t="s">
        <v>362</v>
      </c>
      <c r="PS190" t="s">
        <v>362</v>
      </c>
      <c r="PT190" t="s">
        <v>362</v>
      </c>
      <c r="PU190" t="s">
        <v>362</v>
      </c>
      <c r="PV190" t="s">
        <v>362</v>
      </c>
      <c r="PW190" t="s">
        <v>362</v>
      </c>
      <c r="PX190" t="s">
        <v>362</v>
      </c>
      <c r="PZ190" t="s">
        <v>5398</v>
      </c>
      <c r="QA190" t="s">
        <v>362</v>
      </c>
      <c r="QB190" t="s">
        <v>362</v>
      </c>
      <c r="QC190" t="s">
        <v>362</v>
      </c>
      <c r="QD190" t="s">
        <v>362</v>
      </c>
      <c r="QE190" t="s">
        <v>362</v>
      </c>
      <c r="QF190" t="s">
        <v>362</v>
      </c>
      <c r="QG190" t="s">
        <v>362</v>
      </c>
      <c r="QH190" t="s">
        <v>362</v>
      </c>
      <c r="QI190" t="s">
        <v>362</v>
      </c>
      <c r="QJ190" t="s">
        <v>362</v>
      </c>
      <c r="QK190" t="s">
        <v>362</v>
      </c>
      <c r="QL190" t="s">
        <v>362</v>
      </c>
      <c r="QM190" t="s">
        <v>360</v>
      </c>
      <c r="QN190" t="s">
        <v>362</v>
      </c>
      <c r="QO190" t="s">
        <v>362</v>
      </c>
      <c r="QP190" t="s">
        <v>362</v>
      </c>
      <c r="SZ190" t="s">
        <v>3074</v>
      </c>
      <c r="TA190" t="s">
        <v>362</v>
      </c>
      <c r="TB190" t="s">
        <v>362</v>
      </c>
      <c r="TC190" t="s">
        <v>362</v>
      </c>
      <c r="TD190" t="s">
        <v>362</v>
      </c>
      <c r="TE190" t="s">
        <v>362</v>
      </c>
      <c r="TF190" t="s">
        <v>362</v>
      </c>
      <c r="TG190" t="s">
        <v>360</v>
      </c>
      <c r="TH190" t="s">
        <v>362</v>
      </c>
      <c r="UN190" t="s">
        <v>3074</v>
      </c>
      <c r="UO190" t="s">
        <v>3074</v>
      </c>
      <c r="UP190" t="s">
        <v>3074</v>
      </c>
      <c r="UQ190" t="s">
        <v>6795</v>
      </c>
      <c r="UR190" t="s">
        <v>304</v>
      </c>
      <c r="US190" t="s">
        <v>314</v>
      </c>
      <c r="UT190" t="s">
        <v>290</v>
      </c>
      <c r="UU190" t="s">
        <v>687</v>
      </c>
      <c r="UV190" t="s">
        <v>527</v>
      </c>
      <c r="UW190" t="s">
        <v>329</v>
      </c>
      <c r="UX190" t="s">
        <v>737</v>
      </c>
      <c r="UY190" t="s">
        <v>406</v>
      </c>
      <c r="UZ190" t="s">
        <v>1098</v>
      </c>
      <c r="VA190" t="s">
        <v>1184</v>
      </c>
      <c r="VB190" t="s">
        <v>380</v>
      </c>
    </row>
    <row r="191" spans="1:574" x14ac:dyDescent="0.25">
      <c r="A191" t="s">
        <v>6796</v>
      </c>
      <c r="B191" s="38">
        <v>45915</v>
      </c>
      <c r="C191" t="s">
        <v>3056</v>
      </c>
      <c r="D191" t="s">
        <v>3062</v>
      </c>
      <c r="E191" t="s">
        <v>3068</v>
      </c>
      <c r="G191" t="s">
        <v>3072</v>
      </c>
      <c r="H191" s="38">
        <v>44637</v>
      </c>
      <c r="I191">
        <v>30</v>
      </c>
      <c r="J191" t="s">
        <v>1471</v>
      </c>
      <c r="K191" t="s">
        <v>4866</v>
      </c>
      <c r="L191" t="s">
        <v>4875</v>
      </c>
      <c r="N191" t="s">
        <v>4913</v>
      </c>
      <c r="P191" t="s">
        <v>4921</v>
      </c>
      <c r="R191" t="s">
        <v>5529</v>
      </c>
      <c r="S191" t="s">
        <v>362</v>
      </c>
      <c r="T191" t="s">
        <v>360</v>
      </c>
      <c r="U191" t="s">
        <v>362</v>
      </c>
      <c r="V191" t="s">
        <v>362</v>
      </c>
      <c r="W191" t="s">
        <v>362</v>
      </c>
      <c r="X191" t="s">
        <v>362</v>
      </c>
      <c r="Y191" t="s">
        <v>362</v>
      </c>
      <c r="Z191" t="s">
        <v>362</v>
      </c>
      <c r="AB191" t="s">
        <v>4940</v>
      </c>
      <c r="AC191" t="s">
        <v>4940</v>
      </c>
      <c r="AD191" t="s">
        <v>4940</v>
      </c>
      <c r="AE191" t="s">
        <v>4940</v>
      </c>
      <c r="AF191" t="s">
        <v>4940</v>
      </c>
      <c r="AG191" t="s">
        <v>4940</v>
      </c>
      <c r="AH191" t="s">
        <v>4971</v>
      </c>
      <c r="AI191" t="s">
        <v>362</v>
      </c>
      <c r="AJ191" t="s">
        <v>362</v>
      </c>
      <c r="AK191" t="s">
        <v>362</v>
      </c>
      <c r="AL191" t="s">
        <v>362</v>
      </c>
      <c r="AM191" t="s">
        <v>362</v>
      </c>
      <c r="AN191" t="s">
        <v>362</v>
      </c>
      <c r="AO191" t="s">
        <v>362</v>
      </c>
      <c r="AP191" t="s">
        <v>362</v>
      </c>
      <c r="AQ191" t="s">
        <v>362</v>
      </c>
      <c r="AR191" t="s">
        <v>362</v>
      </c>
      <c r="AS191" t="s">
        <v>362</v>
      </c>
      <c r="AT191" t="s">
        <v>362</v>
      </c>
      <c r="AU191" t="s">
        <v>360</v>
      </c>
      <c r="AV191" t="s">
        <v>362</v>
      </c>
      <c r="AX191" t="s">
        <v>4973</v>
      </c>
      <c r="AY191" t="s">
        <v>362</v>
      </c>
      <c r="AZ191" t="s">
        <v>362</v>
      </c>
      <c r="BA191" t="s">
        <v>362</v>
      </c>
      <c r="BB191" t="s">
        <v>362</v>
      </c>
      <c r="BC191" t="s">
        <v>362</v>
      </c>
      <c r="BD191" t="s">
        <v>362</v>
      </c>
      <c r="BE191" t="s">
        <v>362</v>
      </c>
      <c r="BF191" t="s">
        <v>362</v>
      </c>
      <c r="BG191" t="s">
        <v>362</v>
      </c>
      <c r="BH191" t="s">
        <v>362</v>
      </c>
      <c r="BI191" t="s">
        <v>362</v>
      </c>
      <c r="BJ191" t="s">
        <v>360</v>
      </c>
      <c r="BK191" t="s">
        <v>362</v>
      </c>
      <c r="DE191" t="s">
        <v>5030</v>
      </c>
      <c r="DN191" t="s">
        <v>5041</v>
      </c>
      <c r="DO191" t="s">
        <v>362</v>
      </c>
      <c r="DP191" t="s">
        <v>360</v>
      </c>
      <c r="DQ191" t="s">
        <v>362</v>
      </c>
      <c r="DR191" t="s">
        <v>362</v>
      </c>
      <c r="DS191" t="s">
        <v>362</v>
      </c>
      <c r="DT191" t="s">
        <v>362</v>
      </c>
      <c r="DU191" t="s">
        <v>362</v>
      </c>
      <c r="DV191" t="s">
        <v>362</v>
      </c>
      <c r="DW191" t="s">
        <v>362</v>
      </c>
      <c r="FJ191" t="s">
        <v>5070</v>
      </c>
      <c r="FK191" t="s">
        <v>5111</v>
      </c>
      <c r="FL191" t="s">
        <v>5122</v>
      </c>
      <c r="FM191" t="s">
        <v>362</v>
      </c>
      <c r="FN191" t="s">
        <v>362</v>
      </c>
      <c r="FO191" t="s">
        <v>362</v>
      </c>
      <c r="FP191" t="s">
        <v>362</v>
      </c>
      <c r="FQ191" t="s">
        <v>360</v>
      </c>
      <c r="FR191" t="s">
        <v>362</v>
      </c>
      <c r="FS191" t="s">
        <v>362</v>
      </c>
      <c r="FT191" t="s">
        <v>362</v>
      </c>
      <c r="FV191" t="s">
        <v>5111</v>
      </c>
      <c r="FW191" t="s">
        <v>6797</v>
      </c>
      <c r="FX191" t="s">
        <v>360</v>
      </c>
      <c r="FY191" t="s">
        <v>362</v>
      </c>
      <c r="FZ191" t="s">
        <v>362</v>
      </c>
      <c r="GA191" t="s">
        <v>360</v>
      </c>
      <c r="GB191" t="s">
        <v>362</v>
      </c>
      <c r="GC191" t="s">
        <v>362</v>
      </c>
      <c r="GD191" t="s">
        <v>362</v>
      </c>
      <c r="GE191" t="s">
        <v>362</v>
      </c>
      <c r="GG191" t="s">
        <v>4949</v>
      </c>
      <c r="GI191" t="s">
        <v>3074</v>
      </c>
      <c r="HN191" t="s">
        <v>4907</v>
      </c>
      <c r="HO191" t="s">
        <v>362</v>
      </c>
      <c r="HP191" t="s">
        <v>362</v>
      </c>
      <c r="HQ191" t="s">
        <v>362</v>
      </c>
      <c r="HR191" t="s">
        <v>362</v>
      </c>
      <c r="HS191" t="s">
        <v>362</v>
      </c>
      <c r="HT191" t="s">
        <v>362</v>
      </c>
      <c r="HU191" t="s">
        <v>362</v>
      </c>
      <c r="HV191" t="s">
        <v>360</v>
      </c>
      <c r="HW191" t="s">
        <v>362</v>
      </c>
      <c r="HY191" t="s">
        <v>5186</v>
      </c>
      <c r="HZ191" t="s">
        <v>362</v>
      </c>
      <c r="IA191" t="s">
        <v>362</v>
      </c>
      <c r="IB191" t="s">
        <v>362</v>
      </c>
      <c r="IC191" t="s">
        <v>362</v>
      </c>
      <c r="ID191" t="s">
        <v>360</v>
      </c>
      <c r="IE191" t="s">
        <v>362</v>
      </c>
      <c r="IG191" t="s">
        <v>5021</v>
      </c>
      <c r="IH191" t="s">
        <v>6798</v>
      </c>
      <c r="II191" t="s">
        <v>362</v>
      </c>
      <c r="IJ191" t="s">
        <v>360</v>
      </c>
      <c r="IK191" t="s">
        <v>360</v>
      </c>
      <c r="IL191" t="s">
        <v>360</v>
      </c>
      <c r="IM191" t="s">
        <v>362</v>
      </c>
      <c r="IN191" t="s">
        <v>362</v>
      </c>
      <c r="IP191" t="s">
        <v>5203</v>
      </c>
      <c r="IQ191" t="s">
        <v>6068</v>
      </c>
      <c r="IR191" t="s">
        <v>362</v>
      </c>
      <c r="IS191" t="s">
        <v>362</v>
      </c>
      <c r="IT191" t="s">
        <v>362</v>
      </c>
      <c r="IU191" t="s">
        <v>360</v>
      </c>
      <c r="IV191" t="s">
        <v>360</v>
      </c>
      <c r="IW191" t="s">
        <v>362</v>
      </c>
      <c r="IX191" t="s">
        <v>362</v>
      </c>
      <c r="IY191" t="s">
        <v>362</v>
      </c>
      <c r="IZ191" t="s">
        <v>362</v>
      </c>
      <c r="JA191" t="s">
        <v>362</v>
      </c>
      <c r="JL191" t="s">
        <v>3074</v>
      </c>
      <c r="JX191" t="s">
        <v>5257</v>
      </c>
      <c r="JY191" t="s">
        <v>362</v>
      </c>
      <c r="JZ191" t="s">
        <v>362</v>
      </c>
      <c r="KA191" t="s">
        <v>362</v>
      </c>
      <c r="KB191" t="s">
        <v>362</v>
      </c>
      <c r="KC191" t="s">
        <v>362</v>
      </c>
      <c r="KD191" t="s">
        <v>360</v>
      </c>
      <c r="KE191" t="s">
        <v>362</v>
      </c>
      <c r="KF191" t="s">
        <v>362</v>
      </c>
      <c r="KG191" t="s">
        <v>362</v>
      </c>
      <c r="KI191" t="s">
        <v>5259</v>
      </c>
      <c r="KJ191" t="s">
        <v>6646</v>
      </c>
      <c r="KK191" t="s">
        <v>360</v>
      </c>
      <c r="KL191" t="s">
        <v>362</v>
      </c>
      <c r="KM191" t="s">
        <v>362</v>
      </c>
      <c r="KN191" t="s">
        <v>362</v>
      </c>
      <c r="KO191" t="s">
        <v>360</v>
      </c>
      <c r="KP191" t="s">
        <v>360</v>
      </c>
      <c r="KQ191" t="s">
        <v>360</v>
      </c>
      <c r="KR191" t="s">
        <v>362</v>
      </c>
      <c r="KS191" t="s">
        <v>362</v>
      </c>
      <c r="KT191" t="s">
        <v>362</v>
      </c>
      <c r="KU191" t="s">
        <v>362</v>
      </c>
      <c r="LJ191" t="s">
        <v>5997</v>
      </c>
      <c r="LK191" t="s">
        <v>360</v>
      </c>
      <c r="LL191" t="s">
        <v>360</v>
      </c>
      <c r="LM191" t="s">
        <v>362</v>
      </c>
      <c r="LN191" t="s">
        <v>362</v>
      </c>
      <c r="LO191" t="s">
        <v>362</v>
      </c>
      <c r="LP191" t="s">
        <v>362</v>
      </c>
      <c r="LQ191" t="s">
        <v>362</v>
      </c>
      <c r="LS191" t="s">
        <v>3072</v>
      </c>
      <c r="LT191" t="s">
        <v>5287</v>
      </c>
      <c r="MR191" t="s">
        <v>5227</v>
      </c>
      <c r="MS191" t="s">
        <v>362</v>
      </c>
      <c r="MT191" t="s">
        <v>362</v>
      </c>
      <c r="MU191" t="s">
        <v>362</v>
      </c>
      <c r="MV191" t="s">
        <v>362</v>
      </c>
      <c r="MW191" t="s">
        <v>362</v>
      </c>
      <c r="MX191" t="s">
        <v>362</v>
      </c>
      <c r="MY191" t="s">
        <v>360</v>
      </c>
      <c r="MZ191" t="s">
        <v>362</v>
      </c>
      <c r="NA191" t="s">
        <v>362</v>
      </c>
      <c r="NB191" t="s">
        <v>362</v>
      </c>
      <c r="NC191" t="s">
        <v>362</v>
      </c>
      <c r="NE191" t="s">
        <v>4971</v>
      </c>
      <c r="NF191" t="s">
        <v>362</v>
      </c>
      <c r="NG191" t="s">
        <v>362</v>
      </c>
      <c r="NH191" t="s">
        <v>362</v>
      </c>
      <c r="NI191" t="s">
        <v>362</v>
      </c>
      <c r="NJ191" t="s">
        <v>362</v>
      </c>
      <c r="NK191" t="s">
        <v>362</v>
      </c>
      <c r="NL191" t="s">
        <v>362</v>
      </c>
      <c r="NM191" t="s">
        <v>362</v>
      </c>
      <c r="NN191" t="s">
        <v>362</v>
      </c>
      <c r="NO191" t="s">
        <v>362</v>
      </c>
      <c r="NP191" t="s">
        <v>362</v>
      </c>
      <c r="NQ191" t="s">
        <v>360</v>
      </c>
      <c r="NR191" t="s">
        <v>362</v>
      </c>
      <c r="NS191" t="s">
        <v>362</v>
      </c>
      <c r="NU191" t="s">
        <v>6647</v>
      </c>
      <c r="NV191" t="s">
        <v>362</v>
      </c>
      <c r="NW191" t="s">
        <v>362</v>
      </c>
      <c r="NX191" t="s">
        <v>362</v>
      </c>
      <c r="NY191" t="s">
        <v>362</v>
      </c>
      <c r="NZ191" t="s">
        <v>360</v>
      </c>
      <c r="OA191" t="s">
        <v>360</v>
      </c>
      <c r="OB191" t="s">
        <v>360</v>
      </c>
      <c r="OC191" t="s">
        <v>362</v>
      </c>
      <c r="OD191" t="s">
        <v>362</v>
      </c>
      <c r="OE191" t="s">
        <v>362</v>
      </c>
      <c r="OF191" t="s">
        <v>362</v>
      </c>
      <c r="OG191" t="s">
        <v>362</v>
      </c>
      <c r="OI191" t="s">
        <v>6024</v>
      </c>
      <c r="OJ191" t="s">
        <v>360</v>
      </c>
      <c r="OK191" t="s">
        <v>362</v>
      </c>
      <c r="OL191" t="s">
        <v>362</v>
      </c>
      <c r="OM191" t="s">
        <v>362</v>
      </c>
      <c r="ON191" t="s">
        <v>360</v>
      </c>
      <c r="OO191" t="s">
        <v>362</v>
      </c>
      <c r="OP191" t="s">
        <v>362</v>
      </c>
      <c r="OQ191" t="s">
        <v>362</v>
      </c>
      <c r="OR191" t="s">
        <v>362</v>
      </c>
      <c r="OS191" t="s">
        <v>362</v>
      </c>
      <c r="OU191" t="s">
        <v>5019</v>
      </c>
      <c r="OV191" t="s">
        <v>5359</v>
      </c>
      <c r="OW191" t="s">
        <v>360</v>
      </c>
      <c r="OX191" t="s">
        <v>362</v>
      </c>
      <c r="OY191" t="s">
        <v>362</v>
      </c>
      <c r="OZ191" t="s">
        <v>362</v>
      </c>
      <c r="PA191" t="s">
        <v>362</v>
      </c>
      <c r="PB191" t="s">
        <v>362</v>
      </c>
      <c r="PC191" t="s">
        <v>362</v>
      </c>
      <c r="PD191" t="s">
        <v>362</v>
      </c>
      <c r="PF191" t="s">
        <v>6516</v>
      </c>
      <c r="PG191" t="s">
        <v>360</v>
      </c>
      <c r="PH191" t="s">
        <v>362</v>
      </c>
      <c r="PI191" t="s">
        <v>362</v>
      </c>
      <c r="PJ191" t="s">
        <v>362</v>
      </c>
      <c r="PK191" t="s">
        <v>362</v>
      </c>
      <c r="PL191" t="s">
        <v>362</v>
      </c>
      <c r="PM191" t="s">
        <v>362</v>
      </c>
      <c r="PN191" t="s">
        <v>362</v>
      </c>
      <c r="PO191" t="s">
        <v>362</v>
      </c>
      <c r="PP191" t="s">
        <v>360</v>
      </c>
      <c r="PQ191" t="s">
        <v>362</v>
      </c>
      <c r="PR191" t="s">
        <v>362</v>
      </c>
      <c r="PS191" t="s">
        <v>362</v>
      </c>
      <c r="PT191" t="s">
        <v>362</v>
      </c>
      <c r="PU191" t="s">
        <v>362</v>
      </c>
      <c r="PV191" t="s">
        <v>362</v>
      </c>
      <c r="PW191" t="s">
        <v>362</v>
      </c>
      <c r="PX191" t="s">
        <v>362</v>
      </c>
      <c r="PZ191" t="s">
        <v>5412</v>
      </c>
      <c r="QA191" t="s">
        <v>362</v>
      </c>
      <c r="QB191" t="s">
        <v>362</v>
      </c>
      <c r="QC191" t="s">
        <v>362</v>
      </c>
      <c r="QD191" t="s">
        <v>362</v>
      </c>
      <c r="QE191" t="s">
        <v>362</v>
      </c>
      <c r="QF191" t="s">
        <v>362</v>
      </c>
      <c r="QG191" t="s">
        <v>362</v>
      </c>
      <c r="QH191" t="s">
        <v>360</v>
      </c>
      <c r="QI191" t="s">
        <v>362</v>
      </c>
      <c r="QJ191" t="s">
        <v>362</v>
      </c>
      <c r="QK191" t="s">
        <v>362</v>
      </c>
      <c r="QL191" t="s">
        <v>362</v>
      </c>
      <c r="QM191" t="s">
        <v>362</v>
      </c>
      <c r="QN191" t="s">
        <v>362</v>
      </c>
      <c r="QO191" t="s">
        <v>362</v>
      </c>
      <c r="QP191" t="s">
        <v>362</v>
      </c>
      <c r="QR191" t="s">
        <v>5427</v>
      </c>
      <c r="QS191" t="s">
        <v>362</v>
      </c>
      <c r="QT191" t="s">
        <v>362</v>
      </c>
      <c r="QU191" t="s">
        <v>360</v>
      </c>
      <c r="QV191" t="s">
        <v>362</v>
      </c>
      <c r="QW191" t="s">
        <v>362</v>
      </c>
      <c r="QX191" t="s">
        <v>362</v>
      </c>
      <c r="QY191" t="s">
        <v>362</v>
      </c>
      <c r="QZ191" t="s">
        <v>362</v>
      </c>
      <c r="RA191" t="s">
        <v>362</v>
      </c>
      <c r="RB191" t="s">
        <v>362</v>
      </c>
      <c r="RC191" t="s">
        <v>362</v>
      </c>
      <c r="RD191" t="s">
        <v>362</v>
      </c>
      <c r="RF191" t="s">
        <v>5449</v>
      </c>
      <c r="RG191" t="s">
        <v>362</v>
      </c>
      <c r="RH191" t="s">
        <v>362</v>
      </c>
      <c r="RI191" t="s">
        <v>362</v>
      </c>
      <c r="RJ191" t="s">
        <v>362</v>
      </c>
      <c r="RK191" t="s">
        <v>360</v>
      </c>
      <c r="RL191" t="s">
        <v>362</v>
      </c>
      <c r="RM191" t="s">
        <v>362</v>
      </c>
      <c r="RN191" t="s">
        <v>362</v>
      </c>
      <c r="RO191" t="s">
        <v>362</v>
      </c>
      <c r="RP191" t="s">
        <v>362</v>
      </c>
      <c r="RQ191" t="s">
        <v>362</v>
      </c>
      <c r="RR191" t="s">
        <v>362</v>
      </c>
      <c r="RS191" t="s">
        <v>362</v>
      </c>
      <c r="RT191" t="s">
        <v>362</v>
      </c>
      <c r="RU191" t="s">
        <v>362</v>
      </c>
      <c r="RV191" t="s">
        <v>362</v>
      </c>
      <c r="RX191" t="s">
        <v>6558</v>
      </c>
      <c r="RY191" t="s">
        <v>362</v>
      </c>
      <c r="RZ191" t="s">
        <v>360</v>
      </c>
      <c r="SA191" t="s">
        <v>360</v>
      </c>
      <c r="SB191" t="s">
        <v>360</v>
      </c>
      <c r="SC191" t="s">
        <v>362</v>
      </c>
      <c r="SD191" t="s">
        <v>362</v>
      </c>
      <c r="SE191" t="s">
        <v>362</v>
      </c>
      <c r="SF191" t="s">
        <v>362</v>
      </c>
      <c r="SG191" t="s">
        <v>362</v>
      </c>
      <c r="SH191" t="s">
        <v>362</v>
      </c>
      <c r="SI191" t="s">
        <v>362</v>
      </c>
      <c r="SK191" t="s">
        <v>5493</v>
      </c>
      <c r="SL191" t="s">
        <v>362</v>
      </c>
      <c r="SM191" t="s">
        <v>362</v>
      </c>
      <c r="SN191" t="s">
        <v>362</v>
      </c>
      <c r="SO191" t="s">
        <v>362</v>
      </c>
      <c r="SP191" t="s">
        <v>362</v>
      </c>
      <c r="SQ191" t="s">
        <v>360</v>
      </c>
      <c r="SR191" t="s">
        <v>362</v>
      </c>
      <c r="SS191" t="s">
        <v>362</v>
      </c>
      <c r="ST191" t="s">
        <v>362</v>
      </c>
      <c r="SU191" t="s">
        <v>362</v>
      </c>
      <c r="SV191" t="s">
        <v>362</v>
      </c>
      <c r="SW191" t="s">
        <v>362</v>
      </c>
      <c r="SX191" t="s">
        <v>362</v>
      </c>
      <c r="SZ191" t="s">
        <v>3074</v>
      </c>
      <c r="TA191" t="s">
        <v>362</v>
      </c>
      <c r="TB191" t="s">
        <v>362</v>
      </c>
      <c r="TC191" t="s">
        <v>362</v>
      </c>
      <c r="TD191" t="s">
        <v>362</v>
      </c>
      <c r="TE191" t="s">
        <v>362</v>
      </c>
      <c r="TF191" t="s">
        <v>362</v>
      </c>
      <c r="TG191" t="s">
        <v>360</v>
      </c>
      <c r="TH191" t="s">
        <v>362</v>
      </c>
      <c r="UN191" t="s">
        <v>3074</v>
      </c>
      <c r="UO191" t="s">
        <v>3074</v>
      </c>
      <c r="UP191" t="s">
        <v>3074</v>
      </c>
      <c r="UQ191" t="s">
        <v>6799</v>
      </c>
      <c r="UR191" t="s">
        <v>304</v>
      </c>
      <c r="US191" t="s">
        <v>314</v>
      </c>
      <c r="UT191" t="s">
        <v>282</v>
      </c>
      <c r="UU191" t="s">
        <v>686</v>
      </c>
      <c r="UV191" t="s">
        <v>532</v>
      </c>
      <c r="UW191" t="s">
        <v>328</v>
      </c>
      <c r="UX191" t="s">
        <v>737</v>
      </c>
      <c r="UY191" t="s">
        <v>406</v>
      </c>
      <c r="UZ191" t="s">
        <v>1098</v>
      </c>
      <c r="VA191" t="s">
        <v>1185</v>
      </c>
      <c r="VB191" t="s">
        <v>380</v>
      </c>
    </row>
    <row r="192" spans="1:574" x14ac:dyDescent="0.25">
      <c r="A192" t="s">
        <v>6800</v>
      </c>
      <c r="B192" s="38">
        <v>45915</v>
      </c>
      <c r="C192" t="s">
        <v>3057</v>
      </c>
      <c r="D192" t="s">
        <v>3059</v>
      </c>
      <c r="E192" t="s">
        <v>3065</v>
      </c>
      <c r="F192">
        <v>2772939</v>
      </c>
      <c r="G192" t="s">
        <v>3072</v>
      </c>
      <c r="H192" s="38">
        <v>44665</v>
      </c>
      <c r="I192">
        <v>62</v>
      </c>
      <c r="J192" t="s">
        <v>1471</v>
      </c>
      <c r="K192" t="s">
        <v>4866</v>
      </c>
      <c r="L192" t="s">
        <v>4875</v>
      </c>
      <c r="N192" t="s">
        <v>4909</v>
      </c>
      <c r="P192" t="s">
        <v>4933</v>
      </c>
      <c r="R192" t="s">
        <v>3074</v>
      </c>
      <c r="S192" t="s">
        <v>362</v>
      </c>
      <c r="T192" t="s">
        <v>362</v>
      </c>
      <c r="U192" t="s">
        <v>362</v>
      </c>
      <c r="V192" t="s">
        <v>362</v>
      </c>
      <c r="W192" t="s">
        <v>362</v>
      </c>
      <c r="X192" t="s">
        <v>360</v>
      </c>
      <c r="Y192" t="s">
        <v>362</v>
      </c>
      <c r="Z192" t="s">
        <v>362</v>
      </c>
      <c r="AB192" t="s">
        <v>4942</v>
      </c>
      <c r="AC192" t="s">
        <v>4940</v>
      </c>
      <c r="AD192" t="s">
        <v>4942</v>
      </c>
      <c r="AE192" t="s">
        <v>4942</v>
      </c>
      <c r="AF192" t="s">
        <v>4940</v>
      </c>
      <c r="AG192" t="s">
        <v>4940</v>
      </c>
      <c r="AH192" t="s">
        <v>6801</v>
      </c>
      <c r="AI192" t="s">
        <v>360</v>
      </c>
      <c r="AJ192" t="s">
        <v>362</v>
      </c>
      <c r="AK192" t="s">
        <v>360</v>
      </c>
      <c r="AL192" t="s">
        <v>360</v>
      </c>
      <c r="AM192" t="s">
        <v>360</v>
      </c>
      <c r="AN192" t="s">
        <v>362</v>
      </c>
      <c r="AO192" t="s">
        <v>360</v>
      </c>
      <c r="AP192" t="s">
        <v>360</v>
      </c>
      <c r="AQ192" t="s">
        <v>362</v>
      </c>
      <c r="AR192" t="s">
        <v>362</v>
      </c>
      <c r="AS192" t="s">
        <v>362</v>
      </c>
      <c r="AT192" t="s">
        <v>362</v>
      </c>
      <c r="AU192" t="s">
        <v>362</v>
      </c>
      <c r="AV192" t="s">
        <v>362</v>
      </c>
      <c r="AX192" t="s">
        <v>6802</v>
      </c>
      <c r="AY192" t="s">
        <v>360</v>
      </c>
      <c r="AZ192" t="s">
        <v>362</v>
      </c>
      <c r="BA192" t="s">
        <v>360</v>
      </c>
      <c r="BB192" t="s">
        <v>362</v>
      </c>
      <c r="BC192" t="s">
        <v>360</v>
      </c>
      <c r="BD192" t="s">
        <v>360</v>
      </c>
      <c r="BE192" t="s">
        <v>362</v>
      </c>
      <c r="BF192" t="s">
        <v>360</v>
      </c>
      <c r="BG192" t="s">
        <v>362</v>
      </c>
      <c r="BH192" t="s">
        <v>362</v>
      </c>
      <c r="BI192" t="s">
        <v>362</v>
      </c>
      <c r="BJ192" t="s">
        <v>362</v>
      </c>
      <c r="BK192" t="s">
        <v>362</v>
      </c>
      <c r="BM192" t="s">
        <v>6181</v>
      </c>
      <c r="BN192" t="s">
        <v>360</v>
      </c>
      <c r="BO192" t="s">
        <v>362</v>
      </c>
      <c r="BP192" t="s">
        <v>360</v>
      </c>
      <c r="BQ192" t="s">
        <v>360</v>
      </c>
      <c r="BR192" t="s">
        <v>362</v>
      </c>
      <c r="BS192" t="s">
        <v>362</v>
      </c>
      <c r="BT192" t="s">
        <v>362</v>
      </c>
      <c r="BU192" t="s">
        <v>362</v>
      </c>
      <c r="BV192" t="s">
        <v>362</v>
      </c>
      <c r="BX192" t="s">
        <v>4975</v>
      </c>
      <c r="CN192" t="s">
        <v>5002</v>
      </c>
      <c r="DD192" t="s">
        <v>4984</v>
      </c>
      <c r="EK192" t="s">
        <v>5070</v>
      </c>
      <c r="EW192" t="s">
        <v>5094</v>
      </c>
      <c r="EX192" t="s">
        <v>360</v>
      </c>
      <c r="EY192" t="s">
        <v>362</v>
      </c>
      <c r="EZ192" t="s">
        <v>362</v>
      </c>
      <c r="FA192" t="s">
        <v>362</v>
      </c>
      <c r="FB192" t="s">
        <v>362</v>
      </c>
      <c r="FC192" t="s">
        <v>362</v>
      </c>
      <c r="FD192" t="s">
        <v>362</v>
      </c>
      <c r="FE192" t="s">
        <v>362</v>
      </c>
      <c r="FF192" t="s">
        <v>362</v>
      </c>
      <c r="FG192" t="s">
        <v>362</v>
      </c>
      <c r="FH192" t="s">
        <v>362</v>
      </c>
      <c r="FJ192" t="s">
        <v>5070</v>
      </c>
      <c r="FK192" t="s">
        <v>5111</v>
      </c>
      <c r="FL192" t="s">
        <v>5113</v>
      </c>
      <c r="FM192" t="s">
        <v>360</v>
      </c>
      <c r="FN192" t="s">
        <v>362</v>
      </c>
      <c r="FO192" t="s">
        <v>362</v>
      </c>
      <c r="FP192" t="s">
        <v>362</v>
      </c>
      <c r="FQ192" t="s">
        <v>362</v>
      </c>
      <c r="FR192" t="s">
        <v>362</v>
      </c>
      <c r="FS192" t="s">
        <v>362</v>
      </c>
      <c r="FT192" t="s">
        <v>362</v>
      </c>
      <c r="FV192" t="s">
        <v>3072</v>
      </c>
      <c r="GG192" t="s">
        <v>4949</v>
      </c>
      <c r="GI192" t="s">
        <v>3074</v>
      </c>
      <c r="HN192" t="s">
        <v>4907</v>
      </c>
      <c r="HO192" t="s">
        <v>362</v>
      </c>
      <c r="HP192" t="s">
        <v>362</v>
      </c>
      <c r="HQ192" t="s">
        <v>362</v>
      </c>
      <c r="HR192" t="s">
        <v>362</v>
      </c>
      <c r="HS192" t="s">
        <v>362</v>
      </c>
      <c r="HT192" t="s">
        <v>362</v>
      </c>
      <c r="HU192" t="s">
        <v>362</v>
      </c>
      <c r="HV192" t="s">
        <v>360</v>
      </c>
      <c r="HW192" t="s">
        <v>362</v>
      </c>
      <c r="HY192" t="s">
        <v>5186</v>
      </c>
      <c r="HZ192" t="s">
        <v>362</v>
      </c>
      <c r="IA192" t="s">
        <v>362</v>
      </c>
      <c r="IB192" t="s">
        <v>362</v>
      </c>
      <c r="IC192" t="s">
        <v>362</v>
      </c>
      <c r="ID192" t="s">
        <v>360</v>
      </c>
      <c r="IE192" t="s">
        <v>362</v>
      </c>
      <c r="IG192" t="s">
        <v>5187</v>
      </c>
      <c r="IP192" t="s">
        <v>5203</v>
      </c>
      <c r="IQ192" t="s">
        <v>6040</v>
      </c>
      <c r="IR192" t="s">
        <v>362</v>
      </c>
      <c r="IS192" t="s">
        <v>360</v>
      </c>
      <c r="IT192" t="s">
        <v>362</v>
      </c>
      <c r="IU192" t="s">
        <v>360</v>
      </c>
      <c r="IV192" t="s">
        <v>362</v>
      </c>
      <c r="IW192" t="s">
        <v>362</v>
      </c>
      <c r="IX192" t="s">
        <v>362</v>
      </c>
      <c r="IY192" t="s">
        <v>362</v>
      </c>
      <c r="IZ192" t="s">
        <v>362</v>
      </c>
      <c r="JA192" t="s">
        <v>362</v>
      </c>
      <c r="JL192" t="s">
        <v>3074</v>
      </c>
      <c r="JX192" t="s">
        <v>5248</v>
      </c>
      <c r="JY192" t="s">
        <v>360</v>
      </c>
      <c r="JZ192" t="s">
        <v>362</v>
      </c>
      <c r="KA192" t="s">
        <v>362</v>
      </c>
      <c r="KB192" t="s">
        <v>362</v>
      </c>
      <c r="KC192" t="s">
        <v>362</v>
      </c>
      <c r="KD192" t="s">
        <v>362</v>
      </c>
      <c r="KE192" t="s">
        <v>362</v>
      </c>
      <c r="KF192" t="s">
        <v>362</v>
      </c>
      <c r="KG192" t="s">
        <v>362</v>
      </c>
      <c r="KI192" t="s">
        <v>5259</v>
      </c>
      <c r="KJ192" t="s">
        <v>6210</v>
      </c>
      <c r="KK192" t="s">
        <v>360</v>
      </c>
      <c r="KL192" t="s">
        <v>362</v>
      </c>
      <c r="KM192" t="s">
        <v>360</v>
      </c>
      <c r="KN192" t="s">
        <v>362</v>
      </c>
      <c r="KO192" t="s">
        <v>360</v>
      </c>
      <c r="KP192" t="s">
        <v>362</v>
      </c>
      <c r="KQ192" t="s">
        <v>362</v>
      </c>
      <c r="KR192" t="s">
        <v>362</v>
      </c>
      <c r="KS192" t="s">
        <v>362</v>
      </c>
      <c r="KT192" t="s">
        <v>362</v>
      </c>
      <c r="KU192" t="s">
        <v>362</v>
      </c>
      <c r="LJ192" t="s">
        <v>6023</v>
      </c>
      <c r="LK192" t="s">
        <v>360</v>
      </c>
      <c r="LL192" t="s">
        <v>360</v>
      </c>
      <c r="LM192" t="s">
        <v>360</v>
      </c>
      <c r="LN192" t="s">
        <v>360</v>
      </c>
      <c r="LO192" t="s">
        <v>362</v>
      </c>
      <c r="LP192" t="s">
        <v>362</v>
      </c>
      <c r="LQ192" t="s">
        <v>362</v>
      </c>
      <c r="LS192" t="s">
        <v>3072</v>
      </c>
      <c r="LT192" t="s">
        <v>5287</v>
      </c>
      <c r="MR192" t="s">
        <v>5050</v>
      </c>
      <c r="MS192" t="s">
        <v>362</v>
      </c>
      <c r="MT192" t="s">
        <v>362</v>
      </c>
      <c r="MU192" t="s">
        <v>362</v>
      </c>
      <c r="MV192" t="s">
        <v>362</v>
      </c>
      <c r="MW192" t="s">
        <v>362</v>
      </c>
      <c r="MX192" t="s">
        <v>362</v>
      </c>
      <c r="MY192" t="s">
        <v>362</v>
      </c>
      <c r="MZ192" t="s">
        <v>360</v>
      </c>
      <c r="NA192" t="s">
        <v>362</v>
      </c>
      <c r="NB192" t="s">
        <v>362</v>
      </c>
      <c r="NC192" t="s">
        <v>362</v>
      </c>
      <c r="NE192" t="s">
        <v>4971</v>
      </c>
      <c r="NF192" t="s">
        <v>362</v>
      </c>
      <c r="NG192" t="s">
        <v>362</v>
      </c>
      <c r="NH192" t="s">
        <v>362</v>
      </c>
      <c r="NI192" t="s">
        <v>362</v>
      </c>
      <c r="NJ192" t="s">
        <v>362</v>
      </c>
      <c r="NK192" t="s">
        <v>362</v>
      </c>
      <c r="NL192" t="s">
        <v>362</v>
      </c>
      <c r="NM192" t="s">
        <v>362</v>
      </c>
      <c r="NN192" t="s">
        <v>362</v>
      </c>
      <c r="NO192" t="s">
        <v>362</v>
      </c>
      <c r="NP192" t="s">
        <v>362</v>
      </c>
      <c r="NQ192" t="s">
        <v>360</v>
      </c>
      <c r="NR192" t="s">
        <v>362</v>
      </c>
      <c r="NS192" t="s">
        <v>362</v>
      </c>
      <c r="NU192" t="s">
        <v>6210</v>
      </c>
      <c r="NV192" t="s">
        <v>360</v>
      </c>
      <c r="NW192" t="s">
        <v>362</v>
      </c>
      <c r="NX192" t="s">
        <v>360</v>
      </c>
      <c r="NY192" t="s">
        <v>362</v>
      </c>
      <c r="NZ192" t="s">
        <v>360</v>
      </c>
      <c r="OA192" t="s">
        <v>362</v>
      </c>
      <c r="OB192" t="s">
        <v>362</v>
      </c>
      <c r="OC192" t="s">
        <v>362</v>
      </c>
      <c r="OD192" t="s">
        <v>362</v>
      </c>
      <c r="OE192" t="s">
        <v>362</v>
      </c>
      <c r="OF192" t="s">
        <v>362</v>
      </c>
      <c r="OG192" t="s">
        <v>362</v>
      </c>
      <c r="OI192" t="s">
        <v>5345</v>
      </c>
      <c r="OJ192" t="s">
        <v>360</v>
      </c>
      <c r="OK192" t="s">
        <v>362</v>
      </c>
      <c r="OL192" t="s">
        <v>362</v>
      </c>
      <c r="OM192" t="s">
        <v>362</v>
      </c>
      <c r="ON192" t="s">
        <v>362</v>
      </c>
      <c r="OO192" t="s">
        <v>362</v>
      </c>
      <c r="OP192" t="s">
        <v>362</v>
      </c>
      <c r="OQ192" t="s">
        <v>362</v>
      </c>
      <c r="OR192" t="s">
        <v>362</v>
      </c>
      <c r="OS192" t="s">
        <v>362</v>
      </c>
      <c r="OU192" t="s">
        <v>5002</v>
      </c>
      <c r="PF192" t="s">
        <v>5369</v>
      </c>
      <c r="PG192" t="s">
        <v>360</v>
      </c>
      <c r="PH192" t="s">
        <v>362</v>
      </c>
      <c r="PI192" t="s">
        <v>362</v>
      </c>
      <c r="PJ192" t="s">
        <v>362</v>
      </c>
      <c r="PK192" t="s">
        <v>362</v>
      </c>
      <c r="PL192" t="s">
        <v>362</v>
      </c>
      <c r="PM192" t="s">
        <v>362</v>
      </c>
      <c r="PN192" t="s">
        <v>362</v>
      </c>
      <c r="PO192" t="s">
        <v>362</v>
      </c>
      <c r="PP192" t="s">
        <v>362</v>
      </c>
      <c r="PQ192" t="s">
        <v>362</v>
      </c>
      <c r="PR192" t="s">
        <v>362</v>
      </c>
      <c r="PS192" t="s">
        <v>362</v>
      </c>
      <c r="PT192" t="s">
        <v>362</v>
      </c>
      <c r="PU192" t="s">
        <v>362</v>
      </c>
      <c r="PV192" t="s">
        <v>362</v>
      </c>
      <c r="PW192" t="s">
        <v>362</v>
      </c>
      <c r="PX192" t="s">
        <v>362</v>
      </c>
      <c r="PZ192" t="s">
        <v>5398</v>
      </c>
      <c r="QA192" t="s">
        <v>362</v>
      </c>
      <c r="QB192" t="s">
        <v>362</v>
      </c>
      <c r="QC192" t="s">
        <v>362</v>
      </c>
      <c r="QD192" t="s">
        <v>362</v>
      </c>
      <c r="QE192" t="s">
        <v>362</v>
      </c>
      <c r="QF192" t="s">
        <v>362</v>
      </c>
      <c r="QG192" t="s">
        <v>362</v>
      </c>
      <c r="QH192" t="s">
        <v>362</v>
      </c>
      <c r="QI192" t="s">
        <v>362</v>
      </c>
      <c r="QJ192" t="s">
        <v>362</v>
      </c>
      <c r="QK192" t="s">
        <v>362</v>
      </c>
      <c r="QL192" t="s">
        <v>362</v>
      </c>
      <c r="QM192" t="s">
        <v>360</v>
      </c>
      <c r="QN192" t="s">
        <v>362</v>
      </c>
      <c r="QO192" t="s">
        <v>362</v>
      </c>
      <c r="QP192" t="s">
        <v>362</v>
      </c>
      <c r="SZ192" t="s">
        <v>5505</v>
      </c>
      <c r="TA192" t="s">
        <v>360</v>
      </c>
      <c r="TB192" t="s">
        <v>362</v>
      </c>
      <c r="TC192" t="s">
        <v>362</v>
      </c>
      <c r="TD192" t="s">
        <v>362</v>
      </c>
      <c r="TE192" t="s">
        <v>362</v>
      </c>
      <c r="TF192" t="s">
        <v>362</v>
      </c>
      <c r="TG192" t="s">
        <v>362</v>
      </c>
      <c r="TH192" t="s">
        <v>362</v>
      </c>
      <c r="TJ192" t="s">
        <v>6456</v>
      </c>
      <c r="TK192" t="s">
        <v>362</v>
      </c>
      <c r="TL192" t="s">
        <v>360</v>
      </c>
      <c r="TM192" t="s">
        <v>362</v>
      </c>
      <c r="TN192" t="s">
        <v>362</v>
      </c>
      <c r="TO192" t="s">
        <v>362</v>
      </c>
      <c r="TP192" t="s">
        <v>362</v>
      </c>
      <c r="TQ192" t="s">
        <v>360</v>
      </c>
      <c r="TR192" t="s">
        <v>362</v>
      </c>
      <c r="TS192" t="s">
        <v>362</v>
      </c>
      <c r="TT192" t="s">
        <v>362</v>
      </c>
      <c r="TU192" t="s">
        <v>362</v>
      </c>
      <c r="TV192" t="s">
        <v>362</v>
      </c>
      <c r="TW192" t="s">
        <v>362</v>
      </c>
      <c r="TY192" t="s">
        <v>5002</v>
      </c>
      <c r="UN192" t="s">
        <v>3072</v>
      </c>
      <c r="UO192" t="s">
        <v>3072</v>
      </c>
      <c r="UP192" t="s">
        <v>3072</v>
      </c>
      <c r="UQ192" t="s">
        <v>1357</v>
      </c>
      <c r="UR192" t="s">
        <v>304</v>
      </c>
      <c r="US192" t="s">
        <v>314</v>
      </c>
      <c r="UT192" t="s">
        <v>298</v>
      </c>
      <c r="UU192" t="s">
        <v>690</v>
      </c>
      <c r="UV192" t="s">
        <v>532</v>
      </c>
      <c r="UW192" t="s">
        <v>330</v>
      </c>
      <c r="UX192" t="s">
        <v>742</v>
      </c>
      <c r="UY192" t="s">
        <v>406</v>
      </c>
      <c r="UZ192" t="s">
        <v>1099</v>
      </c>
      <c r="VA192" t="s">
        <v>1184</v>
      </c>
      <c r="VB192" t="s">
        <v>386</v>
      </c>
    </row>
    <row r="193" spans="1:574" x14ac:dyDescent="0.25">
      <c r="A193" t="s">
        <v>6803</v>
      </c>
      <c r="B193" s="38">
        <v>45915</v>
      </c>
      <c r="C193" t="s">
        <v>3056</v>
      </c>
      <c r="D193" t="s">
        <v>3062</v>
      </c>
      <c r="E193" t="s">
        <v>3068</v>
      </c>
      <c r="G193" t="s">
        <v>3072</v>
      </c>
      <c r="H193" s="38">
        <v>44714</v>
      </c>
      <c r="I193">
        <v>69</v>
      </c>
      <c r="J193" t="s">
        <v>1471</v>
      </c>
      <c r="K193" t="s">
        <v>4868</v>
      </c>
      <c r="L193" t="s">
        <v>4875</v>
      </c>
      <c r="N193" t="s">
        <v>4913</v>
      </c>
      <c r="P193" t="s">
        <v>4933</v>
      </c>
      <c r="R193" t="s">
        <v>3074</v>
      </c>
      <c r="S193" t="s">
        <v>362</v>
      </c>
      <c r="T193" t="s">
        <v>362</v>
      </c>
      <c r="U193" t="s">
        <v>362</v>
      </c>
      <c r="V193" t="s">
        <v>362</v>
      </c>
      <c r="W193" t="s">
        <v>362</v>
      </c>
      <c r="X193" t="s">
        <v>360</v>
      </c>
      <c r="Y193" t="s">
        <v>362</v>
      </c>
      <c r="Z193" t="s">
        <v>362</v>
      </c>
      <c r="AB193" t="s">
        <v>4942</v>
      </c>
      <c r="AC193" t="s">
        <v>4942</v>
      </c>
      <c r="AD193" t="s">
        <v>4942</v>
      </c>
      <c r="AE193" t="s">
        <v>4942</v>
      </c>
      <c r="AF193" t="s">
        <v>4942</v>
      </c>
      <c r="AG193" t="s">
        <v>4940</v>
      </c>
      <c r="AH193" t="s">
        <v>5984</v>
      </c>
      <c r="AI193" t="s">
        <v>360</v>
      </c>
      <c r="AJ193" t="s">
        <v>360</v>
      </c>
      <c r="AK193" t="s">
        <v>362</v>
      </c>
      <c r="AL193" t="s">
        <v>362</v>
      </c>
      <c r="AM193" t="s">
        <v>362</v>
      </c>
      <c r="AN193" t="s">
        <v>362</v>
      </c>
      <c r="AO193" t="s">
        <v>362</v>
      </c>
      <c r="AP193" t="s">
        <v>362</v>
      </c>
      <c r="AQ193" t="s">
        <v>362</v>
      </c>
      <c r="AR193" t="s">
        <v>362</v>
      </c>
      <c r="AS193" t="s">
        <v>362</v>
      </c>
      <c r="AT193" t="s">
        <v>362</v>
      </c>
      <c r="AU193" t="s">
        <v>362</v>
      </c>
      <c r="AV193" t="s">
        <v>362</v>
      </c>
      <c r="AX193" t="s">
        <v>5984</v>
      </c>
      <c r="AY193" t="s">
        <v>360</v>
      </c>
      <c r="AZ193" t="s">
        <v>360</v>
      </c>
      <c r="BA193" t="s">
        <v>362</v>
      </c>
      <c r="BB193" t="s">
        <v>362</v>
      </c>
      <c r="BC193" t="s">
        <v>362</v>
      </c>
      <c r="BD193" t="s">
        <v>362</v>
      </c>
      <c r="BE193" t="s">
        <v>362</v>
      </c>
      <c r="BF193" t="s">
        <v>362</v>
      </c>
      <c r="BG193" t="s">
        <v>362</v>
      </c>
      <c r="BH193" t="s">
        <v>362</v>
      </c>
      <c r="BI193" t="s">
        <v>362</v>
      </c>
      <c r="BJ193" t="s">
        <v>362</v>
      </c>
      <c r="BK193" t="s">
        <v>362</v>
      </c>
      <c r="BM193" t="s">
        <v>5473</v>
      </c>
      <c r="BN193" t="s">
        <v>362</v>
      </c>
      <c r="BO193" t="s">
        <v>362</v>
      </c>
      <c r="BP193" t="s">
        <v>362</v>
      </c>
      <c r="BQ193" t="s">
        <v>360</v>
      </c>
      <c r="BR193" t="s">
        <v>362</v>
      </c>
      <c r="BS193" t="s">
        <v>362</v>
      </c>
      <c r="BT193" t="s">
        <v>362</v>
      </c>
      <c r="BU193" t="s">
        <v>362</v>
      </c>
      <c r="BV193" t="s">
        <v>362</v>
      </c>
      <c r="BX193" t="s">
        <v>4975</v>
      </c>
      <c r="CN193" t="s">
        <v>5002</v>
      </c>
      <c r="DD193" t="s">
        <v>5023</v>
      </c>
      <c r="EK193" t="s">
        <v>5070</v>
      </c>
      <c r="EW193" t="s">
        <v>6804</v>
      </c>
      <c r="EX193" t="s">
        <v>360</v>
      </c>
      <c r="EY193" t="s">
        <v>360</v>
      </c>
      <c r="EZ193" t="s">
        <v>360</v>
      </c>
      <c r="FA193" t="s">
        <v>362</v>
      </c>
      <c r="FB193" t="s">
        <v>362</v>
      </c>
      <c r="FC193" t="s">
        <v>362</v>
      </c>
      <c r="FD193" t="s">
        <v>362</v>
      </c>
      <c r="FE193" t="s">
        <v>362</v>
      </c>
      <c r="FF193" t="s">
        <v>362</v>
      </c>
      <c r="FG193" t="s">
        <v>362</v>
      </c>
      <c r="FH193" t="s">
        <v>362</v>
      </c>
      <c r="FJ193" t="s">
        <v>5070</v>
      </c>
      <c r="FK193" t="s">
        <v>3072</v>
      </c>
      <c r="FV193" t="s">
        <v>3072</v>
      </c>
      <c r="GG193" t="s">
        <v>4951</v>
      </c>
      <c r="GI193" t="s">
        <v>3072</v>
      </c>
      <c r="GJ193" t="s">
        <v>5137</v>
      </c>
      <c r="GK193" t="s">
        <v>362</v>
      </c>
      <c r="GL193" t="s">
        <v>360</v>
      </c>
      <c r="GM193" t="s">
        <v>362</v>
      </c>
      <c r="GN193" t="s">
        <v>362</v>
      </c>
      <c r="GO193" t="s">
        <v>362</v>
      </c>
      <c r="GP193" t="s">
        <v>362</v>
      </c>
      <c r="GR193" t="s">
        <v>5145</v>
      </c>
      <c r="GS193" t="s">
        <v>362</v>
      </c>
      <c r="GT193" t="s">
        <v>360</v>
      </c>
      <c r="GU193" t="s">
        <v>362</v>
      </c>
      <c r="GV193" t="s">
        <v>362</v>
      </c>
      <c r="GW193" t="s">
        <v>362</v>
      </c>
      <c r="GX193" t="s">
        <v>362</v>
      </c>
      <c r="GY193" t="s">
        <v>362</v>
      </c>
      <c r="GZ193" t="s">
        <v>362</v>
      </c>
      <c r="HB193" t="s">
        <v>5154</v>
      </c>
      <c r="IG193" t="s">
        <v>5187</v>
      </c>
      <c r="IP193" t="s">
        <v>5203</v>
      </c>
      <c r="IQ193" t="s">
        <v>6440</v>
      </c>
      <c r="IR193" t="s">
        <v>360</v>
      </c>
      <c r="IS193" t="s">
        <v>362</v>
      </c>
      <c r="IT193" t="s">
        <v>362</v>
      </c>
      <c r="IU193" t="s">
        <v>360</v>
      </c>
      <c r="IV193" t="s">
        <v>362</v>
      </c>
      <c r="IW193" t="s">
        <v>362</v>
      </c>
      <c r="IX193" t="s">
        <v>362</v>
      </c>
      <c r="IY193" t="s">
        <v>362</v>
      </c>
      <c r="IZ193" t="s">
        <v>362</v>
      </c>
      <c r="JA193" t="s">
        <v>362</v>
      </c>
      <c r="JL193" t="s">
        <v>3074</v>
      </c>
      <c r="JX193" t="s">
        <v>6224</v>
      </c>
      <c r="JY193" t="s">
        <v>360</v>
      </c>
      <c r="JZ193" t="s">
        <v>362</v>
      </c>
      <c r="KA193" t="s">
        <v>360</v>
      </c>
      <c r="KB193" t="s">
        <v>362</v>
      </c>
      <c r="KC193" t="s">
        <v>362</v>
      </c>
      <c r="KD193" t="s">
        <v>360</v>
      </c>
      <c r="KE193" t="s">
        <v>362</v>
      </c>
      <c r="KF193" t="s">
        <v>362</v>
      </c>
      <c r="KG193" t="s">
        <v>362</v>
      </c>
      <c r="KI193" t="s">
        <v>5259</v>
      </c>
      <c r="KJ193" t="s">
        <v>6617</v>
      </c>
      <c r="KK193" t="s">
        <v>362</v>
      </c>
      <c r="KL193" t="s">
        <v>362</v>
      </c>
      <c r="KM193" t="s">
        <v>362</v>
      </c>
      <c r="KN193" t="s">
        <v>360</v>
      </c>
      <c r="KO193" t="s">
        <v>362</v>
      </c>
      <c r="KP193" t="s">
        <v>360</v>
      </c>
      <c r="KQ193" t="s">
        <v>362</v>
      </c>
      <c r="KR193" t="s">
        <v>362</v>
      </c>
      <c r="KS193" t="s">
        <v>362</v>
      </c>
      <c r="KT193" t="s">
        <v>362</v>
      </c>
      <c r="KU193" t="s">
        <v>362</v>
      </c>
      <c r="LJ193" t="s">
        <v>5283</v>
      </c>
      <c r="LK193" t="s">
        <v>362</v>
      </c>
      <c r="LL193" t="s">
        <v>362</v>
      </c>
      <c r="LM193" t="s">
        <v>360</v>
      </c>
      <c r="LN193" t="s">
        <v>362</v>
      </c>
      <c r="LO193" t="s">
        <v>362</v>
      </c>
      <c r="LP193" t="s">
        <v>362</v>
      </c>
      <c r="LQ193" t="s">
        <v>362</v>
      </c>
      <c r="LS193" t="s">
        <v>3072</v>
      </c>
      <c r="LT193" t="s">
        <v>5287</v>
      </c>
      <c r="MR193" t="s">
        <v>5050</v>
      </c>
      <c r="MS193" t="s">
        <v>362</v>
      </c>
      <c r="MT193" t="s">
        <v>362</v>
      </c>
      <c r="MU193" t="s">
        <v>362</v>
      </c>
      <c r="MV193" t="s">
        <v>362</v>
      </c>
      <c r="MW193" t="s">
        <v>362</v>
      </c>
      <c r="MX193" t="s">
        <v>362</v>
      </c>
      <c r="MY193" t="s">
        <v>362</v>
      </c>
      <c r="MZ193" t="s">
        <v>360</v>
      </c>
      <c r="NA193" t="s">
        <v>362</v>
      </c>
      <c r="NB193" t="s">
        <v>362</v>
      </c>
      <c r="NC193" t="s">
        <v>362</v>
      </c>
      <c r="NE193" t="s">
        <v>4971</v>
      </c>
      <c r="NF193" t="s">
        <v>362</v>
      </c>
      <c r="NG193" t="s">
        <v>362</v>
      </c>
      <c r="NH193" t="s">
        <v>362</v>
      </c>
      <c r="NI193" t="s">
        <v>362</v>
      </c>
      <c r="NJ193" t="s">
        <v>362</v>
      </c>
      <c r="NK193" t="s">
        <v>362</v>
      </c>
      <c r="NL193" t="s">
        <v>362</v>
      </c>
      <c r="NM193" t="s">
        <v>362</v>
      </c>
      <c r="NN193" t="s">
        <v>362</v>
      </c>
      <c r="NO193" t="s">
        <v>362</v>
      </c>
      <c r="NP193" t="s">
        <v>362</v>
      </c>
      <c r="NQ193" t="s">
        <v>360</v>
      </c>
      <c r="NR193" t="s">
        <v>362</v>
      </c>
      <c r="NS193" t="s">
        <v>362</v>
      </c>
      <c r="NU193" t="s">
        <v>6805</v>
      </c>
      <c r="NV193" t="s">
        <v>362</v>
      </c>
      <c r="NW193" t="s">
        <v>360</v>
      </c>
      <c r="NX193" t="s">
        <v>362</v>
      </c>
      <c r="NY193" t="s">
        <v>360</v>
      </c>
      <c r="NZ193" t="s">
        <v>362</v>
      </c>
      <c r="OA193" t="s">
        <v>362</v>
      </c>
      <c r="OB193" t="s">
        <v>362</v>
      </c>
      <c r="OC193" t="s">
        <v>362</v>
      </c>
      <c r="OD193" t="s">
        <v>362</v>
      </c>
      <c r="OE193" t="s">
        <v>362</v>
      </c>
      <c r="OF193" t="s">
        <v>362</v>
      </c>
      <c r="OG193" t="s">
        <v>362</v>
      </c>
      <c r="OI193" t="s">
        <v>5357</v>
      </c>
      <c r="OJ193" t="s">
        <v>362</v>
      </c>
      <c r="OK193" t="s">
        <v>362</v>
      </c>
      <c r="OL193" t="s">
        <v>362</v>
      </c>
      <c r="OM193" t="s">
        <v>362</v>
      </c>
      <c r="ON193" t="s">
        <v>362</v>
      </c>
      <c r="OO193" t="s">
        <v>362</v>
      </c>
      <c r="OP193" t="s">
        <v>360</v>
      </c>
      <c r="OQ193" t="s">
        <v>362</v>
      </c>
      <c r="OR193" t="s">
        <v>362</v>
      </c>
      <c r="OS193" t="s">
        <v>362</v>
      </c>
      <c r="OU193" t="s">
        <v>5002</v>
      </c>
      <c r="PF193" t="s">
        <v>6806</v>
      </c>
      <c r="PG193" t="s">
        <v>360</v>
      </c>
      <c r="PH193" t="s">
        <v>362</v>
      </c>
      <c r="PI193" t="s">
        <v>362</v>
      </c>
      <c r="PJ193" t="s">
        <v>362</v>
      </c>
      <c r="PK193" t="s">
        <v>362</v>
      </c>
      <c r="PL193" t="s">
        <v>362</v>
      </c>
      <c r="PM193" t="s">
        <v>362</v>
      </c>
      <c r="PN193" t="s">
        <v>360</v>
      </c>
      <c r="PO193" t="s">
        <v>362</v>
      </c>
      <c r="PP193" t="s">
        <v>360</v>
      </c>
      <c r="PQ193" t="s">
        <v>362</v>
      </c>
      <c r="PR193" t="s">
        <v>362</v>
      </c>
      <c r="PS193" t="s">
        <v>362</v>
      </c>
      <c r="PT193" t="s">
        <v>362</v>
      </c>
      <c r="PU193" t="s">
        <v>362</v>
      </c>
      <c r="PV193" t="s">
        <v>362</v>
      </c>
      <c r="PW193" t="s">
        <v>362</v>
      </c>
      <c r="PX193" t="s">
        <v>362</v>
      </c>
      <c r="PZ193" t="s">
        <v>5398</v>
      </c>
      <c r="QA193" t="s">
        <v>362</v>
      </c>
      <c r="QB193" t="s">
        <v>362</v>
      </c>
      <c r="QC193" t="s">
        <v>362</v>
      </c>
      <c r="QD193" t="s">
        <v>362</v>
      </c>
      <c r="QE193" t="s">
        <v>362</v>
      </c>
      <c r="QF193" t="s">
        <v>362</v>
      </c>
      <c r="QG193" t="s">
        <v>362</v>
      </c>
      <c r="QH193" t="s">
        <v>362</v>
      </c>
      <c r="QI193" t="s">
        <v>362</v>
      </c>
      <c r="QJ193" t="s">
        <v>362</v>
      </c>
      <c r="QK193" t="s">
        <v>362</v>
      </c>
      <c r="QL193" t="s">
        <v>362</v>
      </c>
      <c r="QM193" t="s">
        <v>360</v>
      </c>
      <c r="QN193" t="s">
        <v>362</v>
      </c>
      <c r="QO193" t="s">
        <v>362</v>
      </c>
      <c r="QP193" t="s">
        <v>362</v>
      </c>
      <c r="SZ193" t="s">
        <v>5511</v>
      </c>
      <c r="TA193" t="s">
        <v>362</v>
      </c>
      <c r="TB193" t="s">
        <v>362</v>
      </c>
      <c r="TC193" t="s">
        <v>362</v>
      </c>
      <c r="TD193" t="s">
        <v>360</v>
      </c>
      <c r="TE193" t="s">
        <v>362</v>
      </c>
      <c r="TF193" t="s">
        <v>362</v>
      </c>
      <c r="TG193" t="s">
        <v>362</v>
      </c>
      <c r="TH193" t="s">
        <v>362</v>
      </c>
      <c r="TJ193" t="s">
        <v>6807</v>
      </c>
      <c r="TK193" t="s">
        <v>362</v>
      </c>
      <c r="TL193" t="s">
        <v>362</v>
      </c>
      <c r="TM193" t="s">
        <v>362</v>
      </c>
      <c r="TN193" t="s">
        <v>362</v>
      </c>
      <c r="TO193" t="s">
        <v>362</v>
      </c>
      <c r="TP193" t="s">
        <v>360</v>
      </c>
      <c r="TQ193" t="s">
        <v>362</v>
      </c>
      <c r="TR193" t="s">
        <v>362</v>
      </c>
      <c r="TS193" t="s">
        <v>360</v>
      </c>
      <c r="TT193" t="s">
        <v>362</v>
      </c>
      <c r="TU193" t="s">
        <v>362</v>
      </c>
      <c r="TV193" t="s">
        <v>362</v>
      </c>
      <c r="TW193" t="s">
        <v>362</v>
      </c>
      <c r="TY193" t="s">
        <v>5002</v>
      </c>
      <c r="UN193" t="s">
        <v>3074</v>
      </c>
      <c r="UO193" t="s">
        <v>3074</v>
      </c>
      <c r="UP193" t="s">
        <v>3074</v>
      </c>
      <c r="UQ193" t="s">
        <v>1200</v>
      </c>
      <c r="UR193" t="s">
        <v>304</v>
      </c>
      <c r="US193" t="s">
        <v>314</v>
      </c>
      <c r="UT193" t="s">
        <v>298</v>
      </c>
      <c r="UU193" t="s">
        <v>690</v>
      </c>
      <c r="UV193" t="s">
        <v>532</v>
      </c>
      <c r="UW193" t="s">
        <v>333</v>
      </c>
      <c r="UX193" t="s">
        <v>742</v>
      </c>
      <c r="UY193" t="s">
        <v>406</v>
      </c>
      <c r="UZ193" t="s">
        <v>1099</v>
      </c>
      <c r="VA193" t="s">
        <v>1184</v>
      </c>
      <c r="VB193" t="s">
        <v>386</v>
      </c>
    </row>
    <row r="194" spans="1:574" x14ac:dyDescent="0.25">
      <c r="A194" t="s">
        <v>6808</v>
      </c>
      <c r="B194" s="38">
        <v>45915</v>
      </c>
      <c r="C194" t="s">
        <v>3057</v>
      </c>
      <c r="D194" t="s">
        <v>3059</v>
      </c>
      <c r="E194" t="s">
        <v>3065</v>
      </c>
      <c r="F194">
        <v>2789780</v>
      </c>
      <c r="G194" t="s">
        <v>3072</v>
      </c>
      <c r="H194" s="38">
        <v>45819</v>
      </c>
      <c r="I194">
        <v>40</v>
      </c>
      <c r="J194" t="s">
        <v>1474</v>
      </c>
      <c r="K194" t="s">
        <v>4866</v>
      </c>
      <c r="L194" t="s">
        <v>4875</v>
      </c>
      <c r="N194" t="s">
        <v>4913</v>
      </c>
      <c r="P194" t="s">
        <v>4921</v>
      </c>
      <c r="R194" t="s">
        <v>3074</v>
      </c>
      <c r="S194" t="s">
        <v>362</v>
      </c>
      <c r="T194" t="s">
        <v>362</v>
      </c>
      <c r="U194" t="s">
        <v>362</v>
      </c>
      <c r="V194" t="s">
        <v>362</v>
      </c>
      <c r="W194" t="s">
        <v>362</v>
      </c>
      <c r="X194" t="s">
        <v>360</v>
      </c>
      <c r="Y194" t="s">
        <v>362</v>
      </c>
      <c r="Z194" t="s">
        <v>362</v>
      </c>
      <c r="AB194" t="s">
        <v>4940</v>
      </c>
      <c r="AC194" t="s">
        <v>4940</v>
      </c>
      <c r="AD194" t="s">
        <v>4940</v>
      </c>
      <c r="AE194" t="s">
        <v>4940</v>
      </c>
      <c r="AF194" t="s">
        <v>4940</v>
      </c>
      <c r="AG194" t="s">
        <v>4940</v>
      </c>
      <c r="AH194" t="s">
        <v>6809</v>
      </c>
      <c r="AI194" t="s">
        <v>360</v>
      </c>
      <c r="AJ194" t="s">
        <v>362</v>
      </c>
      <c r="AK194" t="s">
        <v>362</v>
      </c>
      <c r="AL194" t="s">
        <v>360</v>
      </c>
      <c r="AM194" t="s">
        <v>360</v>
      </c>
      <c r="AN194" t="s">
        <v>362</v>
      </c>
      <c r="AO194" t="s">
        <v>360</v>
      </c>
      <c r="AP194" t="s">
        <v>362</v>
      </c>
      <c r="AQ194" t="s">
        <v>362</v>
      </c>
      <c r="AR194" t="s">
        <v>360</v>
      </c>
      <c r="AS194" t="s">
        <v>362</v>
      </c>
      <c r="AT194" t="s">
        <v>362</v>
      </c>
      <c r="AU194" t="s">
        <v>362</v>
      </c>
      <c r="AV194" t="s">
        <v>362</v>
      </c>
      <c r="AX194" t="s">
        <v>4949</v>
      </c>
      <c r="AY194" t="s">
        <v>360</v>
      </c>
      <c r="AZ194" t="s">
        <v>362</v>
      </c>
      <c r="BA194" t="s">
        <v>362</v>
      </c>
      <c r="BB194" t="s">
        <v>362</v>
      </c>
      <c r="BC194" t="s">
        <v>362</v>
      </c>
      <c r="BD194" t="s">
        <v>362</v>
      </c>
      <c r="BE194" t="s">
        <v>362</v>
      </c>
      <c r="BF194" t="s">
        <v>362</v>
      </c>
      <c r="BG194" t="s">
        <v>362</v>
      </c>
      <c r="BH194" t="s">
        <v>362</v>
      </c>
      <c r="BI194" t="s">
        <v>362</v>
      </c>
      <c r="BJ194" t="s">
        <v>362</v>
      </c>
      <c r="BK194" t="s">
        <v>362</v>
      </c>
      <c r="BM194" t="s">
        <v>5473</v>
      </c>
      <c r="BN194" t="s">
        <v>362</v>
      </c>
      <c r="BO194" t="s">
        <v>362</v>
      </c>
      <c r="BP194" t="s">
        <v>362</v>
      </c>
      <c r="BQ194" t="s">
        <v>360</v>
      </c>
      <c r="BR194" t="s">
        <v>362</v>
      </c>
      <c r="BS194" t="s">
        <v>362</v>
      </c>
      <c r="BT194" t="s">
        <v>362</v>
      </c>
      <c r="BU194" t="s">
        <v>362</v>
      </c>
      <c r="BV194" t="s">
        <v>362</v>
      </c>
      <c r="BX194" t="s">
        <v>4975</v>
      </c>
      <c r="CN194" t="s">
        <v>5002</v>
      </c>
      <c r="DD194" t="s">
        <v>4984</v>
      </c>
      <c r="EK194" t="s">
        <v>5070</v>
      </c>
      <c r="EW194" t="s">
        <v>5094</v>
      </c>
      <c r="EX194" t="s">
        <v>360</v>
      </c>
      <c r="EY194" t="s">
        <v>362</v>
      </c>
      <c r="EZ194" t="s">
        <v>362</v>
      </c>
      <c r="FA194" t="s">
        <v>362</v>
      </c>
      <c r="FB194" t="s">
        <v>362</v>
      </c>
      <c r="FC194" t="s">
        <v>362</v>
      </c>
      <c r="FD194" t="s">
        <v>362</v>
      </c>
      <c r="FE194" t="s">
        <v>362</v>
      </c>
      <c r="FF194" t="s">
        <v>362</v>
      </c>
      <c r="FG194" t="s">
        <v>362</v>
      </c>
      <c r="FH194" t="s">
        <v>362</v>
      </c>
      <c r="FJ194" t="s">
        <v>5070</v>
      </c>
      <c r="FK194" t="s">
        <v>3072</v>
      </c>
      <c r="FV194" t="s">
        <v>3072</v>
      </c>
      <c r="GG194" t="s">
        <v>5396</v>
      </c>
      <c r="GI194" t="s">
        <v>3074</v>
      </c>
      <c r="HN194" t="s">
        <v>4907</v>
      </c>
      <c r="HO194" t="s">
        <v>362</v>
      </c>
      <c r="HP194" t="s">
        <v>362</v>
      </c>
      <c r="HQ194" t="s">
        <v>362</v>
      </c>
      <c r="HR194" t="s">
        <v>362</v>
      </c>
      <c r="HS194" t="s">
        <v>362</v>
      </c>
      <c r="HT194" t="s">
        <v>362</v>
      </c>
      <c r="HU194" t="s">
        <v>362</v>
      </c>
      <c r="HV194" t="s">
        <v>360</v>
      </c>
      <c r="HW194" t="s">
        <v>362</v>
      </c>
      <c r="HY194" t="s">
        <v>5186</v>
      </c>
      <c r="HZ194" t="s">
        <v>362</v>
      </c>
      <c r="IA194" t="s">
        <v>362</v>
      </c>
      <c r="IB194" t="s">
        <v>362</v>
      </c>
      <c r="IC194" t="s">
        <v>362</v>
      </c>
      <c r="ID194" t="s">
        <v>360</v>
      </c>
      <c r="IE194" t="s">
        <v>362</v>
      </c>
      <c r="IG194" t="s">
        <v>5187</v>
      </c>
      <c r="IP194" t="s">
        <v>5203</v>
      </c>
      <c r="IQ194" t="s">
        <v>5212</v>
      </c>
      <c r="IR194" t="s">
        <v>360</v>
      </c>
      <c r="IS194" t="s">
        <v>362</v>
      </c>
      <c r="IT194" t="s">
        <v>362</v>
      </c>
      <c r="IU194" t="s">
        <v>362</v>
      </c>
      <c r="IV194" t="s">
        <v>362</v>
      </c>
      <c r="IW194" t="s">
        <v>362</v>
      </c>
      <c r="IX194" t="s">
        <v>362</v>
      </c>
      <c r="IY194" t="s">
        <v>362</v>
      </c>
      <c r="IZ194" t="s">
        <v>362</v>
      </c>
      <c r="JA194" t="s">
        <v>362</v>
      </c>
      <c r="JL194" t="s">
        <v>3074</v>
      </c>
      <c r="JX194" t="s">
        <v>5248</v>
      </c>
      <c r="JY194" t="s">
        <v>360</v>
      </c>
      <c r="JZ194" t="s">
        <v>362</v>
      </c>
      <c r="KA194" t="s">
        <v>362</v>
      </c>
      <c r="KB194" t="s">
        <v>362</v>
      </c>
      <c r="KC194" t="s">
        <v>362</v>
      </c>
      <c r="KD194" t="s">
        <v>362</v>
      </c>
      <c r="KE194" t="s">
        <v>362</v>
      </c>
      <c r="KF194" t="s">
        <v>362</v>
      </c>
      <c r="KG194" t="s">
        <v>362</v>
      </c>
      <c r="KI194" t="s">
        <v>5259</v>
      </c>
      <c r="KJ194" t="s">
        <v>5263</v>
      </c>
      <c r="KK194" t="s">
        <v>360</v>
      </c>
      <c r="KL194" t="s">
        <v>362</v>
      </c>
      <c r="KM194" t="s">
        <v>362</v>
      </c>
      <c r="KN194" t="s">
        <v>362</v>
      </c>
      <c r="KO194" t="s">
        <v>362</v>
      </c>
      <c r="KP194" t="s">
        <v>362</v>
      </c>
      <c r="KQ194" t="s">
        <v>362</v>
      </c>
      <c r="KR194" t="s">
        <v>362</v>
      </c>
      <c r="KS194" t="s">
        <v>362</v>
      </c>
      <c r="KT194" t="s">
        <v>362</v>
      </c>
      <c r="KU194" t="s">
        <v>362</v>
      </c>
      <c r="LJ194" t="s">
        <v>6023</v>
      </c>
      <c r="LK194" t="s">
        <v>360</v>
      </c>
      <c r="LL194" t="s">
        <v>360</v>
      </c>
      <c r="LM194" t="s">
        <v>360</v>
      </c>
      <c r="LN194" t="s">
        <v>360</v>
      </c>
      <c r="LO194" t="s">
        <v>362</v>
      </c>
      <c r="LP194" t="s">
        <v>362</v>
      </c>
      <c r="LQ194" t="s">
        <v>362</v>
      </c>
      <c r="LS194" t="s">
        <v>3072</v>
      </c>
      <c r="LT194" t="s">
        <v>5287</v>
      </c>
      <c r="MR194" t="s">
        <v>5050</v>
      </c>
      <c r="MS194" t="s">
        <v>362</v>
      </c>
      <c r="MT194" t="s">
        <v>362</v>
      </c>
      <c r="MU194" t="s">
        <v>362</v>
      </c>
      <c r="MV194" t="s">
        <v>362</v>
      </c>
      <c r="MW194" t="s">
        <v>362</v>
      </c>
      <c r="MX194" t="s">
        <v>362</v>
      </c>
      <c r="MY194" t="s">
        <v>362</v>
      </c>
      <c r="MZ194" t="s">
        <v>360</v>
      </c>
      <c r="NA194" t="s">
        <v>362</v>
      </c>
      <c r="NB194" t="s">
        <v>362</v>
      </c>
      <c r="NC194" t="s">
        <v>362</v>
      </c>
      <c r="NE194" t="s">
        <v>4971</v>
      </c>
      <c r="NF194" t="s">
        <v>362</v>
      </c>
      <c r="NG194" t="s">
        <v>362</v>
      </c>
      <c r="NH194" t="s">
        <v>362</v>
      </c>
      <c r="NI194" t="s">
        <v>362</v>
      </c>
      <c r="NJ194" t="s">
        <v>362</v>
      </c>
      <c r="NK194" t="s">
        <v>362</v>
      </c>
      <c r="NL194" t="s">
        <v>362</v>
      </c>
      <c r="NM194" t="s">
        <v>362</v>
      </c>
      <c r="NN194" t="s">
        <v>362</v>
      </c>
      <c r="NO194" t="s">
        <v>362</v>
      </c>
      <c r="NP194" t="s">
        <v>362</v>
      </c>
      <c r="NQ194" t="s">
        <v>360</v>
      </c>
      <c r="NR194" t="s">
        <v>362</v>
      </c>
      <c r="NS194" t="s">
        <v>362</v>
      </c>
      <c r="NU194" t="s">
        <v>5263</v>
      </c>
      <c r="NV194" t="s">
        <v>360</v>
      </c>
      <c r="NW194" t="s">
        <v>362</v>
      </c>
      <c r="NX194" t="s">
        <v>362</v>
      </c>
      <c r="NY194" t="s">
        <v>362</v>
      </c>
      <c r="NZ194" t="s">
        <v>362</v>
      </c>
      <c r="OA194" t="s">
        <v>362</v>
      </c>
      <c r="OB194" t="s">
        <v>362</v>
      </c>
      <c r="OC194" t="s">
        <v>362</v>
      </c>
      <c r="OD194" t="s">
        <v>362</v>
      </c>
      <c r="OE194" t="s">
        <v>362</v>
      </c>
      <c r="OF194" t="s">
        <v>362</v>
      </c>
      <c r="OG194" t="s">
        <v>362</v>
      </c>
      <c r="OI194" t="s">
        <v>6024</v>
      </c>
      <c r="OJ194" t="s">
        <v>360</v>
      </c>
      <c r="OK194" t="s">
        <v>362</v>
      </c>
      <c r="OL194" t="s">
        <v>362</v>
      </c>
      <c r="OM194" t="s">
        <v>362</v>
      </c>
      <c r="ON194" t="s">
        <v>360</v>
      </c>
      <c r="OO194" t="s">
        <v>362</v>
      </c>
      <c r="OP194" t="s">
        <v>362</v>
      </c>
      <c r="OQ194" t="s">
        <v>362</v>
      </c>
      <c r="OR194" t="s">
        <v>362</v>
      </c>
      <c r="OS194" t="s">
        <v>362</v>
      </c>
      <c r="OU194" t="s">
        <v>5002</v>
      </c>
      <c r="PF194" t="s">
        <v>5369</v>
      </c>
      <c r="PG194" t="s">
        <v>360</v>
      </c>
      <c r="PH194" t="s">
        <v>362</v>
      </c>
      <c r="PI194" t="s">
        <v>362</v>
      </c>
      <c r="PJ194" t="s">
        <v>362</v>
      </c>
      <c r="PK194" t="s">
        <v>362</v>
      </c>
      <c r="PL194" t="s">
        <v>362</v>
      </c>
      <c r="PM194" t="s">
        <v>362</v>
      </c>
      <c r="PN194" t="s">
        <v>362</v>
      </c>
      <c r="PO194" t="s">
        <v>362</v>
      </c>
      <c r="PP194" t="s">
        <v>362</v>
      </c>
      <c r="PQ194" t="s">
        <v>362</v>
      </c>
      <c r="PR194" t="s">
        <v>362</v>
      </c>
      <c r="PS194" t="s">
        <v>362</v>
      </c>
      <c r="PT194" t="s">
        <v>362</v>
      </c>
      <c r="PU194" t="s">
        <v>362</v>
      </c>
      <c r="PV194" t="s">
        <v>362</v>
      </c>
      <c r="PW194" t="s">
        <v>362</v>
      </c>
      <c r="PX194" t="s">
        <v>362</v>
      </c>
      <c r="PZ194" t="s">
        <v>5398</v>
      </c>
      <c r="QA194" t="s">
        <v>362</v>
      </c>
      <c r="QB194" t="s">
        <v>362</v>
      </c>
      <c r="QC194" t="s">
        <v>362</v>
      </c>
      <c r="QD194" t="s">
        <v>362</v>
      </c>
      <c r="QE194" t="s">
        <v>362</v>
      </c>
      <c r="QF194" t="s">
        <v>362</v>
      </c>
      <c r="QG194" t="s">
        <v>362</v>
      </c>
      <c r="QH194" t="s">
        <v>362</v>
      </c>
      <c r="QI194" t="s">
        <v>362</v>
      </c>
      <c r="QJ194" t="s">
        <v>362</v>
      </c>
      <c r="QK194" t="s">
        <v>362</v>
      </c>
      <c r="QL194" t="s">
        <v>362</v>
      </c>
      <c r="QM194" t="s">
        <v>360</v>
      </c>
      <c r="QN194" t="s">
        <v>362</v>
      </c>
      <c r="QO194" t="s">
        <v>362</v>
      </c>
      <c r="QP194" t="s">
        <v>362</v>
      </c>
      <c r="SZ194" t="s">
        <v>3074</v>
      </c>
      <c r="TA194" t="s">
        <v>362</v>
      </c>
      <c r="TB194" t="s">
        <v>362</v>
      </c>
      <c r="TC194" t="s">
        <v>362</v>
      </c>
      <c r="TD194" t="s">
        <v>362</v>
      </c>
      <c r="TE194" t="s">
        <v>362</v>
      </c>
      <c r="TF194" t="s">
        <v>362</v>
      </c>
      <c r="TG194" t="s">
        <v>360</v>
      </c>
      <c r="TH194" t="s">
        <v>362</v>
      </c>
      <c r="TY194" t="s">
        <v>5002</v>
      </c>
      <c r="UN194" t="s">
        <v>3074</v>
      </c>
      <c r="UO194" t="s">
        <v>3072</v>
      </c>
      <c r="UP194" t="s">
        <v>3072</v>
      </c>
      <c r="UQ194" t="s">
        <v>562</v>
      </c>
      <c r="UR194" t="s">
        <v>304</v>
      </c>
      <c r="US194" t="s">
        <v>321</v>
      </c>
      <c r="UT194" t="s">
        <v>290</v>
      </c>
      <c r="UU194" t="s">
        <v>693</v>
      </c>
      <c r="UV194" t="s">
        <v>529</v>
      </c>
      <c r="UW194" t="s">
        <v>329</v>
      </c>
      <c r="UX194" t="s">
        <v>742</v>
      </c>
      <c r="UY194" t="s">
        <v>406</v>
      </c>
      <c r="UZ194" t="s">
        <v>1099</v>
      </c>
      <c r="VA194" t="s">
        <v>1184</v>
      </c>
      <c r="VB194" t="s">
        <v>380</v>
      </c>
    </row>
    <row r="195" spans="1:574" x14ac:dyDescent="0.25">
      <c r="A195" t="s">
        <v>6810</v>
      </c>
      <c r="B195" s="38">
        <v>45915</v>
      </c>
      <c r="C195" t="s">
        <v>3058</v>
      </c>
      <c r="D195" t="s">
        <v>3059</v>
      </c>
      <c r="E195" t="s">
        <v>3065</v>
      </c>
      <c r="F195">
        <v>2795348</v>
      </c>
      <c r="G195" t="s">
        <v>3072</v>
      </c>
      <c r="H195" s="38">
        <v>44873</v>
      </c>
      <c r="I195">
        <v>40</v>
      </c>
      <c r="J195" t="s">
        <v>1482</v>
      </c>
      <c r="K195" t="s">
        <v>4866</v>
      </c>
      <c r="L195" t="s">
        <v>4875</v>
      </c>
      <c r="N195" t="s">
        <v>4913</v>
      </c>
      <c r="P195" t="s">
        <v>4931</v>
      </c>
      <c r="R195" t="s">
        <v>5527</v>
      </c>
      <c r="S195" t="s">
        <v>360</v>
      </c>
      <c r="T195" t="s">
        <v>362</v>
      </c>
      <c r="U195" t="s">
        <v>362</v>
      </c>
      <c r="V195" t="s">
        <v>362</v>
      </c>
      <c r="W195" t="s">
        <v>362</v>
      </c>
      <c r="X195" t="s">
        <v>362</v>
      </c>
      <c r="Y195" t="s">
        <v>362</v>
      </c>
      <c r="Z195" t="s">
        <v>362</v>
      </c>
      <c r="AB195" t="s">
        <v>4940</v>
      </c>
      <c r="AC195" t="s">
        <v>4940</v>
      </c>
      <c r="AD195" t="s">
        <v>4940</v>
      </c>
      <c r="AE195" t="s">
        <v>4940</v>
      </c>
      <c r="AF195" t="s">
        <v>4940</v>
      </c>
      <c r="AG195" t="s">
        <v>4940</v>
      </c>
      <c r="AH195" t="s">
        <v>6227</v>
      </c>
      <c r="AI195" t="s">
        <v>360</v>
      </c>
      <c r="AJ195" t="s">
        <v>360</v>
      </c>
      <c r="AK195" t="s">
        <v>360</v>
      </c>
      <c r="AL195" t="s">
        <v>362</v>
      </c>
      <c r="AM195" t="s">
        <v>360</v>
      </c>
      <c r="AN195" t="s">
        <v>360</v>
      </c>
      <c r="AO195" t="s">
        <v>360</v>
      </c>
      <c r="AP195" t="s">
        <v>362</v>
      </c>
      <c r="AQ195" t="s">
        <v>362</v>
      </c>
      <c r="AR195" t="s">
        <v>362</v>
      </c>
      <c r="AS195" t="s">
        <v>362</v>
      </c>
      <c r="AT195" t="s">
        <v>362</v>
      </c>
      <c r="AU195" t="s">
        <v>362</v>
      </c>
      <c r="AV195" t="s">
        <v>362</v>
      </c>
      <c r="AX195" t="s">
        <v>6379</v>
      </c>
      <c r="AY195" t="s">
        <v>360</v>
      </c>
      <c r="AZ195" t="s">
        <v>360</v>
      </c>
      <c r="BA195" t="s">
        <v>362</v>
      </c>
      <c r="BB195" t="s">
        <v>362</v>
      </c>
      <c r="BC195" t="s">
        <v>362</v>
      </c>
      <c r="BD195" t="s">
        <v>360</v>
      </c>
      <c r="BE195" t="s">
        <v>362</v>
      </c>
      <c r="BF195" t="s">
        <v>362</v>
      </c>
      <c r="BG195" t="s">
        <v>362</v>
      </c>
      <c r="BH195" t="s">
        <v>362</v>
      </c>
      <c r="BI195" t="s">
        <v>362</v>
      </c>
      <c r="BJ195" t="s">
        <v>362</v>
      </c>
      <c r="BK195" t="s">
        <v>362</v>
      </c>
      <c r="BM195" t="s">
        <v>6044</v>
      </c>
      <c r="BN195" t="s">
        <v>362</v>
      </c>
      <c r="BO195" t="s">
        <v>362</v>
      </c>
      <c r="BP195" t="s">
        <v>360</v>
      </c>
      <c r="BQ195" t="s">
        <v>360</v>
      </c>
      <c r="BR195" t="s">
        <v>362</v>
      </c>
      <c r="BS195" t="s">
        <v>362</v>
      </c>
      <c r="BT195" t="s">
        <v>362</v>
      </c>
      <c r="BU195" t="s">
        <v>362</v>
      </c>
      <c r="BV195" t="s">
        <v>362</v>
      </c>
      <c r="BX195" t="s">
        <v>4977</v>
      </c>
      <c r="BY195" t="s">
        <v>6379</v>
      </c>
      <c r="BZ195" t="s">
        <v>360</v>
      </c>
      <c r="CA195" t="s">
        <v>360</v>
      </c>
      <c r="CB195" t="s">
        <v>362</v>
      </c>
      <c r="CC195" t="s">
        <v>362</v>
      </c>
      <c r="CD195" t="s">
        <v>362</v>
      </c>
      <c r="CE195" t="s">
        <v>360</v>
      </c>
      <c r="CF195" t="s">
        <v>362</v>
      </c>
      <c r="CG195" t="s">
        <v>362</v>
      </c>
      <c r="CH195" t="s">
        <v>362</v>
      </c>
      <c r="CI195" t="s">
        <v>362</v>
      </c>
      <c r="CJ195" t="s">
        <v>362</v>
      </c>
      <c r="CK195" t="s">
        <v>362</v>
      </c>
      <c r="CL195" t="s">
        <v>362</v>
      </c>
      <c r="CN195" t="s">
        <v>5002</v>
      </c>
      <c r="DD195" t="s">
        <v>5023</v>
      </c>
      <c r="EK195" t="s">
        <v>5074</v>
      </c>
      <c r="EL195" t="s">
        <v>5090</v>
      </c>
      <c r="EM195" t="s">
        <v>362</v>
      </c>
      <c r="EN195" t="s">
        <v>362</v>
      </c>
      <c r="EO195" t="s">
        <v>362</v>
      </c>
      <c r="EP195" t="s">
        <v>362</v>
      </c>
      <c r="EQ195" t="s">
        <v>362</v>
      </c>
      <c r="ER195" t="s">
        <v>360</v>
      </c>
      <c r="ES195" t="s">
        <v>362</v>
      </c>
      <c r="ET195" t="s">
        <v>362</v>
      </c>
      <c r="EU195" t="s">
        <v>362</v>
      </c>
      <c r="EW195" t="s">
        <v>6342</v>
      </c>
      <c r="EX195" t="s">
        <v>362</v>
      </c>
      <c r="EY195" t="s">
        <v>362</v>
      </c>
      <c r="EZ195" t="s">
        <v>362</v>
      </c>
      <c r="FA195" t="s">
        <v>360</v>
      </c>
      <c r="FB195" t="s">
        <v>362</v>
      </c>
      <c r="FC195" t="s">
        <v>360</v>
      </c>
      <c r="FD195" t="s">
        <v>360</v>
      </c>
      <c r="FE195" t="s">
        <v>362</v>
      </c>
      <c r="FF195" t="s">
        <v>362</v>
      </c>
      <c r="FG195" t="s">
        <v>362</v>
      </c>
      <c r="FH195" t="s">
        <v>362</v>
      </c>
      <c r="FJ195" t="s">
        <v>5074</v>
      </c>
      <c r="FK195" t="s">
        <v>5111</v>
      </c>
      <c r="FL195" t="s">
        <v>6119</v>
      </c>
      <c r="FM195" t="s">
        <v>360</v>
      </c>
      <c r="FN195" t="s">
        <v>362</v>
      </c>
      <c r="FO195" t="s">
        <v>362</v>
      </c>
      <c r="FP195" t="s">
        <v>362</v>
      </c>
      <c r="FQ195" t="s">
        <v>360</v>
      </c>
      <c r="FR195" t="s">
        <v>362</v>
      </c>
      <c r="FS195" t="s">
        <v>362</v>
      </c>
      <c r="FT195" t="s">
        <v>362</v>
      </c>
      <c r="FV195" t="s">
        <v>5111</v>
      </c>
      <c r="FW195" t="s">
        <v>6296</v>
      </c>
      <c r="FX195" t="s">
        <v>360</v>
      </c>
      <c r="FY195" t="s">
        <v>360</v>
      </c>
      <c r="FZ195" t="s">
        <v>362</v>
      </c>
      <c r="GA195" t="s">
        <v>362</v>
      </c>
      <c r="GB195" t="s">
        <v>360</v>
      </c>
      <c r="GC195" t="s">
        <v>362</v>
      </c>
      <c r="GD195" t="s">
        <v>362</v>
      </c>
      <c r="GE195" t="s">
        <v>362</v>
      </c>
      <c r="GG195" t="s">
        <v>4949</v>
      </c>
      <c r="GI195" t="s">
        <v>3072</v>
      </c>
      <c r="GJ195" t="s">
        <v>5137</v>
      </c>
      <c r="GK195" t="s">
        <v>362</v>
      </c>
      <c r="GL195" t="s">
        <v>360</v>
      </c>
      <c r="GM195" t="s">
        <v>362</v>
      </c>
      <c r="GN195" t="s">
        <v>362</v>
      </c>
      <c r="GO195" t="s">
        <v>362</v>
      </c>
      <c r="GP195" t="s">
        <v>362</v>
      </c>
      <c r="GR195" t="s">
        <v>4907</v>
      </c>
      <c r="GS195" t="s">
        <v>362</v>
      </c>
      <c r="GT195" t="s">
        <v>362</v>
      </c>
      <c r="GU195" t="s">
        <v>362</v>
      </c>
      <c r="GV195" t="s">
        <v>362</v>
      </c>
      <c r="GW195" t="s">
        <v>362</v>
      </c>
      <c r="GX195" t="s">
        <v>362</v>
      </c>
      <c r="GY195" t="s">
        <v>360</v>
      </c>
      <c r="GZ195" t="s">
        <v>362</v>
      </c>
      <c r="HB195" t="s">
        <v>3074</v>
      </c>
      <c r="HC195" t="s">
        <v>5166</v>
      </c>
      <c r="HD195" t="s">
        <v>362</v>
      </c>
      <c r="HE195" t="s">
        <v>362</v>
      </c>
      <c r="HF195" t="s">
        <v>362</v>
      </c>
      <c r="HG195" t="s">
        <v>362</v>
      </c>
      <c r="HH195" t="s">
        <v>362</v>
      </c>
      <c r="HI195" t="s">
        <v>360</v>
      </c>
      <c r="HJ195" t="s">
        <v>362</v>
      </c>
      <c r="HK195" t="s">
        <v>362</v>
      </c>
      <c r="HL195" t="s">
        <v>362</v>
      </c>
      <c r="IG195" t="s">
        <v>5191</v>
      </c>
      <c r="IH195" t="s">
        <v>6798</v>
      </c>
      <c r="II195" t="s">
        <v>362</v>
      </c>
      <c r="IJ195" t="s">
        <v>360</v>
      </c>
      <c r="IK195" t="s">
        <v>360</v>
      </c>
      <c r="IL195" t="s">
        <v>360</v>
      </c>
      <c r="IM195" t="s">
        <v>362</v>
      </c>
      <c r="IN195" t="s">
        <v>362</v>
      </c>
      <c r="IP195" t="s">
        <v>5203</v>
      </c>
      <c r="IQ195" t="s">
        <v>6162</v>
      </c>
      <c r="IR195" t="s">
        <v>362</v>
      </c>
      <c r="IS195" t="s">
        <v>360</v>
      </c>
      <c r="IT195" t="s">
        <v>362</v>
      </c>
      <c r="IU195" t="s">
        <v>360</v>
      </c>
      <c r="IV195" t="s">
        <v>360</v>
      </c>
      <c r="IW195" t="s">
        <v>362</v>
      </c>
      <c r="IX195" t="s">
        <v>362</v>
      </c>
      <c r="IY195" t="s">
        <v>362</v>
      </c>
      <c r="IZ195" t="s">
        <v>362</v>
      </c>
      <c r="JA195" t="s">
        <v>362</v>
      </c>
      <c r="JL195" t="s">
        <v>3074</v>
      </c>
      <c r="JX195" t="s">
        <v>6811</v>
      </c>
      <c r="JY195" t="s">
        <v>360</v>
      </c>
      <c r="JZ195" t="s">
        <v>360</v>
      </c>
      <c r="KA195" t="s">
        <v>362</v>
      </c>
      <c r="KB195" t="s">
        <v>362</v>
      </c>
      <c r="KC195" t="s">
        <v>360</v>
      </c>
      <c r="KD195" t="s">
        <v>360</v>
      </c>
      <c r="KE195" t="s">
        <v>362</v>
      </c>
      <c r="KF195" t="s">
        <v>362</v>
      </c>
      <c r="KG195" t="s">
        <v>362</v>
      </c>
      <c r="KI195" t="s">
        <v>5259</v>
      </c>
      <c r="KJ195" t="s">
        <v>6327</v>
      </c>
      <c r="KK195" t="s">
        <v>360</v>
      </c>
      <c r="KL195" t="s">
        <v>362</v>
      </c>
      <c r="KM195" t="s">
        <v>360</v>
      </c>
      <c r="KN195" t="s">
        <v>362</v>
      </c>
      <c r="KO195" t="s">
        <v>362</v>
      </c>
      <c r="KP195" t="s">
        <v>362</v>
      </c>
      <c r="KQ195" t="s">
        <v>362</v>
      </c>
      <c r="KR195" t="s">
        <v>362</v>
      </c>
      <c r="KS195" t="s">
        <v>360</v>
      </c>
      <c r="KT195" t="s">
        <v>362</v>
      </c>
      <c r="KU195" t="s">
        <v>362</v>
      </c>
      <c r="LJ195" t="s">
        <v>6023</v>
      </c>
      <c r="LK195" t="s">
        <v>360</v>
      </c>
      <c r="LL195" t="s">
        <v>360</v>
      </c>
      <c r="LM195" t="s">
        <v>360</v>
      </c>
      <c r="LN195" t="s">
        <v>360</v>
      </c>
      <c r="LO195" t="s">
        <v>362</v>
      </c>
      <c r="LP195" t="s">
        <v>362</v>
      </c>
      <c r="LQ195" t="s">
        <v>362</v>
      </c>
      <c r="LS195" t="s">
        <v>3072</v>
      </c>
      <c r="LT195" t="s">
        <v>5289</v>
      </c>
      <c r="MF195" t="s">
        <v>6812</v>
      </c>
      <c r="MG195" t="s">
        <v>360</v>
      </c>
      <c r="MH195" t="s">
        <v>362</v>
      </c>
      <c r="MI195" t="s">
        <v>360</v>
      </c>
      <c r="MJ195" t="s">
        <v>362</v>
      </c>
      <c r="MK195" t="s">
        <v>362</v>
      </c>
      <c r="ML195" t="s">
        <v>362</v>
      </c>
      <c r="MM195" t="s">
        <v>360</v>
      </c>
      <c r="MN195" t="s">
        <v>362</v>
      </c>
      <c r="MO195" t="s">
        <v>362</v>
      </c>
      <c r="MP195" t="s">
        <v>362</v>
      </c>
      <c r="NE195" t="s">
        <v>4971</v>
      </c>
      <c r="NF195" t="s">
        <v>362</v>
      </c>
      <c r="NG195" t="s">
        <v>362</v>
      </c>
      <c r="NH195" t="s">
        <v>362</v>
      </c>
      <c r="NI195" t="s">
        <v>362</v>
      </c>
      <c r="NJ195" t="s">
        <v>362</v>
      </c>
      <c r="NK195" t="s">
        <v>362</v>
      </c>
      <c r="NL195" t="s">
        <v>362</v>
      </c>
      <c r="NM195" t="s">
        <v>362</v>
      </c>
      <c r="NN195" t="s">
        <v>362</v>
      </c>
      <c r="NO195" t="s">
        <v>362</v>
      </c>
      <c r="NP195" t="s">
        <v>362</v>
      </c>
      <c r="NQ195" t="s">
        <v>360</v>
      </c>
      <c r="NR195" t="s">
        <v>362</v>
      </c>
      <c r="NS195" t="s">
        <v>362</v>
      </c>
      <c r="NU195" t="s">
        <v>6327</v>
      </c>
      <c r="NV195" t="s">
        <v>360</v>
      </c>
      <c r="NW195" t="s">
        <v>362</v>
      </c>
      <c r="NX195" t="s">
        <v>360</v>
      </c>
      <c r="NY195" t="s">
        <v>362</v>
      </c>
      <c r="NZ195" t="s">
        <v>362</v>
      </c>
      <c r="OA195" t="s">
        <v>362</v>
      </c>
      <c r="OB195" t="s">
        <v>362</v>
      </c>
      <c r="OC195" t="s">
        <v>362</v>
      </c>
      <c r="OD195" t="s">
        <v>360</v>
      </c>
      <c r="OE195" t="s">
        <v>362</v>
      </c>
      <c r="OF195" t="s">
        <v>362</v>
      </c>
      <c r="OG195" t="s">
        <v>362</v>
      </c>
      <c r="OI195" t="s">
        <v>6813</v>
      </c>
      <c r="OJ195" t="s">
        <v>360</v>
      </c>
      <c r="OK195" t="s">
        <v>362</v>
      </c>
      <c r="OL195" t="s">
        <v>362</v>
      </c>
      <c r="OM195" t="s">
        <v>360</v>
      </c>
      <c r="ON195" t="s">
        <v>362</v>
      </c>
      <c r="OO195" t="s">
        <v>360</v>
      </c>
      <c r="OP195" t="s">
        <v>360</v>
      </c>
      <c r="OQ195" t="s">
        <v>362</v>
      </c>
      <c r="OR195" t="s">
        <v>362</v>
      </c>
      <c r="OS195" t="s">
        <v>362</v>
      </c>
      <c r="OU195" t="s">
        <v>5021</v>
      </c>
      <c r="OV195" t="s">
        <v>6050</v>
      </c>
      <c r="OW195" t="s">
        <v>360</v>
      </c>
      <c r="OX195" t="s">
        <v>360</v>
      </c>
      <c r="OY195" t="s">
        <v>362</v>
      </c>
      <c r="OZ195" t="s">
        <v>362</v>
      </c>
      <c r="PA195" t="s">
        <v>362</v>
      </c>
      <c r="PB195" t="s">
        <v>362</v>
      </c>
      <c r="PC195" t="s">
        <v>362</v>
      </c>
      <c r="PD195" t="s">
        <v>362</v>
      </c>
      <c r="PF195" t="s">
        <v>6232</v>
      </c>
      <c r="PG195" t="s">
        <v>362</v>
      </c>
      <c r="PH195" t="s">
        <v>362</v>
      </c>
      <c r="PI195" t="s">
        <v>360</v>
      </c>
      <c r="PJ195" t="s">
        <v>362</v>
      </c>
      <c r="PK195" t="s">
        <v>362</v>
      </c>
      <c r="PL195" t="s">
        <v>362</v>
      </c>
      <c r="PM195" t="s">
        <v>360</v>
      </c>
      <c r="PN195" t="s">
        <v>362</v>
      </c>
      <c r="PO195" t="s">
        <v>362</v>
      </c>
      <c r="PP195" t="s">
        <v>360</v>
      </c>
      <c r="PQ195" t="s">
        <v>362</v>
      </c>
      <c r="PR195" t="s">
        <v>362</v>
      </c>
      <c r="PS195" t="s">
        <v>362</v>
      </c>
      <c r="PT195" t="s">
        <v>362</v>
      </c>
      <c r="PU195" t="s">
        <v>362</v>
      </c>
      <c r="PV195" t="s">
        <v>362</v>
      </c>
      <c r="PW195" t="s">
        <v>362</v>
      </c>
      <c r="PX195" t="s">
        <v>362</v>
      </c>
      <c r="PZ195" t="s">
        <v>6107</v>
      </c>
      <c r="QA195" t="s">
        <v>362</v>
      </c>
      <c r="QB195" t="s">
        <v>362</v>
      </c>
      <c r="QC195" t="s">
        <v>362</v>
      </c>
      <c r="QD195" t="s">
        <v>362</v>
      </c>
      <c r="QE195" t="s">
        <v>362</v>
      </c>
      <c r="QF195" t="s">
        <v>362</v>
      </c>
      <c r="QG195" t="s">
        <v>362</v>
      </c>
      <c r="QH195" t="s">
        <v>360</v>
      </c>
      <c r="QI195" t="s">
        <v>360</v>
      </c>
      <c r="QJ195" t="s">
        <v>362</v>
      </c>
      <c r="QK195" t="s">
        <v>362</v>
      </c>
      <c r="QL195" t="s">
        <v>362</v>
      </c>
      <c r="QM195" t="s">
        <v>362</v>
      </c>
      <c r="QN195" t="s">
        <v>362</v>
      </c>
      <c r="QO195" t="s">
        <v>362</v>
      </c>
      <c r="QP195" t="s">
        <v>362</v>
      </c>
      <c r="QR195" t="s">
        <v>6255</v>
      </c>
      <c r="QS195" t="s">
        <v>360</v>
      </c>
      <c r="QT195" t="s">
        <v>360</v>
      </c>
      <c r="QU195" t="s">
        <v>360</v>
      </c>
      <c r="QV195" t="s">
        <v>362</v>
      </c>
      <c r="QW195" t="s">
        <v>362</v>
      </c>
      <c r="QX195" t="s">
        <v>362</v>
      </c>
      <c r="QY195" t="s">
        <v>360</v>
      </c>
      <c r="QZ195" t="s">
        <v>360</v>
      </c>
      <c r="RA195" t="s">
        <v>362</v>
      </c>
      <c r="RB195" t="s">
        <v>362</v>
      </c>
      <c r="RC195" t="s">
        <v>362</v>
      </c>
      <c r="RD195" t="s">
        <v>362</v>
      </c>
      <c r="RF195" t="s">
        <v>6405</v>
      </c>
      <c r="RG195" t="s">
        <v>362</v>
      </c>
      <c r="RH195" t="s">
        <v>362</v>
      </c>
      <c r="RI195" t="s">
        <v>362</v>
      </c>
      <c r="RJ195" t="s">
        <v>362</v>
      </c>
      <c r="RK195" t="s">
        <v>360</v>
      </c>
      <c r="RL195" t="s">
        <v>362</v>
      </c>
      <c r="RM195" t="s">
        <v>362</v>
      </c>
      <c r="RN195" t="s">
        <v>362</v>
      </c>
      <c r="RO195" t="s">
        <v>362</v>
      </c>
      <c r="RP195" t="s">
        <v>362</v>
      </c>
      <c r="RQ195" t="s">
        <v>360</v>
      </c>
      <c r="RR195" t="s">
        <v>362</v>
      </c>
      <c r="RS195" t="s">
        <v>362</v>
      </c>
      <c r="RT195" t="s">
        <v>362</v>
      </c>
      <c r="RU195" t="s">
        <v>362</v>
      </c>
      <c r="RV195" t="s">
        <v>362</v>
      </c>
      <c r="RX195" t="s">
        <v>6213</v>
      </c>
      <c r="RY195" t="s">
        <v>360</v>
      </c>
      <c r="RZ195" t="s">
        <v>360</v>
      </c>
      <c r="SA195" t="s">
        <v>360</v>
      </c>
      <c r="SB195" t="s">
        <v>360</v>
      </c>
      <c r="SC195" t="s">
        <v>360</v>
      </c>
      <c r="SD195" t="s">
        <v>360</v>
      </c>
      <c r="SE195" t="s">
        <v>362</v>
      </c>
      <c r="SF195" t="s">
        <v>362</v>
      </c>
      <c r="SG195" t="s">
        <v>362</v>
      </c>
      <c r="SH195" t="s">
        <v>362</v>
      </c>
      <c r="SI195" t="s">
        <v>362</v>
      </c>
      <c r="SK195" t="s">
        <v>6814</v>
      </c>
      <c r="SL195" t="s">
        <v>362</v>
      </c>
      <c r="SM195" t="s">
        <v>362</v>
      </c>
      <c r="SN195" t="s">
        <v>360</v>
      </c>
      <c r="SO195" t="s">
        <v>360</v>
      </c>
      <c r="SP195" t="s">
        <v>360</v>
      </c>
      <c r="SQ195" t="s">
        <v>360</v>
      </c>
      <c r="SR195" t="s">
        <v>360</v>
      </c>
      <c r="SS195" t="s">
        <v>362</v>
      </c>
      <c r="ST195" t="s">
        <v>360</v>
      </c>
      <c r="SU195" t="s">
        <v>362</v>
      </c>
      <c r="SV195" t="s">
        <v>362</v>
      </c>
      <c r="SW195" t="s">
        <v>362</v>
      </c>
      <c r="SX195" t="s">
        <v>362</v>
      </c>
      <c r="SZ195" t="s">
        <v>6064</v>
      </c>
      <c r="TA195" t="s">
        <v>360</v>
      </c>
      <c r="TB195" t="s">
        <v>362</v>
      </c>
      <c r="TC195" t="s">
        <v>362</v>
      </c>
      <c r="TD195" t="s">
        <v>362</v>
      </c>
      <c r="TE195" t="s">
        <v>360</v>
      </c>
      <c r="TF195" t="s">
        <v>362</v>
      </c>
      <c r="TG195" t="s">
        <v>362</v>
      </c>
      <c r="TH195" t="s">
        <v>362</v>
      </c>
      <c r="TJ195" t="s">
        <v>6814</v>
      </c>
      <c r="TK195" t="s">
        <v>362</v>
      </c>
      <c r="TL195" t="s">
        <v>362</v>
      </c>
      <c r="TM195" t="s">
        <v>360</v>
      </c>
      <c r="TN195" t="s">
        <v>360</v>
      </c>
      <c r="TO195" t="s">
        <v>360</v>
      </c>
      <c r="TP195" t="s">
        <v>360</v>
      </c>
      <c r="TQ195" t="s">
        <v>360</v>
      </c>
      <c r="TR195" t="s">
        <v>362</v>
      </c>
      <c r="TS195" t="s">
        <v>360</v>
      </c>
      <c r="TT195" t="s">
        <v>362</v>
      </c>
      <c r="TU195" t="s">
        <v>362</v>
      </c>
      <c r="TV195" t="s">
        <v>362</v>
      </c>
      <c r="TW195" t="s">
        <v>362</v>
      </c>
      <c r="TY195" t="s">
        <v>5023</v>
      </c>
      <c r="TZ195" t="s">
        <v>6815</v>
      </c>
      <c r="UA195" t="s">
        <v>362</v>
      </c>
      <c r="UB195" t="s">
        <v>362</v>
      </c>
      <c r="UC195" t="s">
        <v>362</v>
      </c>
      <c r="UD195" t="s">
        <v>360</v>
      </c>
      <c r="UE195" t="s">
        <v>360</v>
      </c>
      <c r="UF195" t="s">
        <v>362</v>
      </c>
      <c r="UG195" t="s">
        <v>362</v>
      </c>
      <c r="UH195" t="s">
        <v>362</v>
      </c>
      <c r="UI195" t="s">
        <v>362</v>
      </c>
      <c r="UJ195" t="s">
        <v>362</v>
      </c>
      <c r="UK195" t="s">
        <v>362</v>
      </c>
      <c r="UM195" t="s">
        <v>6816</v>
      </c>
      <c r="UN195" t="s">
        <v>3074</v>
      </c>
      <c r="UO195" t="s">
        <v>3074</v>
      </c>
      <c r="UP195" t="s">
        <v>3072</v>
      </c>
      <c r="UQ195" t="s">
        <v>1590</v>
      </c>
      <c r="UR195" t="s">
        <v>304</v>
      </c>
      <c r="US195" t="s">
        <v>321</v>
      </c>
      <c r="UT195" t="s">
        <v>290</v>
      </c>
      <c r="UU195" t="s">
        <v>697</v>
      </c>
      <c r="UV195" t="s">
        <v>527</v>
      </c>
      <c r="UW195" t="s">
        <v>329</v>
      </c>
      <c r="UX195" t="s">
        <v>737</v>
      </c>
      <c r="UY195" t="s">
        <v>406</v>
      </c>
      <c r="UZ195" t="s">
        <v>1099</v>
      </c>
      <c r="VA195" t="s">
        <v>1185</v>
      </c>
      <c r="VB195" t="s">
        <v>375</v>
      </c>
    </row>
    <row r="196" spans="1:574" x14ac:dyDescent="0.25">
      <c r="A196" t="s">
        <v>6817</v>
      </c>
      <c r="B196" s="38">
        <v>45915</v>
      </c>
      <c r="C196" t="s">
        <v>3057</v>
      </c>
      <c r="D196" t="s">
        <v>3059</v>
      </c>
      <c r="E196" t="s">
        <v>3065</v>
      </c>
      <c r="F196">
        <v>2800556</v>
      </c>
      <c r="G196" t="s">
        <v>3072</v>
      </c>
      <c r="H196" s="38">
        <v>44653</v>
      </c>
      <c r="I196">
        <v>41</v>
      </c>
      <c r="J196" t="s">
        <v>1483</v>
      </c>
      <c r="K196" t="s">
        <v>4866</v>
      </c>
      <c r="L196" t="s">
        <v>4875</v>
      </c>
      <c r="N196" t="s">
        <v>4911</v>
      </c>
      <c r="P196" t="s">
        <v>4923</v>
      </c>
      <c r="R196" t="s">
        <v>5527</v>
      </c>
      <c r="S196" t="s">
        <v>360</v>
      </c>
      <c r="T196" t="s">
        <v>362</v>
      </c>
      <c r="U196" t="s">
        <v>362</v>
      </c>
      <c r="V196" t="s">
        <v>362</v>
      </c>
      <c r="W196" t="s">
        <v>362</v>
      </c>
      <c r="X196" t="s">
        <v>362</v>
      </c>
      <c r="Y196" t="s">
        <v>362</v>
      </c>
      <c r="Z196" t="s">
        <v>362</v>
      </c>
      <c r="AB196" t="s">
        <v>4942</v>
      </c>
      <c r="AC196" t="s">
        <v>4940</v>
      </c>
      <c r="AD196" t="s">
        <v>4940</v>
      </c>
      <c r="AE196" t="s">
        <v>4940</v>
      </c>
      <c r="AF196" t="s">
        <v>4940</v>
      </c>
      <c r="AG196" t="s">
        <v>4940</v>
      </c>
      <c r="AH196" t="s">
        <v>6818</v>
      </c>
      <c r="AI196" t="s">
        <v>360</v>
      </c>
      <c r="AJ196" t="s">
        <v>362</v>
      </c>
      <c r="AK196" t="s">
        <v>360</v>
      </c>
      <c r="AL196" t="s">
        <v>360</v>
      </c>
      <c r="AM196" t="s">
        <v>362</v>
      </c>
      <c r="AN196" t="s">
        <v>362</v>
      </c>
      <c r="AO196" t="s">
        <v>360</v>
      </c>
      <c r="AP196" t="s">
        <v>360</v>
      </c>
      <c r="AQ196" t="s">
        <v>362</v>
      </c>
      <c r="AR196" t="s">
        <v>362</v>
      </c>
      <c r="AS196" t="s">
        <v>362</v>
      </c>
      <c r="AT196" t="s">
        <v>362</v>
      </c>
      <c r="AU196" t="s">
        <v>362</v>
      </c>
      <c r="AV196" t="s">
        <v>362</v>
      </c>
      <c r="AX196" t="s">
        <v>6819</v>
      </c>
      <c r="AY196" t="s">
        <v>360</v>
      </c>
      <c r="AZ196" t="s">
        <v>362</v>
      </c>
      <c r="BA196" t="s">
        <v>362</v>
      </c>
      <c r="BB196" t="s">
        <v>362</v>
      </c>
      <c r="BC196" t="s">
        <v>362</v>
      </c>
      <c r="BD196" t="s">
        <v>362</v>
      </c>
      <c r="BE196" t="s">
        <v>362</v>
      </c>
      <c r="BF196" t="s">
        <v>360</v>
      </c>
      <c r="BG196" t="s">
        <v>362</v>
      </c>
      <c r="BH196" t="s">
        <v>362</v>
      </c>
      <c r="BI196" t="s">
        <v>362</v>
      </c>
      <c r="BJ196" t="s">
        <v>362</v>
      </c>
      <c r="BK196" t="s">
        <v>362</v>
      </c>
      <c r="BM196" t="s">
        <v>6222</v>
      </c>
      <c r="BN196" t="s">
        <v>362</v>
      </c>
      <c r="BO196" t="s">
        <v>360</v>
      </c>
      <c r="BP196" t="s">
        <v>362</v>
      </c>
      <c r="BQ196" t="s">
        <v>360</v>
      </c>
      <c r="BR196" t="s">
        <v>362</v>
      </c>
      <c r="BS196" t="s">
        <v>362</v>
      </c>
      <c r="BT196" t="s">
        <v>362</v>
      </c>
      <c r="BU196" t="s">
        <v>362</v>
      </c>
      <c r="BV196" t="s">
        <v>362</v>
      </c>
      <c r="BX196" t="s">
        <v>4975</v>
      </c>
      <c r="CN196" t="s">
        <v>5002</v>
      </c>
      <c r="DD196" t="s">
        <v>4984</v>
      </c>
      <c r="EK196" t="s">
        <v>5070</v>
      </c>
      <c r="EW196" t="s">
        <v>6310</v>
      </c>
      <c r="EX196" t="s">
        <v>360</v>
      </c>
      <c r="EY196" t="s">
        <v>362</v>
      </c>
      <c r="EZ196" t="s">
        <v>362</v>
      </c>
      <c r="FA196" t="s">
        <v>360</v>
      </c>
      <c r="FB196" t="s">
        <v>362</v>
      </c>
      <c r="FC196" t="s">
        <v>362</v>
      </c>
      <c r="FD196" t="s">
        <v>360</v>
      </c>
      <c r="FE196" t="s">
        <v>362</v>
      </c>
      <c r="FF196" t="s">
        <v>362</v>
      </c>
      <c r="FG196" t="s">
        <v>362</v>
      </c>
      <c r="FH196" t="s">
        <v>362</v>
      </c>
      <c r="FJ196" t="s">
        <v>5070</v>
      </c>
      <c r="FK196" t="s">
        <v>3072</v>
      </c>
      <c r="FV196" t="s">
        <v>3072</v>
      </c>
      <c r="GG196" t="s">
        <v>4953</v>
      </c>
      <c r="GI196" t="s">
        <v>3074</v>
      </c>
      <c r="HN196" t="s">
        <v>4907</v>
      </c>
      <c r="HO196" t="s">
        <v>362</v>
      </c>
      <c r="HP196" t="s">
        <v>362</v>
      </c>
      <c r="HQ196" t="s">
        <v>362</v>
      </c>
      <c r="HR196" t="s">
        <v>362</v>
      </c>
      <c r="HS196" t="s">
        <v>362</v>
      </c>
      <c r="HT196" t="s">
        <v>362</v>
      </c>
      <c r="HU196" t="s">
        <v>362</v>
      </c>
      <c r="HV196" t="s">
        <v>360</v>
      </c>
      <c r="HW196" t="s">
        <v>362</v>
      </c>
      <c r="HY196" t="s">
        <v>5186</v>
      </c>
      <c r="HZ196" t="s">
        <v>362</v>
      </c>
      <c r="IA196" t="s">
        <v>362</v>
      </c>
      <c r="IB196" t="s">
        <v>362</v>
      </c>
      <c r="IC196" t="s">
        <v>362</v>
      </c>
      <c r="ID196" t="s">
        <v>360</v>
      </c>
      <c r="IE196" t="s">
        <v>362</v>
      </c>
      <c r="IG196" t="s">
        <v>5187</v>
      </c>
      <c r="IP196" t="s">
        <v>5203</v>
      </c>
      <c r="IQ196" t="s">
        <v>6444</v>
      </c>
      <c r="IR196" t="s">
        <v>360</v>
      </c>
      <c r="IS196" t="s">
        <v>360</v>
      </c>
      <c r="IT196" t="s">
        <v>362</v>
      </c>
      <c r="IU196" t="s">
        <v>360</v>
      </c>
      <c r="IV196" t="s">
        <v>360</v>
      </c>
      <c r="IW196" t="s">
        <v>362</v>
      </c>
      <c r="IX196" t="s">
        <v>362</v>
      </c>
      <c r="IY196" t="s">
        <v>362</v>
      </c>
      <c r="IZ196" t="s">
        <v>362</v>
      </c>
      <c r="JA196" t="s">
        <v>362</v>
      </c>
      <c r="JL196" t="s">
        <v>3074</v>
      </c>
      <c r="JX196" t="s">
        <v>5248</v>
      </c>
      <c r="JY196" t="s">
        <v>360</v>
      </c>
      <c r="JZ196" t="s">
        <v>362</v>
      </c>
      <c r="KA196" t="s">
        <v>362</v>
      </c>
      <c r="KB196" t="s">
        <v>362</v>
      </c>
      <c r="KC196" t="s">
        <v>362</v>
      </c>
      <c r="KD196" t="s">
        <v>362</v>
      </c>
      <c r="KE196" t="s">
        <v>362</v>
      </c>
      <c r="KF196" t="s">
        <v>362</v>
      </c>
      <c r="KG196" t="s">
        <v>362</v>
      </c>
      <c r="KI196" t="s">
        <v>5259</v>
      </c>
      <c r="KJ196" t="s">
        <v>5263</v>
      </c>
      <c r="KK196" t="s">
        <v>360</v>
      </c>
      <c r="KL196" t="s">
        <v>362</v>
      </c>
      <c r="KM196" t="s">
        <v>362</v>
      </c>
      <c r="KN196" t="s">
        <v>362</v>
      </c>
      <c r="KO196" t="s">
        <v>362</v>
      </c>
      <c r="KP196" t="s">
        <v>362</v>
      </c>
      <c r="KQ196" t="s">
        <v>362</v>
      </c>
      <c r="KR196" t="s">
        <v>362</v>
      </c>
      <c r="KS196" t="s">
        <v>362</v>
      </c>
      <c r="KT196" t="s">
        <v>362</v>
      </c>
      <c r="KU196" t="s">
        <v>362</v>
      </c>
      <c r="LJ196" t="s">
        <v>6023</v>
      </c>
      <c r="LK196" t="s">
        <v>360</v>
      </c>
      <c r="LL196" t="s">
        <v>360</v>
      </c>
      <c r="LM196" t="s">
        <v>360</v>
      </c>
      <c r="LN196" t="s">
        <v>360</v>
      </c>
      <c r="LO196" t="s">
        <v>362</v>
      </c>
      <c r="LP196" t="s">
        <v>362</v>
      </c>
      <c r="LQ196" t="s">
        <v>362</v>
      </c>
      <c r="LS196" t="s">
        <v>3072</v>
      </c>
      <c r="LT196" t="s">
        <v>5287</v>
      </c>
      <c r="MR196" t="s">
        <v>4907</v>
      </c>
      <c r="MS196" t="s">
        <v>362</v>
      </c>
      <c r="MT196" t="s">
        <v>362</v>
      </c>
      <c r="MU196" t="s">
        <v>362</v>
      </c>
      <c r="MV196" t="s">
        <v>362</v>
      </c>
      <c r="MW196" t="s">
        <v>362</v>
      </c>
      <c r="MX196" t="s">
        <v>362</v>
      </c>
      <c r="MY196" t="s">
        <v>362</v>
      </c>
      <c r="MZ196" t="s">
        <v>362</v>
      </c>
      <c r="NA196" t="s">
        <v>362</v>
      </c>
      <c r="NB196" t="s">
        <v>360</v>
      </c>
      <c r="NC196" t="s">
        <v>362</v>
      </c>
      <c r="NE196" t="s">
        <v>4971</v>
      </c>
      <c r="NF196" t="s">
        <v>362</v>
      </c>
      <c r="NG196" t="s">
        <v>362</v>
      </c>
      <c r="NH196" t="s">
        <v>362</v>
      </c>
      <c r="NI196" t="s">
        <v>362</v>
      </c>
      <c r="NJ196" t="s">
        <v>362</v>
      </c>
      <c r="NK196" t="s">
        <v>362</v>
      </c>
      <c r="NL196" t="s">
        <v>362</v>
      </c>
      <c r="NM196" t="s">
        <v>362</v>
      </c>
      <c r="NN196" t="s">
        <v>362</v>
      </c>
      <c r="NO196" t="s">
        <v>362</v>
      </c>
      <c r="NP196" t="s">
        <v>362</v>
      </c>
      <c r="NQ196" t="s">
        <v>360</v>
      </c>
      <c r="NR196" t="s">
        <v>362</v>
      </c>
      <c r="NS196" t="s">
        <v>362</v>
      </c>
      <c r="NU196" t="s">
        <v>6820</v>
      </c>
      <c r="NV196" t="s">
        <v>360</v>
      </c>
      <c r="NW196" t="s">
        <v>362</v>
      </c>
      <c r="NX196" t="s">
        <v>360</v>
      </c>
      <c r="NY196" t="s">
        <v>360</v>
      </c>
      <c r="NZ196" t="s">
        <v>360</v>
      </c>
      <c r="OA196" t="s">
        <v>362</v>
      </c>
      <c r="OB196" t="s">
        <v>362</v>
      </c>
      <c r="OC196" t="s">
        <v>362</v>
      </c>
      <c r="OD196" t="s">
        <v>362</v>
      </c>
      <c r="OE196" t="s">
        <v>362</v>
      </c>
      <c r="OF196" t="s">
        <v>362</v>
      </c>
      <c r="OG196" t="s">
        <v>362</v>
      </c>
      <c r="OI196" t="s">
        <v>5345</v>
      </c>
      <c r="OJ196" t="s">
        <v>360</v>
      </c>
      <c r="OK196" t="s">
        <v>362</v>
      </c>
      <c r="OL196" t="s">
        <v>362</v>
      </c>
      <c r="OM196" t="s">
        <v>362</v>
      </c>
      <c r="ON196" t="s">
        <v>362</v>
      </c>
      <c r="OO196" t="s">
        <v>362</v>
      </c>
      <c r="OP196" t="s">
        <v>362</v>
      </c>
      <c r="OQ196" t="s">
        <v>362</v>
      </c>
      <c r="OR196" t="s">
        <v>362</v>
      </c>
      <c r="OS196" t="s">
        <v>362</v>
      </c>
      <c r="OU196" t="s">
        <v>5002</v>
      </c>
      <c r="PF196" t="s">
        <v>5381</v>
      </c>
      <c r="PG196" t="s">
        <v>362</v>
      </c>
      <c r="PH196" t="s">
        <v>362</v>
      </c>
      <c r="PI196" t="s">
        <v>362</v>
      </c>
      <c r="PJ196" t="s">
        <v>362</v>
      </c>
      <c r="PK196" t="s">
        <v>362</v>
      </c>
      <c r="PL196" t="s">
        <v>362</v>
      </c>
      <c r="PM196" t="s">
        <v>360</v>
      </c>
      <c r="PN196" t="s">
        <v>362</v>
      </c>
      <c r="PO196" t="s">
        <v>362</v>
      </c>
      <c r="PP196" t="s">
        <v>362</v>
      </c>
      <c r="PQ196" t="s">
        <v>362</v>
      </c>
      <c r="PR196" t="s">
        <v>362</v>
      </c>
      <c r="PS196" t="s">
        <v>362</v>
      </c>
      <c r="PT196" t="s">
        <v>362</v>
      </c>
      <c r="PU196" t="s">
        <v>362</v>
      </c>
      <c r="PV196" t="s">
        <v>362</v>
      </c>
      <c r="PW196" t="s">
        <v>362</v>
      </c>
      <c r="PX196" t="s">
        <v>362</v>
      </c>
      <c r="PZ196" t="s">
        <v>5398</v>
      </c>
      <c r="QA196" t="s">
        <v>362</v>
      </c>
      <c r="QB196" t="s">
        <v>362</v>
      </c>
      <c r="QC196" t="s">
        <v>362</v>
      </c>
      <c r="QD196" t="s">
        <v>362</v>
      </c>
      <c r="QE196" t="s">
        <v>362</v>
      </c>
      <c r="QF196" t="s">
        <v>362</v>
      </c>
      <c r="QG196" t="s">
        <v>362</v>
      </c>
      <c r="QH196" t="s">
        <v>362</v>
      </c>
      <c r="QI196" t="s">
        <v>362</v>
      </c>
      <c r="QJ196" t="s">
        <v>362</v>
      </c>
      <c r="QK196" t="s">
        <v>362</v>
      </c>
      <c r="QL196" t="s">
        <v>362</v>
      </c>
      <c r="QM196" t="s">
        <v>360</v>
      </c>
      <c r="QN196" t="s">
        <v>362</v>
      </c>
      <c r="QO196" t="s">
        <v>362</v>
      </c>
      <c r="QP196" t="s">
        <v>362</v>
      </c>
      <c r="SZ196" t="s">
        <v>3074</v>
      </c>
      <c r="TA196" t="s">
        <v>362</v>
      </c>
      <c r="TB196" t="s">
        <v>362</v>
      </c>
      <c r="TC196" t="s">
        <v>362</v>
      </c>
      <c r="TD196" t="s">
        <v>362</v>
      </c>
      <c r="TE196" t="s">
        <v>362</v>
      </c>
      <c r="TF196" t="s">
        <v>362</v>
      </c>
      <c r="TG196" t="s">
        <v>360</v>
      </c>
      <c r="TH196" t="s">
        <v>362</v>
      </c>
      <c r="TY196" t="s">
        <v>5002</v>
      </c>
      <c r="UN196" t="s">
        <v>3072</v>
      </c>
      <c r="UO196" t="s">
        <v>3072</v>
      </c>
      <c r="UP196" t="s">
        <v>3072</v>
      </c>
      <c r="UQ196" t="s">
        <v>6821</v>
      </c>
      <c r="UR196" t="s">
        <v>304</v>
      </c>
      <c r="US196" t="s">
        <v>321</v>
      </c>
      <c r="UT196" t="s">
        <v>290</v>
      </c>
      <c r="UU196" t="s">
        <v>690</v>
      </c>
      <c r="UV196" t="s">
        <v>532</v>
      </c>
      <c r="UW196" t="s">
        <v>329</v>
      </c>
      <c r="UX196" t="s">
        <v>737</v>
      </c>
      <c r="UY196" t="s">
        <v>406</v>
      </c>
      <c r="UZ196" t="s">
        <v>1099</v>
      </c>
      <c r="VA196" t="s">
        <v>1184</v>
      </c>
      <c r="VB196" t="s">
        <v>380</v>
      </c>
    </row>
    <row r="197" spans="1:574" x14ac:dyDescent="0.25">
      <c r="A197" t="s">
        <v>6822</v>
      </c>
      <c r="B197" s="38">
        <v>45915</v>
      </c>
      <c r="C197" t="s">
        <v>3058</v>
      </c>
      <c r="D197" t="s">
        <v>3059</v>
      </c>
      <c r="E197" t="s">
        <v>3065</v>
      </c>
      <c r="F197">
        <v>2797546</v>
      </c>
      <c r="G197" t="s">
        <v>3072</v>
      </c>
      <c r="H197" s="38">
        <v>44744</v>
      </c>
      <c r="I197">
        <v>65</v>
      </c>
      <c r="J197" t="s">
        <v>1474</v>
      </c>
      <c r="K197" t="s">
        <v>4866</v>
      </c>
      <c r="L197" t="s">
        <v>4875</v>
      </c>
      <c r="N197" t="s">
        <v>4913</v>
      </c>
      <c r="P197" t="s">
        <v>4933</v>
      </c>
      <c r="R197" t="s">
        <v>5529</v>
      </c>
      <c r="S197" t="s">
        <v>362</v>
      </c>
      <c r="T197" t="s">
        <v>360</v>
      </c>
      <c r="U197" t="s">
        <v>362</v>
      </c>
      <c r="V197" t="s">
        <v>362</v>
      </c>
      <c r="W197" t="s">
        <v>362</v>
      </c>
      <c r="X197" t="s">
        <v>362</v>
      </c>
      <c r="Y197" t="s">
        <v>362</v>
      </c>
      <c r="Z197" t="s">
        <v>362</v>
      </c>
      <c r="AB197" t="s">
        <v>4940</v>
      </c>
      <c r="AC197" t="s">
        <v>4940</v>
      </c>
      <c r="AD197" t="s">
        <v>4940</v>
      </c>
      <c r="AE197" t="s">
        <v>4940</v>
      </c>
      <c r="AF197" t="s">
        <v>4940</v>
      </c>
      <c r="AG197" t="s">
        <v>4940</v>
      </c>
      <c r="AH197" t="s">
        <v>6227</v>
      </c>
      <c r="AI197" t="s">
        <v>360</v>
      </c>
      <c r="AJ197" t="s">
        <v>360</v>
      </c>
      <c r="AK197" t="s">
        <v>360</v>
      </c>
      <c r="AL197" t="s">
        <v>362</v>
      </c>
      <c r="AM197" t="s">
        <v>360</v>
      </c>
      <c r="AN197" t="s">
        <v>360</v>
      </c>
      <c r="AO197" t="s">
        <v>360</v>
      </c>
      <c r="AP197" t="s">
        <v>362</v>
      </c>
      <c r="AQ197" t="s">
        <v>362</v>
      </c>
      <c r="AR197" t="s">
        <v>362</v>
      </c>
      <c r="AS197" t="s">
        <v>362</v>
      </c>
      <c r="AT197" t="s">
        <v>362</v>
      </c>
      <c r="AU197" t="s">
        <v>362</v>
      </c>
      <c r="AV197" t="s">
        <v>362</v>
      </c>
      <c r="AX197" t="s">
        <v>4951</v>
      </c>
      <c r="AY197" t="s">
        <v>362</v>
      </c>
      <c r="AZ197" t="s">
        <v>360</v>
      </c>
      <c r="BA197" t="s">
        <v>362</v>
      </c>
      <c r="BB197" t="s">
        <v>362</v>
      </c>
      <c r="BC197" t="s">
        <v>362</v>
      </c>
      <c r="BD197" t="s">
        <v>362</v>
      </c>
      <c r="BE197" t="s">
        <v>362</v>
      </c>
      <c r="BF197" t="s">
        <v>362</v>
      </c>
      <c r="BG197" t="s">
        <v>362</v>
      </c>
      <c r="BH197" t="s">
        <v>362</v>
      </c>
      <c r="BI197" t="s">
        <v>362</v>
      </c>
      <c r="BJ197" t="s">
        <v>362</v>
      </c>
      <c r="BK197" t="s">
        <v>362</v>
      </c>
      <c r="BM197" t="s">
        <v>5471</v>
      </c>
      <c r="BN197" t="s">
        <v>362</v>
      </c>
      <c r="BO197" t="s">
        <v>362</v>
      </c>
      <c r="BP197" t="s">
        <v>360</v>
      </c>
      <c r="BQ197" t="s">
        <v>362</v>
      </c>
      <c r="BR197" t="s">
        <v>362</v>
      </c>
      <c r="BS197" t="s">
        <v>362</v>
      </c>
      <c r="BT197" t="s">
        <v>362</v>
      </c>
      <c r="BU197" t="s">
        <v>362</v>
      </c>
      <c r="BV197" t="s">
        <v>362</v>
      </c>
      <c r="BX197" t="s">
        <v>4979</v>
      </c>
      <c r="BY197" t="s">
        <v>4951</v>
      </c>
      <c r="BZ197" t="s">
        <v>362</v>
      </c>
      <c r="CA197" t="s">
        <v>360</v>
      </c>
      <c r="CB197" t="s">
        <v>362</v>
      </c>
      <c r="CC197" t="s">
        <v>362</v>
      </c>
      <c r="CD197" t="s">
        <v>362</v>
      </c>
      <c r="CE197" t="s">
        <v>362</v>
      </c>
      <c r="CF197" t="s">
        <v>362</v>
      </c>
      <c r="CG197" t="s">
        <v>362</v>
      </c>
      <c r="CH197" t="s">
        <v>362</v>
      </c>
      <c r="CI197" t="s">
        <v>362</v>
      </c>
      <c r="CJ197" t="s">
        <v>362</v>
      </c>
      <c r="CK197" t="s">
        <v>362</v>
      </c>
      <c r="CL197" t="s">
        <v>362</v>
      </c>
      <c r="CN197" t="s">
        <v>5002</v>
      </c>
      <c r="DD197" t="s">
        <v>4984</v>
      </c>
      <c r="EK197" t="s">
        <v>5078</v>
      </c>
      <c r="EL197" t="s">
        <v>6823</v>
      </c>
      <c r="EM197" t="s">
        <v>360</v>
      </c>
      <c r="EN197" t="s">
        <v>362</v>
      </c>
      <c r="EO197" t="s">
        <v>362</v>
      </c>
      <c r="EP197" t="s">
        <v>362</v>
      </c>
      <c r="EQ197" t="s">
        <v>360</v>
      </c>
      <c r="ER197" t="s">
        <v>362</v>
      </c>
      <c r="ES197" t="s">
        <v>362</v>
      </c>
      <c r="ET197" t="s">
        <v>362</v>
      </c>
      <c r="EU197" t="s">
        <v>362</v>
      </c>
      <c r="EW197" t="s">
        <v>6824</v>
      </c>
      <c r="EX197" t="s">
        <v>360</v>
      </c>
      <c r="EY197" t="s">
        <v>362</v>
      </c>
      <c r="EZ197" t="s">
        <v>362</v>
      </c>
      <c r="FA197" t="s">
        <v>360</v>
      </c>
      <c r="FB197" t="s">
        <v>362</v>
      </c>
      <c r="FC197" t="s">
        <v>360</v>
      </c>
      <c r="FD197" t="s">
        <v>360</v>
      </c>
      <c r="FE197" t="s">
        <v>362</v>
      </c>
      <c r="FF197" t="s">
        <v>362</v>
      </c>
      <c r="FG197" t="s">
        <v>362</v>
      </c>
      <c r="FH197" t="s">
        <v>362</v>
      </c>
      <c r="FJ197" t="s">
        <v>5078</v>
      </c>
      <c r="FK197" t="s">
        <v>3074</v>
      </c>
      <c r="FL197" t="s">
        <v>6047</v>
      </c>
      <c r="FM197" t="s">
        <v>360</v>
      </c>
      <c r="FN197" t="s">
        <v>360</v>
      </c>
      <c r="FO197" t="s">
        <v>362</v>
      </c>
      <c r="FP197" t="s">
        <v>362</v>
      </c>
      <c r="FQ197" t="s">
        <v>362</v>
      </c>
      <c r="FR197" t="s">
        <v>362</v>
      </c>
      <c r="FS197" t="s">
        <v>362</v>
      </c>
      <c r="FT197" t="s">
        <v>362</v>
      </c>
      <c r="FV197" t="s">
        <v>3074</v>
      </c>
      <c r="FW197" t="s">
        <v>6067</v>
      </c>
      <c r="FX197" t="s">
        <v>360</v>
      </c>
      <c r="FY197" t="s">
        <v>360</v>
      </c>
      <c r="FZ197" t="s">
        <v>362</v>
      </c>
      <c r="GA197" t="s">
        <v>360</v>
      </c>
      <c r="GB197" t="s">
        <v>360</v>
      </c>
      <c r="GC197" t="s">
        <v>362</v>
      </c>
      <c r="GD197" t="s">
        <v>362</v>
      </c>
      <c r="GE197" t="s">
        <v>362</v>
      </c>
      <c r="GG197" t="s">
        <v>4949</v>
      </c>
      <c r="GI197" t="s">
        <v>3074</v>
      </c>
      <c r="HN197" t="s">
        <v>5172</v>
      </c>
      <c r="HO197" t="s">
        <v>362</v>
      </c>
      <c r="HP197" t="s">
        <v>362</v>
      </c>
      <c r="HQ197" t="s">
        <v>360</v>
      </c>
      <c r="HR197" t="s">
        <v>362</v>
      </c>
      <c r="HS197" t="s">
        <v>362</v>
      </c>
      <c r="HT197" t="s">
        <v>362</v>
      </c>
      <c r="HU197" t="s">
        <v>362</v>
      </c>
      <c r="HV197" t="s">
        <v>362</v>
      </c>
      <c r="HW197" t="s">
        <v>362</v>
      </c>
      <c r="HY197" t="s">
        <v>5186</v>
      </c>
      <c r="HZ197" t="s">
        <v>362</v>
      </c>
      <c r="IA197" t="s">
        <v>362</v>
      </c>
      <c r="IB197" t="s">
        <v>362</v>
      </c>
      <c r="IC197" t="s">
        <v>362</v>
      </c>
      <c r="ID197" t="s">
        <v>360</v>
      </c>
      <c r="IE197" t="s">
        <v>362</v>
      </c>
      <c r="IG197" t="s">
        <v>5193</v>
      </c>
      <c r="IH197" t="s">
        <v>6178</v>
      </c>
      <c r="II197" t="s">
        <v>360</v>
      </c>
      <c r="IJ197" t="s">
        <v>362</v>
      </c>
      <c r="IK197" t="s">
        <v>360</v>
      </c>
      <c r="IL197" t="s">
        <v>362</v>
      </c>
      <c r="IM197" t="s">
        <v>362</v>
      </c>
      <c r="IN197" t="s">
        <v>362</v>
      </c>
      <c r="IP197" t="s">
        <v>5207</v>
      </c>
      <c r="IQ197" t="s">
        <v>5224</v>
      </c>
      <c r="IR197" t="s">
        <v>362</v>
      </c>
      <c r="IS197" t="s">
        <v>362</v>
      </c>
      <c r="IT197" t="s">
        <v>362</v>
      </c>
      <c r="IU197" t="s">
        <v>362</v>
      </c>
      <c r="IV197" t="s">
        <v>362</v>
      </c>
      <c r="IW197" t="s">
        <v>362</v>
      </c>
      <c r="IX197" t="s">
        <v>360</v>
      </c>
      <c r="IY197" t="s">
        <v>362</v>
      </c>
      <c r="IZ197" t="s">
        <v>362</v>
      </c>
      <c r="JA197" t="s">
        <v>362</v>
      </c>
      <c r="JC197" t="s">
        <v>6825</v>
      </c>
      <c r="JD197" t="s">
        <v>362</v>
      </c>
      <c r="JE197" t="s">
        <v>362</v>
      </c>
      <c r="JF197" t="s">
        <v>360</v>
      </c>
      <c r="JG197" t="s">
        <v>362</v>
      </c>
      <c r="JH197" t="s">
        <v>360</v>
      </c>
      <c r="JI197" t="s">
        <v>362</v>
      </c>
      <c r="JJ197" t="s">
        <v>362</v>
      </c>
      <c r="JL197" t="s">
        <v>3072</v>
      </c>
      <c r="JM197" t="s">
        <v>5229</v>
      </c>
      <c r="JN197" t="s">
        <v>362</v>
      </c>
      <c r="JO197" t="s">
        <v>362</v>
      </c>
      <c r="JP197" t="s">
        <v>362</v>
      </c>
      <c r="JQ197" t="s">
        <v>362</v>
      </c>
      <c r="JR197" t="s">
        <v>362</v>
      </c>
      <c r="JS197" t="s">
        <v>360</v>
      </c>
      <c r="JT197" t="s">
        <v>362</v>
      </c>
      <c r="JU197" t="s">
        <v>362</v>
      </c>
      <c r="JV197" t="s">
        <v>362</v>
      </c>
      <c r="KI197" t="s">
        <v>5259</v>
      </c>
      <c r="KJ197" t="s">
        <v>6186</v>
      </c>
      <c r="KK197" t="s">
        <v>360</v>
      </c>
      <c r="KL197" t="s">
        <v>362</v>
      </c>
      <c r="KM197" t="s">
        <v>360</v>
      </c>
      <c r="KN197" t="s">
        <v>362</v>
      </c>
      <c r="KO197" t="s">
        <v>362</v>
      </c>
      <c r="KP197" t="s">
        <v>362</v>
      </c>
      <c r="KQ197" t="s">
        <v>362</v>
      </c>
      <c r="KR197" t="s">
        <v>362</v>
      </c>
      <c r="KS197" t="s">
        <v>362</v>
      </c>
      <c r="KT197" t="s">
        <v>362</v>
      </c>
      <c r="KU197" t="s">
        <v>362</v>
      </c>
      <c r="LJ197" t="s">
        <v>6023</v>
      </c>
      <c r="LK197" t="s">
        <v>360</v>
      </c>
      <c r="LL197" t="s">
        <v>360</v>
      </c>
      <c r="LM197" t="s">
        <v>360</v>
      </c>
      <c r="LN197" t="s">
        <v>360</v>
      </c>
      <c r="LO197" t="s">
        <v>362</v>
      </c>
      <c r="LP197" t="s">
        <v>362</v>
      </c>
      <c r="LQ197" t="s">
        <v>362</v>
      </c>
      <c r="LS197" t="s">
        <v>3072</v>
      </c>
      <c r="LT197" t="s">
        <v>3072</v>
      </c>
      <c r="LU197" t="s">
        <v>5293</v>
      </c>
      <c r="LW197" t="s">
        <v>5300</v>
      </c>
      <c r="LX197" t="s">
        <v>6826</v>
      </c>
      <c r="LY197" t="s">
        <v>360</v>
      </c>
      <c r="LZ197" t="s">
        <v>362</v>
      </c>
      <c r="MA197" t="s">
        <v>360</v>
      </c>
      <c r="MB197" t="s">
        <v>362</v>
      </c>
      <c r="MC197" t="s">
        <v>362</v>
      </c>
      <c r="MD197" t="s">
        <v>362</v>
      </c>
      <c r="NE197" t="s">
        <v>4971</v>
      </c>
      <c r="NF197" t="s">
        <v>362</v>
      </c>
      <c r="NG197" t="s">
        <v>362</v>
      </c>
      <c r="NH197" t="s">
        <v>362</v>
      </c>
      <c r="NI197" t="s">
        <v>362</v>
      </c>
      <c r="NJ197" t="s">
        <v>362</v>
      </c>
      <c r="NK197" t="s">
        <v>362</v>
      </c>
      <c r="NL197" t="s">
        <v>362</v>
      </c>
      <c r="NM197" t="s">
        <v>362</v>
      </c>
      <c r="NN197" t="s">
        <v>362</v>
      </c>
      <c r="NO197" t="s">
        <v>362</v>
      </c>
      <c r="NP197" t="s">
        <v>362</v>
      </c>
      <c r="NQ197" t="s">
        <v>360</v>
      </c>
      <c r="NR197" t="s">
        <v>362</v>
      </c>
      <c r="NS197" t="s">
        <v>362</v>
      </c>
      <c r="NU197" t="s">
        <v>6186</v>
      </c>
      <c r="NV197" t="s">
        <v>360</v>
      </c>
      <c r="NW197" t="s">
        <v>362</v>
      </c>
      <c r="NX197" t="s">
        <v>360</v>
      </c>
      <c r="NY197" t="s">
        <v>362</v>
      </c>
      <c r="NZ197" t="s">
        <v>362</v>
      </c>
      <c r="OA197" t="s">
        <v>362</v>
      </c>
      <c r="OB197" t="s">
        <v>362</v>
      </c>
      <c r="OC197" t="s">
        <v>362</v>
      </c>
      <c r="OD197" t="s">
        <v>362</v>
      </c>
      <c r="OE197" t="s">
        <v>362</v>
      </c>
      <c r="OF197" t="s">
        <v>362</v>
      </c>
      <c r="OG197" t="s">
        <v>362</v>
      </c>
      <c r="OI197" t="s">
        <v>6827</v>
      </c>
      <c r="OJ197" t="s">
        <v>360</v>
      </c>
      <c r="OK197" t="s">
        <v>362</v>
      </c>
      <c r="OL197" t="s">
        <v>362</v>
      </c>
      <c r="OM197" t="s">
        <v>362</v>
      </c>
      <c r="ON197" t="s">
        <v>360</v>
      </c>
      <c r="OO197" t="s">
        <v>360</v>
      </c>
      <c r="OP197" t="s">
        <v>362</v>
      </c>
      <c r="OQ197" t="s">
        <v>362</v>
      </c>
      <c r="OR197" t="s">
        <v>362</v>
      </c>
      <c r="OS197" t="s">
        <v>362</v>
      </c>
      <c r="OU197" t="s">
        <v>5023</v>
      </c>
      <c r="OV197" t="s">
        <v>6146</v>
      </c>
      <c r="OW197" t="s">
        <v>360</v>
      </c>
      <c r="OX197" t="s">
        <v>362</v>
      </c>
      <c r="OY197" t="s">
        <v>362</v>
      </c>
      <c r="OZ197" t="s">
        <v>360</v>
      </c>
      <c r="PA197" t="s">
        <v>362</v>
      </c>
      <c r="PB197" t="s">
        <v>362</v>
      </c>
      <c r="PC197" t="s">
        <v>362</v>
      </c>
      <c r="PD197" t="s">
        <v>362</v>
      </c>
      <c r="PF197" t="s">
        <v>6806</v>
      </c>
      <c r="PG197" t="s">
        <v>360</v>
      </c>
      <c r="PH197" t="s">
        <v>362</v>
      </c>
      <c r="PI197" t="s">
        <v>362</v>
      </c>
      <c r="PJ197" t="s">
        <v>362</v>
      </c>
      <c r="PK197" t="s">
        <v>362</v>
      </c>
      <c r="PL197" t="s">
        <v>362</v>
      </c>
      <c r="PM197" t="s">
        <v>362</v>
      </c>
      <c r="PN197" t="s">
        <v>360</v>
      </c>
      <c r="PO197" t="s">
        <v>362</v>
      </c>
      <c r="PP197" t="s">
        <v>360</v>
      </c>
      <c r="PQ197" t="s">
        <v>362</v>
      </c>
      <c r="PR197" t="s">
        <v>362</v>
      </c>
      <c r="PS197" t="s">
        <v>362</v>
      </c>
      <c r="PT197" t="s">
        <v>362</v>
      </c>
      <c r="PU197" t="s">
        <v>362</v>
      </c>
      <c r="PV197" t="s">
        <v>362</v>
      </c>
      <c r="PW197" t="s">
        <v>362</v>
      </c>
      <c r="PX197" t="s">
        <v>362</v>
      </c>
      <c r="PZ197" t="s">
        <v>6148</v>
      </c>
      <c r="QA197" t="s">
        <v>362</v>
      </c>
      <c r="QB197" t="s">
        <v>362</v>
      </c>
      <c r="QC197" t="s">
        <v>362</v>
      </c>
      <c r="QD197" t="s">
        <v>362</v>
      </c>
      <c r="QE197" t="s">
        <v>362</v>
      </c>
      <c r="QF197" t="s">
        <v>362</v>
      </c>
      <c r="QG197" t="s">
        <v>360</v>
      </c>
      <c r="QH197" t="s">
        <v>360</v>
      </c>
      <c r="QI197" t="s">
        <v>362</v>
      </c>
      <c r="QJ197" t="s">
        <v>362</v>
      </c>
      <c r="QK197" t="s">
        <v>362</v>
      </c>
      <c r="QL197" t="s">
        <v>362</v>
      </c>
      <c r="QM197" t="s">
        <v>362</v>
      </c>
      <c r="QN197" t="s">
        <v>362</v>
      </c>
      <c r="QO197" t="s">
        <v>362</v>
      </c>
      <c r="QP197" t="s">
        <v>362</v>
      </c>
      <c r="QR197" t="s">
        <v>6271</v>
      </c>
      <c r="QS197" t="s">
        <v>362</v>
      </c>
      <c r="QT197" t="s">
        <v>362</v>
      </c>
      <c r="QU197" t="s">
        <v>360</v>
      </c>
      <c r="QV197" t="s">
        <v>362</v>
      </c>
      <c r="QW197" t="s">
        <v>362</v>
      </c>
      <c r="QX197" t="s">
        <v>362</v>
      </c>
      <c r="QY197" t="s">
        <v>362</v>
      </c>
      <c r="QZ197" t="s">
        <v>360</v>
      </c>
      <c r="RA197" t="s">
        <v>362</v>
      </c>
      <c r="RB197" t="s">
        <v>362</v>
      </c>
      <c r="RC197" t="s">
        <v>362</v>
      </c>
      <c r="RD197" t="s">
        <v>362</v>
      </c>
      <c r="RF197" t="s">
        <v>6091</v>
      </c>
      <c r="RG197" t="s">
        <v>362</v>
      </c>
      <c r="RH197" t="s">
        <v>362</v>
      </c>
      <c r="RI197" t="s">
        <v>362</v>
      </c>
      <c r="RJ197" t="s">
        <v>362</v>
      </c>
      <c r="RK197" t="s">
        <v>360</v>
      </c>
      <c r="RL197" t="s">
        <v>362</v>
      </c>
      <c r="RM197" t="s">
        <v>360</v>
      </c>
      <c r="RN197" t="s">
        <v>362</v>
      </c>
      <c r="RO197" t="s">
        <v>362</v>
      </c>
      <c r="RP197" t="s">
        <v>362</v>
      </c>
      <c r="RQ197" t="s">
        <v>362</v>
      </c>
      <c r="RR197" t="s">
        <v>362</v>
      </c>
      <c r="RS197" t="s">
        <v>362</v>
      </c>
      <c r="RT197" t="s">
        <v>362</v>
      </c>
      <c r="RU197" t="s">
        <v>362</v>
      </c>
      <c r="RV197" t="s">
        <v>362</v>
      </c>
      <c r="RX197" t="s">
        <v>6213</v>
      </c>
      <c r="RY197" t="s">
        <v>360</v>
      </c>
      <c r="RZ197" t="s">
        <v>360</v>
      </c>
      <c r="SA197" t="s">
        <v>360</v>
      </c>
      <c r="SB197" t="s">
        <v>360</v>
      </c>
      <c r="SC197" t="s">
        <v>360</v>
      </c>
      <c r="SD197" t="s">
        <v>360</v>
      </c>
      <c r="SE197" t="s">
        <v>362</v>
      </c>
      <c r="SF197" t="s">
        <v>362</v>
      </c>
      <c r="SG197" t="s">
        <v>362</v>
      </c>
      <c r="SH197" t="s">
        <v>362</v>
      </c>
      <c r="SI197" t="s">
        <v>362</v>
      </c>
      <c r="SK197" t="s">
        <v>6828</v>
      </c>
      <c r="SL197" t="s">
        <v>362</v>
      </c>
      <c r="SM197" t="s">
        <v>360</v>
      </c>
      <c r="SN197" t="s">
        <v>360</v>
      </c>
      <c r="SO197" t="s">
        <v>360</v>
      </c>
      <c r="SP197" t="s">
        <v>362</v>
      </c>
      <c r="SQ197" t="s">
        <v>360</v>
      </c>
      <c r="SR197" t="s">
        <v>362</v>
      </c>
      <c r="SS197" t="s">
        <v>362</v>
      </c>
      <c r="ST197" t="s">
        <v>360</v>
      </c>
      <c r="SU197" t="s">
        <v>362</v>
      </c>
      <c r="SV197" t="s">
        <v>362</v>
      </c>
      <c r="SW197" t="s">
        <v>362</v>
      </c>
      <c r="SX197" t="s">
        <v>362</v>
      </c>
      <c r="SZ197" t="s">
        <v>5505</v>
      </c>
      <c r="TA197" t="s">
        <v>360</v>
      </c>
      <c r="TB197" t="s">
        <v>362</v>
      </c>
      <c r="TC197" t="s">
        <v>362</v>
      </c>
      <c r="TD197" t="s">
        <v>362</v>
      </c>
      <c r="TE197" t="s">
        <v>362</v>
      </c>
      <c r="TF197" t="s">
        <v>362</v>
      </c>
      <c r="TG197" t="s">
        <v>362</v>
      </c>
      <c r="TH197" t="s">
        <v>362</v>
      </c>
      <c r="TJ197" t="s">
        <v>6828</v>
      </c>
      <c r="TK197" t="s">
        <v>362</v>
      </c>
      <c r="TL197" t="s">
        <v>360</v>
      </c>
      <c r="TM197" t="s">
        <v>360</v>
      </c>
      <c r="TN197" t="s">
        <v>360</v>
      </c>
      <c r="TO197" t="s">
        <v>362</v>
      </c>
      <c r="TP197" t="s">
        <v>360</v>
      </c>
      <c r="TQ197" t="s">
        <v>362</v>
      </c>
      <c r="TR197" t="s">
        <v>362</v>
      </c>
      <c r="TS197" t="s">
        <v>360</v>
      </c>
      <c r="TT197" t="s">
        <v>362</v>
      </c>
      <c r="TU197" t="s">
        <v>362</v>
      </c>
      <c r="TV197" t="s">
        <v>362</v>
      </c>
      <c r="TW197" t="s">
        <v>362</v>
      </c>
      <c r="TY197" t="s">
        <v>5023</v>
      </c>
      <c r="TZ197" t="s">
        <v>6466</v>
      </c>
      <c r="UA197" t="s">
        <v>362</v>
      </c>
      <c r="UB197" t="s">
        <v>362</v>
      </c>
      <c r="UC197" t="s">
        <v>362</v>
      </c>
      <c r="UD197" t="s">
        <v>362</v>
      </c>
      <c r="UE197" t="s">
        <v>360</v>
      </c>
      <c r="UF197" t="s">
        <v>360</v>
      </c>
      <c r="UG197" t="s">
        <v>362</v>
      </c>
      <c r="UH197" t="s">
        <v>362</v>
      </c>
      <c r="UI197" t="s">
        <v>362</v>
      </c>
      <c r="UJ197" t="s">
        <v>362</v>
      </c>
      <c r="UK197" t="s">
        <v>362</v>
      </c>
      <c r="UM197" t="s">
        <v>6031</v>
      </c>
      <c r="UN197" t="s">
        <v>3074</v>
      </c>
      <c r="UO197" t="s">
        <v>3074</v>
      </c>
      <c r="UP197" t="s">
        <v>3074</v>
      </c>
      <c r="UQ197" t="s">
        <v>6829</v>
      </c>
      <c r="UR197" t="s">
        <v>304</v>
      </c>
      <c r="US197" t="s">
        <v>321</v>
      </c>
      <c r="UT197" t="s">
        <v>298</v>
      </c>
      <c r="UU197" t="s">
        <v>694</v>
      </c>
      <c r="UV197" t="s">
        <v>532</v>
      </c>
      <c r="UW197" t="s">
        <v>330</v>
      </c>
      <c r="UX197" t="s">
        <v>737</v>
      </c>
      <c r="UY197" t="s">
        <v>406</v>
      </c>
      <c r="UZ197" t="s">
        <v>1099</v>
      </c>
      <c r="VA197" t="s">
        <v>1185</v>
      </c>
      <c r="VB197" t="s">
        <v>386</v>
      </c>
    </row>
    <row r="198" spans="1:574" x14ac:dyDescent="0.25">
      <c r="A198" t="s">
        <v>6830</v>
      </c>
      <c r="B198" s="38">
        <v>45915</v>
      </c>
      <c r="C198" t="s">
        <v>3057</v>
      </c>
      <c r="D198" t="s">
        <v>3059</v>
      </c>
      <c r="E198" t="s">
        <v>3065</v>
      </c>
      <c r="F198">
        <v>2800599</v>
      </c>
      <c r="G198" t="s">
        <v>3072</v>
      </c>
      <c r="H198" s="38">
        <v>44616</v>
      </c>
      <c r="I198">
        <v>65</v>
      </c>
      <c r="J198" t="s">
        <v>1483</v>
      </c>
      <c r="K198" t="s">
        <v>4866</v>
      </c>
      <c r="L198" t="s">
        <v>4875</v>
      </c>
      <c r="N198" t="s">
        <v>4911</v>
      </c>
      <c r="P198" t="s">
        <v>4937</v>
      </c>
      <c r="R198" t="s">
        <v>3074</v>
      </c>
      <c r="S198" t="s">
        <v>362</v>
      </c>
      <c r="T198" t="s">
        <v>362</v>
      </c>
      <c r="U198" t="s">
        <v>362</v>
      </c>
      <c r="V198" t="s">
        <v>362</v>
      </c>
      <c r="W198" t="s">
        <v>362</v>
      </c>
      <c r="X198" t="s">
        <v>360</v>
      </c>
      <c r="Y198" t="s">
        <v>362</v>
      </c>
      <c r="Z198" t="s">
        <v>362</v>
      </c>
      <c r="AB198" t="s">
        <v>4940</v>
      </c>
      <c r="AC198" t="s">
        <v>4940</v>
      </c>
      <c r="AD198" t="s">
        <v>4942</v>
      </c>
      <c r="AE198" t="s">
        <v>4940</v>
      </c>
      <c r="AF198" t="s">
        <v>4940</v>
      </c>
      <c r="AG198" t="s">
        <v>4940</v>
      </c>
      <c r="AH198" t="s">
        <v>6831</v>
      </c>
      <c r="AI198" t="s">
        <v>360</v>
      </c>
      <c r="AJ198" t="s">
        <v>360</v>
      </c>
      <c r="AK198" t="s">
        <v>362</v>
      </c>
      <c r="AL198" t="s">
        <v>360</v>
      </c>
      <c r="AM198" t="s">
        <v>362</v>
      </c>
      <c r="AN198" t="s">
        <v>362</v>
      </c>
      <c r="AO198" t="s">
        <v>362</v>
      </c>
      <c r="AP198" t="s">
        <v>362</v>
      </c>
      <c r="AQ198" t="s">
        <v>362</v>
      </c>
      <c r="AR198" t="s">
        <v>362</v>
      </c>
      <c r="AS198" t="s">
        <v>362</v>
      </c>
      <c r="AT198" t="s">
        <v>362</v>
      </c>
      <c r="AU198" t="s">
        <v>362</v>
      </c>
      <c r="AV198" t="s">
        <v>362</v>
      </c>
      <c r="AX198" t="s">
        <v>5984</v>
      </c>
      <c r="AY198" t="s">
        <v>360</v>
      </c>
      <c r="AZ198" t="s">
        <v>360</v>
      </c>
      <c r="BA198" t="s">
        <v>362</v>
      </c>
      <c r="BB198" t="s">
        <v>362</v>
      </c>
      <c r="BC198" t="s">
        <v>362</v>
      </c>
      <c r="BD198" t="s">
        <v>362</v>
      </c>
      <c r="BE198" t="s">
        <v>362</v>
      </c>
      <c r="BF198" t="s">
        <v>362</v>
      </c>
      <c r="BG198" t="s">
        <v>362</v>
      </c>
      <c r="BH198" t="s">
        <v>362</v>
      </c>
      <c r="BI198" t="s">
        <v>362</v>
      </c>
      <c r="BJ198" t="s">
        <v>362</v>
      </c>
      <c r="BK198" t="s">
        <v>362</v>
      </c>
      <c r="BM198" t="s">
        <v>6044</v>
      </c>
      <c r="BN198" t="s">
        <v>362</v>
      </c>
      <c r="BO198" t="s">
        <v>362</v>
      </c>
      <c r="BP198" t="s">
        <v>360</v>
      </c>
      <c r="BQ198" t="s">
        <v>360</v>
      </c>
      <c r="BR198" t="s">
        <v>362</v>
      </c>
      <c r="BS198" t="s">
        <v>362</v>
      </c>
      <c r="BT198" t="s">
        <v>362</v>
      </c>
      <c r="BU198" t="s">
        <v>362</v>
      </c>
      <c r="BV198" t="s">
        <v>362</v>
      </c>
      <c r="BX198" t="s">
        <v>4975</v>
      </c>
      <c r="CN198" t="s">
        <v>5002</v>
      </c>
      <c r="DD198" t="s">
        <v>4984</v>
      </c>
      <c r="EK198" t="s">
        <v>5070</v>
      </c>
      <c r="EW198" t="s">
        <v>5094</v>
      </c>
      <c r="EX198" t="s">
        <v>360</v>
      </c>
      <c r="EY198" t="s">
        <v>362</v>
      </c>
      <c r="EZ198" t="s">
        <v>362</v>
      </c>
      <c r="FA198" t="s">
        <v>362</v>
      </c>
      <c r="FB198" t="s">
        <v>362</v>
      </c>
      <c r="FC198" t="s">
        <v>362</v>
      </c>
      <c r="FD198" t="s">
        <v>362</v>
      </c>
      <c r="FE198" t="s">
        <v>362</v>
      </c>
      <c r="FF198" t="s">
        <v>362</v>
      </c>
      <c r="FG198" t="s">
        <v>362</v>
      </c>
      <c r="FH198" t="s">
        <v>362</v>
      </c>
      <c r="FJ198" t="s">
        <v>5070</v>
      </c>
      <c r="FK198" t="s">
        <v>3074</v>
      </c>
      <c r="FL198" t="s">
        <v>5113</v>
      </c>
      <c r="FM198" t="s">
        <v>360</v>
      </c>
      <c r="FN198" t="s">
        <v>362</v>
      </c>
      <c r="FO198" t="s">
        <v>362</v>
      </c>
      <c r="FP198" t="s">
        <v>362</v>
      </c>
      <c r="FQ198" t="s">
        <v>362</v>
      </c>
      <c r="FR198" t="s">
        <v>362</v>
      </c>
      <c r="FS198" t="s">
        <v>362</v>
      </c>
      <c r="FT198" t="s">
        <v>362</v>
      </c>
      <c r="FV198" t="s">
        <v>3072</v>
      </c>
      <c r="GG198" t="s">
        <v>4949</v>
      </c>
      <c r="GI198" t="s">
        <v>3072</v>
      </c>
      <c r="GJ198" t="s">
        <v>5137</v>
      </c>
      <c r="GK198" t="s">
        <v>362</v>
      </c>
      <c r="GL198" t="s">
        <v>360</v>
      </c>
      <c r="GM198" t="s">
        <v>362</v>
      </c>
      <c r="GN198" t="s">
        <v>362</v>
      </c>
      <c r="GO198" t="s">
        <v>362</v>
      </c>
      <c r="GP198" t="s">
        <v>362</v>
      </c>
      <c r="GR198" t="s">
        <v>5147</v>
      </c>
      <c r="GS198" t="s">
        <v>362</v>
      </c>
      <c r="GT198" t="s">
        <v>362</v>
      </c>
      <c r="GU198" t="s">
        <v>360</v>
      </c>
      <c r="GV198" t="s">
        <v>362</v>
      </c>
      <c r="GW198" t="s">
        <v>362</v>
      </c>
      <c r="GX198" t="s">
        <v>362</v>
      </c>
      <c r="GY198" t="s">
        <v>362</v>
      </c>
      <c r="GZ198" t="s">
        <v>362</v>
      </c>
      <c r="HB198" t="s">
        <v>3072</v>
      </c>
      <c r="IG198" t="s">
        <v>5187</v>
      </c>
      <c r="IP198" t="s">
        <v>5203</v>
      </c>
      <c r="IQ198" t="s">
        <v>5218</v>
      </c>
      <c r="IR198" t="s">
        <v>362</v>
      </c>
      <c r="IS198" t="s">
        <v>362</v>
      </c>
      <c r="IT198" t="s">
        <v>362</v>
      </c>
      <c r="IU198" t="s">
        <v>360</v>
      </c>
      <c r="IV198" t="s">
        <v>362</v>
      </c>
      <c r="IW198" t="s">
        <v>362</v>
      </c>
      <c r="IX198" t="s">
        <v>362</v>
      </c>
      <c r="IY198" t="s">
        <v>362</v>
      </c>
      <c r="IZ198" t="s">
        <v>362</v>
      </c>
      <c r="JA198" t="s">
        <v>362</v>
      </c>
      <c r="JL198" t="s">
        <v>3074</v>
      </c>
      <c r="JX198" t="s">
        <v>5248</v>
      </c>
      <c r="JY198" t="s">
        <v>360</v>
      </c>
      <c r="JZ198" t="s">
        <v>362</v>
      </c>
      <c r="KA198" t="s">
        <v>362</v>
      </c>
      <c r="KB198" t="s">
        <v>362</v>
      </c>
      <c r="KC198" t="s">
        <v>362</v>
      </c>
      <c r="KD198" t="s">
        <v>362</v>
      </c>
      <c r="KE198" t="s">
        <v>362</v>
      </c>
      <c r="KF198" t="s">
        <v>362</v>
      </c>
      <c r="KG198" t="s">
        <v>362</v>
      </c>
      <c r="KI198" t="s">
        <v>5259</v>
      </c>
      <c r="KJ198" t="s">
        <v>5263</v>
      </c>
      <c r="KK198" t="s">
        <v>360</v>
      </c>
      <c r="KL198" t="s">
        <v>362</v>
      </c>
      <c r="KM198" t="s">
        <v>362</v>
      </c>
      <c r="KN198" t="s">
        <v>362</v>
      </c>
      <c r="KO198" t="s">
        <v>362</v>
      </c>
      <c r="KP198" t="s">
        <v>362</v>
      </c>
      <c r="KQ198" t="s">
        <v>362</v>
      </c>
      <c r="KR198" t="s">
        <v>362</v>
      </c>
      <c r="KS198" t="s">
        <v>362</v>
      </c>
      <c r="KT198" t="s">
        <v>362</v>
      </c>
      <c r="KU198" t="s">
        <v>362</v>
      </c>
      <c r="LJ198" t="s">
        <v>6023</v>
      </c>
      <c r="LK198" t="s">
        <v>360</v>
      </c>
      <c r="LL198" t="s">
        <v>360</v>
      </c>
      <c r="LM198" t="s">
        <v>360</v>
      </c>
      <c r="LN198" t="s">
        <v>360</v>
      </c>
      <c r="LO198" t="s">
        <v>362</v>
      </c>
      <c r="LP198" t="s">
        <v>362</v>
      </c>
      <c r="LQ198" t="s">
        <v>362</v>
      </c>
      <c r="LS198" t="s">
        <v>3072</v>
      </c>
      <c r="LT198" t="s">
        <v>5287</v>
      </c>
      <c r="MR198" t="s">
        <v>5050</v>
      </c>
      <c r="MS198" t="s">
        <v>362</v>
      </c>
      <c r="MT198" t="s">
        <v>362</v>
      </c>
      <c r="MU198" t="s">
        <v>362</v>
      </c>
      <c r="MV198" t="s">
        <v>362</v>
      </c>
      <c r="MW198" t="s">
        <v>362</v>
      </c>
      <c r="MX198" t="s">
        <v>362</v>
      </c>
      <c r="MY198" t="s">
        <v>362</v>
      </c>
      <c r="MZ198" t="s">
        <v>360</v>
      </c>
      <c r="NA198" t="s">
        <v>362</v>
      </c>
      <c r="NB198" t="s">
        <v>362</v>
      </c>
      <c r="NC198" t="s">
        <v>362</v>
      </c>
      <c r="NE198" t="s">
        <v>4971</v>
      </c>
      <c r="NF198" t="s">
        <v>362</v>
      </c>
      <c r="NG198" t="s">
        <v>362</v>
      </c>
      <c r="NH198" t="s">
        <v>362</v>
      </c>
      <c r="NI198" t="s">
        <v>362</v>
      </c>
      <c r="NJ198" t="s">
        <v>362</v>
      </c>
      <c r="NK198" t="s">
        <v>362</v>
      </c>
      <c r="NL198" t="s">
        <v>362</v>
      </c>
      <c r="NM198" t="s">
        <v>362</v>
      </c>
      <c r="NN198" t="s">
        <v>362</v>
      </c>
      <c r="NO198" t="s">
        <v>362</v>
      </c>
      <c r="NP198" t="s">
        <v>362</v>
      </c>
      <c r="NQ198" t="s">
        <v>360</v>
      </c>
      <c r="NR198" t="s">
        <v>362</v>
      </c>
      <c r="NS198" t="s">
        <v>362</v>
      </c>
      <c r="NU198" t="s">
        <v>5263</v>
      </c>
      <c r="NV198" t="s">
        <v>360</v>
      </c>
      <c r="NW198" t="s">
        <v>362</v>
      </c>
      <c r="NX198" t="s">
        <v>362</v>
      </c>
      <c r="NY198" t="s">
        <v>362</v>
      </c>
      <c r="NZ198" t="s">
        <v>362</v>
      </c>
      <c r="OA198" t="s">
        <v>362</v>
      </c>
      <c r="OB198" t="s">
        <v>362</v>
      </c>
      <c r="OC198" t="s">
        <v>362</v>
      </c>
      <c r="OD198" t="s">
        <v>362</v>
      </c>
      <c r="OE198" t="s">
        <v>362</v>
      </c>
      <c r="OF198" t="s">
        <v>362</v>
      </c>
      <c r="OG198" t="s">
        <v>362</v>
      </c>
      <c r="OI198" t="s">
        <v>5345</v>
      </c>
      <c r="OJ198" t="s">
        <v>360</v>
      </c>
      <c r="OK198" t="s">
        <v>362</v>
      </c>
      <c r="OL198" t="s">
        <v>362</v>
      </c>
      <c r="OM198" t="s">
        <v>362</v>
      </c>
      <c r="ON198" t="s">
        <v>362</v>
      </c>
      <c r="OO198" t="s">
        <v>362</v>
      </c>
      <c r="OP198" t="s">
        <v>362</v>
      </c>
      <c r="OQ198" t="s">
        <v>362</v>
      </c>
      <c r="OR198" t="s">
        <v>362</v>
      </c>
      <c r="OS198" t="s">
        <v>362</v>
      </c>
      <c r="OU198" t="s">
        <v>5002</v>
      </c>
      <c r="PF198" t="s">
        <v>5369</v>
      </c>
      <c r="PG198" t="s">
        <v>360</v>
      </c>
      <c r="PH198" t="s">
        <v>362</v>
      </c>
      <c r="PI198" t="s">
        <v>362</v>
      </c>
      <c r="PJ198" t="s">
        <v>362</v>
      </c>
      <c r="PK198" t="s">
        <v>362</v>
      </c>
      <c r="PL198" t="s">
        <v>362</v>
      </c>
      <c r="PM198" t="s">
        <v>362</v>
      </c>
      <c r="PN198" t="s">
        <v>362</v>
      </c>
      <c r="PO198" t="s">
        <v>362</v>
      </c>
      <c r="PP198" t="s">
        <v>362</v>
      </c>
      <c r="PQ198" t="s">
        <v>362</v>
      </c>
      <c r="PR198" t="s">
        <v>362</v>
      </c>
      <c r="PS198" t="s">
        <v>362</v>
      </c>
      <c r="PT198" t="s">
        <v>362</v>
      </c>
      <c r="PU198" t="s">
        <v>362</v>
      </c>
      <c r="PV198" t="s">
        <v>362</v>
      </c>
      <c r="PW198" t="s">
        <v>362</v>
      </c>
      <c r="PX198" t="s">
        <v>362</v>
      </c>
      <c r="PZ198" t="s">
        <v>5398</v>
      </c>
      <c r="QA198" t="s">
        <v>362</v>
      </c>
      <c r="QB198" t="s">
        <v>362</v>
      </c>
      <c r="QC198" t="s">
        <v>362</v>
      </c>
      <c r="QD198" t="s">
        <v>362</v>
      </c>
      <c r="QE198" t="s">
        <v>362</v>
      </c>
      <c r="QF198" t="s">
        <v>362</v>
      </c>
      <c r="QG198" t="s">
        <v>362</v>
      </c>
      <c r="QH198" t="s">
        <v>362</v>
      </c>
      <c r="QI198" t="s">
        <v>362</v>
      </c>
      <c r="QJ198" t="s">
        <v>362</v>
      </c>
      <c r="QK198" t="s">
        <v>362</v>
      </c>
      <c r="QL198" t="s">
        <v>362</v>
      </c>
      <c r="QM198" t="s">
        <v>360</v>
      </c>
      <c r="QN198" t="s">
        <v>362</v>
      </c>
      <c r="QO198" t="s">
        <v>362</v>
      </c>
      <c r="QP198" t="s">
        <v>362</v>
      </c>
      <c r="SZ198" t="s">
        <v>3074</v>
      </c>
      <c r="TA198" t="s">
        <v>362</v>
      </c>
      <c r="TB198" t="s">
        <v>362</v>
      </c>
      <c r="TC198" t="s">
        <v>362</v>
      </c>
      <c r="TD198" t="s">
        <v>362</v>
      </c>
      <c r="TE198" t="s">
        <v>362</v>
      </c>
      <c r="TF198" t="s">
        <v>362</v>
      </c>
      <c r="TG198" t="s">
        <v>360</v>
      </c>
      <c r="TH198" t="s">
        <v>362</v>
      </c>
      <c r="TY198" t="s">
        <v>5002</v>
      </c>
      <c r="UN198" t="s">
        <v>3072</v>
      </c>
      <c r="UO198" t="s">
        <v>3072</v>
      </c>
      <c r="UP198" t="s">
        <v>3074</v>
      </c>
      <c r="UQ198" t="s">
        <v>6832</v>
      </c>
      <c r="UR198" t="s">
        <v>304</v>
      </c>
      <c r="US198" t="s">
        <v>321</v>
      </c>
      <c r="UT198" t="s">
        <v>298</v>
      </c>
      <c r="UU198" t="s">
        <v>686</v>
      </c>
      <c r="UV198" t="s">
        <v>532</v>
      </c>
      <c r="UW198" t="s">
        <v>330</v>
      </c>
      <c r="UX198" t="s">
        <v>742</v>
      </c>
      <c r="UY198" t="s">
        <v>406</v>
      </c>
      <c r="UZ198" t="s">
        <v>1099</v>
      </c>
      <c r="VA198" t="s">
        <v>1184</v>
      </c>
      <c r="VB198" t="s">
        <v>392</v>
      </c>
    </row>
    <row r="199" spans="1:574" x14ac:dyDescent="0.25">
      <c r="A199" t="s">
        <v>6833</v>
      </c>
      <c r="B199" s="38">
        <v>45915</v>
      </c>
      <c r="C199" t="s">
        <v>3056</v>
      </c>
      <c r="D199" t="s">
        <v>3062</v>
      </c>
      <c r="E199" t="s">
        <v>3068</v>
      </c>
      <c r="G199" t="s">
        <v>3072</v>
      </c>
      <c r="H199" s="38">
        <v>44651</v>
      </c>
      <c r="I199">
        <v>29</v>
      </c>
      <c r="J199" t="s">
        <v>1471</v>
      </c>
      <c r="K199" t="s">
        <v>4866</v>
      </c>
      <c r="L199" t="s">
        <v>4875</v>
      </c>
      <c r="N199" t="s">
        <v>4911</v>
      </c>
      <c r="P199" t="s">
        <v>4921</v>
      </c>
      <c r="R199" t="s">
        <v>5527</v>
      </c>
      <c r="S199" t="s">
        <v>360</v>
      </c>
      <c r="T199" t="s">
        <v>362</v>
      </c>
      <c r="U199" t="s">
        <v>362</v>
      </c>
      <c r="V199" t="s">
        <v>362</v>
      </c>
      <c r="W199" t="s">
        <v>362</v>
      </c>
      <c r="X199" t="s">
        <v>362</v>
      </c>
      <c r="Y199" t="s">
        <v>362</v>
      </c>
      <c r="Z199" t="s">
        <v>362</v>
      </c>
      <c r="AB199" t="s">
        <v>4940</v>
      </c>
      <c r="AC199" t="s">
        <v>4940</v>
      </c>
      <c r="AD199" t="s">
        <v>4940</v>
      </c>
      <c r="AE199" t="s">
        <v>4940</v>
      </c>
      <c r="AF199" t="s">
        <v>4940</v>
      </c>
      <c r="AG199" t="s">
        <v>4940</v>
      </c>
      <c r="AH199" t="s">
        <v>4971</v>
      </c>
      <c r="AI199" t="s">
        <v>362</v>
      </c>
      <c r="AJ199" t="s">
        <v>362</v>
      </c>
      <c r="AK199" t="s">
        <v>362</v>
      </c>
      <c r="AL199" t="s">
        <v>362</v>
      </c>
      <c r="AM199" t="s">
        <v>362</v>
      </c>
      <c r="AN199" t="s">
        <v>362</v>
      </c>
      <c r="AO199" t="s">
        <v>362</v>
      </c>
      <c r="AP199" t="s">
        <v>362</v>
      </c>
      <c r="AQ199" t="s">
        <v>362</v>
      </c>
      <c r="AR199" t="s">
        <v>362</v>
      </c>
      <c r="AS199" t="s">
        <v>362</v>
      </c>
      <c r="AT199" t="s">
        <v>362</v>
      </c>
      <c r="AU199" t="s">
        <v>360</v>
      </c>
      <c r="AV199" t="s">
        <v>362</v>
      </c>
      <c r="AX199" t="s">
        <v>4973</v>
      </c>
      <c r="AY199" t="s">
        <v>362</v>
      </c>
      <c r="AZ199" t="s">
        <v>362</v>
      </c>
      <c r="BA199" t="s">
        <v>362</v>
      </c>
      <c r="BB199" t="s">
        <v>362</v>
      </c>
      <c r="BC199" t="s">
        <v>362</v>
      </c>
      <c r="BD199" t="s">
        <v>362</v>
      </c>
      <c r="BE199" t="s">
        <v>362</v>
      </c>
      <c r="BF199" t="s">
        <v>362</v>
      </c>
      <c r="BG199" t="s">
        <v>362</v>
      </c>
      <c r="BH199" t="s">
        <v>362</v>
      </c>
      <c r="BI199" t="s">
        <v>362</v>
      </c>
      <c r="BJ199" t="s">
        <v>360</v>
      </c>
      <c r="BK199" t="s">
        <v>362</v>
      </c>
      <c r="DE199" t="s">
        <v>5026</v>
      </c>
      <c r="DF199" t="s">
        <v>5036</v>
      </c>
      <c r="DG199" t="s">
        <v>362</v>
      </c>
      <c r="DH199" t="s">
        <v>362</v>
      </c>
      <c r="DI199" t="s">
        <v>360</v>
      </c>
      <c r="DJ199" t="s">
        <v>362</v>
      </c>
      <c r="DK199" t="s">
        <v>362</v>
      </c>
      <c r="DL199" t="s">
        <v>362</v>
      </c>
      <c r="FJ199" t="s">
        <v>5070</v>
      </c>
      <c r="FK199" t="s">
        <v>5111</v>
      </c>
      <c r="FL199" t="s">
        <v>6119</v>
      </c>
      <c r="FM199" t="s">
        <v>360</v>
      </c>
      <c r="FN199" t="s">
        <v>362</v>
      </c>
      <c r="FO199" t="s">
        <v>362</v>
      </c>
      <c r="FP199" t="s">
        <v>362</v>
      </c>
      <c r="FQ199" t="s">
        <v>360</v>
      </c>
      <c r="FR199" t="s">
        <v>362</v>
      </c>
      <c r="FS199" t="s">
        <v>362</v>
      </c>
      <c r="FT199" t="s">
        <v>362</v>
      </c>
      <c r="FV199" t="s">
        <v>5111</v>
      </c>
      <c r="FW199" t="s">
        <v>6834</v>
      </c>
      <c r="FX199" t="s">
        <v>360</v>
      </c>
      <c r="FY199" t="s">
        <v>362</v>
      </c>
      <c r="FZ199" t="s">
        <v>362</v>
      </c>
      <c r="GA199" t="s">
        <v>362</v>
      </c>
      <c r="GB199" t="s">
        <v>360</v>
      </c>
      <c r="GC199" t="s">
        <v>362</v>
      </c>
      <c r="GD199" t="s">
        <v>362</v>
      </c>
      <c r="GE199" t="s">
        <v>362</v>
      </c>
      <c r="GG199" t="s">
        <v>4949</v>
      </c>
      <c r="GI199" t="s">
        <v>3074</v>
      </c>
      <c r="HN199" t="s">
        <v>5172</v>
      </c>
      <c r="HO199" t="s">
        <v>362</v>
      </c>
      <c r="HP199" t="s">
        <v>362</v>
      </c>
      <c r="HQ199" t="s">
        <v>360</v>
      </c>
      <c r="HR199" t="s">
        <v>362</v>
      </c>
      <c r="HS199" t="s">
        <v>362</v>
      </c>
      <c r="HT199" t="s">
        <v>362</v>
      </c>
      <c r="HU199" t="s">
        <v>362</v>
      </c>
      <c r="HV199" t="s">
        <v>362</v>
      </c>
      <c r="HW199" t="s">
        <v>362</v>
      </c>
      <c r="HY199" t="s">
        <v>5186</v>
      </c>
      <c r="HZ199" t="s">
        <v>362</v>
      </c>
      <c r="IA199" t="s">
        <v>362</v>
      </c>
      <c r="IB199" t="s">
        <v>362</v>
      </c>
      <c r="IC199" t="s">
        <v>362</v>
      </c>
      <c r="ID199" t="s">
        <v>360</v>
      </c>
      <c r="IE199" t="s">
        <v>362</v>
      </c>
      <c r="IG199" t="s">
        <v>5189</v>
      </c>
      <c r="IH199" t="s">
        <v>6594</v>
      </c>
      <c r="II199" t="s">
        <v>362</v>
      </c>
      <c r="IJ199" t="s">
        <v>360</v>
      </c>
      <c r="IK199" t="s">
        <v>360</v>
      </c>
      <c r="IL199" t="s">
        <v>362</v>
      </c>
      <c r="IM199" t="s">
        <v>362</v>
      </c>
      <c r="IN199" t="s">
        <v>362</v>
      </c>
      <c r="IP199" t="s">
        <v>5203</v>
      </c>
      <c r="IQ199" t="s">
        <v>6068</v>
      </c>
      <c r="IR199" t="s">
        <v>362</v>
      </c>
      <c r="IS199" t="s">
        <v>362</v>
      </c>
      <c r="IT199" t="s">
        <v>362</v>
      </c>
      <c r="IU199" t="s">
        <v>360</v>
      </c>
      <c r="IV199" t="s">
        <v>360</v>
      </c>
      <c r="IW199" t="s">
        <v>362</v>
      </c>
      <c r="IX199" t="s">
        <v>362</v>
      </c>
      <c r="IY199" t="s">
        <v>362</v>
      </c>
      <c r="IZ199" t="s">
        <v>362</v>
      </c>
      <c r="JA199" t="s">
        <v>362</v>
      </c>
      <c r="JL199" t="s">
        <v>3074</v>
      </c>
      <c r="JX199" t="s">
        <v>6163</v>
      </c>
      <c r="JY199" t="s">
        <v>360</v>
      </c>
      <c r="JZ199" t="s">
        <v>362</v>
      </c>
      <c r="KA199" t="s">
        <v>362</v>
      </c>
      <c r="KB199" t="s">
        <v>362</v>
      </c>
      <c r="KC199" t="s">
        <v>362</v>
      </c>
      <c r="KD199" t="s">
        <v>360</v>
      </c>
      <c r="KE199" t="s">
        <v>362</v>
      </c>
      <c r="KF199" t="s">
        <v>362</v>
      </c>
      <c r="KG199" t="s">
        <v>362</v>
      </c>
      <c r="KI199" t="s">
        <v>5259</v>
      </c>
      <c r="KJ199" t="s">
        <v>6646</v>
      </c>
      <c r="KK199" t="s">
        <v>360</v>
      </c>
      <c r="KL199" t="s">
        <v>362</v>
      </c>
      <c r="KM199" t="s">
        <v>362</v>
      </c>
      <c r="KN199" t="s">
        <v>362</v>
      </c>
      <c r="KO199" t="s">
        <v>360</v>
      </c>
      <c r="KP199" t="s">
        <v>360</v>
      </c>
      <c r="KQ199" t="s">
        <v>360</v>
      </c>
      <c r="KR199" t="s">
        <v>362</v>
      </c>
      <c r="KS199" t="s">
        <v>362</v>
      </c>
      <c r="KT199" t="s">
        <v>362</v>
      </c>
      <c r="KU199" t="s">
        <v>362</v>
      </c>
      <c r="LJ199" t="s">
        <v>6835</v>
      </c>
      <c r="LK199" t="s">
        <v>360</v>
      </c>
      <c r="LL199" t="s">
        <v>360</v>
      </c>
      <c r="LM199" t="s">
        <v>362</v>
      </c>
      <c r="LN199" t="s">
        <v>360</v>
      </c>
      <c r="LO199" t="s">
        <v>362</v>
      </c>
      <c r="LP199" t="s">
        <v>362</v>
      </c>
      <c r="LQ199" t="s">
        <v>362</v>
      </c>
      <c r="LS199" t="s">
        <v>3072</v>
      </c>
      <c r="LT199" t="s">
        <v>5287</v>
      </c>
      <c r="MR199" t="s">
        <v>5227</v>
      </c>
      <c r="MS199" t="s">
        <v>362</v>
      </c>
      <c r="MT199" t="s">
        <v>362</v>
      </c>
      <c r="MU199" t="s">
        <v>362</v>
      </c>
      <c r="MV199" t="s">
        <v>362</v>
      </c>
      <c r="MW199" t="s">
        <v>362</v>
      </c>
      <c r="MX199" t="s">
        <v>362</v>
      </c>
      <c r="MY199" t="s">
        <v>360</v>
      </c>
      <c r="MZ199" t="s">
        <v>362</v>
      </c>
      <c r="NA199" t="s">
        <v>362</v>
      </c>
      <c r="NB199" t="s">
        <v>362</v>
      </c>
      <c r="NC199" t="s">
        <v>362</v>
      </c>
      <c r="NE199" t="s">
        <v>4971</v>
      </c>
      <c r="NF199" t="s">
        <v>362</v>
      </c>
      <c r="NG199" t="s">
        <v>362</v>
      </c>
      <c r="NH199" t="s">
        <v>362</v>
      </c>
      <c r="NI199" t="s">
        <v>362</v>
      </c>
      <c r="NJ199" t="s">
        <v>362</v>
      </c>
      <c r="NK199" t="s">
        <v>362</v>
      </c>
      <c r="NL199" t="s">
        <v>362</v>
      </c>
      <c r="NM199" t="s">
        <v>362</v>
      </c>
      <c r="NN199" t="s">
        <v>362</v>
      </c>
      <c r="NO199" t="s">
        <v>362</v>
      </c>
      <c r="NP199" t="s">
        <v>362</v>
      </c>
      <c r="NQ199" t="s">
        <v>360</v>
      </c>
      <c r="NR199" t="s">
        <v>362</v>
      </c>
      <c r="NS199" t="s">
        <v>362</v>
      </c>
      <c r="NU199" t="s">
        <v>6205</v>
      </c>
      <c r="NV199" t="s">
        <v>362</v>
      </c>
      <c r="NW199" t="s">
        <v>362</v>
      </c>
      <c r="NX199" t="s">
        <v>362</v>
      </c>
      <c r="NY199" t="s">
        <v>362</v>
      </c>
      <c r="NZ199" t="s">
        <v>362</v>
      </c>
      <c r="OA199" t="s">
        <v>360</v>
      </c>
      <c r="OB199" t="s">
        <v>360</v>
      </c>
      <c r="OC199" t="s">
        <v>362</v>
      </c>
      <c r="OD199" t="s">
        <v>362</v>
      </c>
      <c r="OE199" t="s">
        <v>362</v>
      </c>
      <c r="OF199" t="s">
        <v>362</v>
      </c>
      <c r="OG199" t="s">
        <v>362</v>
      </c>
      <c r="OI199" t="s">
        <v>6827</v>
      </c>
      <c r="OJ199" t="s">
        <v>360</v>
      </c>
      <c r="OK199" t="s">
        <v>362</v>
      </c>
      <c r="OL199" t="s">
        <v>362</v>
      </c>
      <c r="OM199" t="s">
        <v>362</v>
      </c>
      <c r="ON199" t="s">
        <v>360</v>
      </c>
      <c r="OO199" t="s">
        <v>360</v>
      </c>
      <c r="OP199" t="s">
        <v>362</v>
      </c>
      <c r="OQ199" t="s">
        <v>362</v>
      </c>
      <c r="OR199" t="s">
        <v>362</v>
      </c>
      <c r="OS199" t="s">
        <v>362</v>
      </c>
      <c r="OU199" t="s">
        <v>5021</v>
      </c>
      <c r="OV199" t="s">
        <v>5365</v>
      </c>
      <c r="OW199" t="s">
        <v>362</v>
      </c>
      <c r="OX199" t="s">
        <v>362</v>
      </c>
      <c r="OY199" t="s">
        <v>362</v>
      </c>
      <c r="OZ199" t="s">
        <v>360</v>
      </c>
      <c r="PA199" t="s">
        <v>362</v>
      </c>
      <c r="PB199" t="s">
        <v>362</v>
      </c>
      <c r="PC199" t="s">
        <v>362</v>
      </c>
      <c r="PD199" t="s">
        <v>362</v>
      </c>
      <c r="PF199" t="s">
        <v>6836</v>
      </c>
      <c r="PG199" t="s">
        <v>362</v>
      </c>
      <c r="PH199" t="s">
        <v>362</v>
      </c>
      <c r="PI199" t="s">
        <v>362</v>
      </c>
      <c r="PJ199" t="s">
        <v>362</v>
      </c>
      <c r="PK199" t="s">
        <v>362</v>
      </c>
      <c r="PL199" t="s">
        <v>362</v>
      </c>
      <c r="PM199" t="s">
        <v>362</v>
      </c>
      <c r="PN199" t="s">
        <v>360</v>
      </c>
      <c r="PO199" t="s">
        <v>362</v>
      </c>
      <c r="PP199" t="s">
        <v>360</v>
      </c>
      <c r="PQ199" t="s">
        <v>362</v>
      </c>
      <c r="PR199" t="s">
        <v>362</v>
      </c>
      <c r="PS199" t="s">
        <v>362</v>
      </c>
      <c r="PT199" t="s">
        <v>362</v>
      </c>
      <c r="PU199" t="s">
        <v>362</v>
      </c>
      <c r="PV199" t="s">
        <v>362</v>
      </c>
      <c r="PW199" t="s">
        <v>362</v>
      </c>
      <c r="PX199" t="s">
        <v>362</v>
      </c>
      <c r="PZ199" t="s">
        <v>5398</v>
      </c>
      <c r="QA199" t="s">
        <v>362</v>
      </c>
      <c r="QB199" t="s">
        <v>362</v>
      </c>
      <c r="QC199" t="s">
        <v>362</v>
      </c>
      <c r="QD199" t="s">
        <v>362</v>
      </c>
      <c r="QE199" t="s">
        <v>362</v>
      </c>
      <c r="QF199" t="s">
        <v>362</v>
      </c>
      <c r="QG199" t="s">
        <v>362</v>
      </c>
      <c r="QH199" t="s">
        <v>362</v>
      </c>
      <c r="QI199" t="s">
        <v>362</v>
      </c>
      <c r="QJ199" t="s">
        <v>362</v>
      </c>
      <c r="QK199" t="s">
        <v>362</v>
      </c>
      <c r="QL199" t="s">
        <v>362</v>
      </c>
      <c r="QM199" t="s">
        <v>360</v>
      </c>
      <c r="QN199" t="s">
        <v>362</v>
      </c>
      <c r="QO199" t="s">
        <v>362</v>
      </c>
      <c r="QP199" t="s">
        <v>362</v>
      </c>
      <c r="SZ199" t="s">
        <v>6837</v>
      </c>
      <c r="TA199" t="s">
        <v>362</v>
      </c>
      <c r="TB199" t="s">
        <v>360</v>
      </c>
      <c r="TC199" t="s">
        <v>362</v>
      </c>
      <c r="TD199" t="s">
        <v>362</v>
      </c>
      <c r="TE199" t="s">
        <v>360</v>
      </c>
      <c r="TF199" t="s">
        <v>362</v>
      </c>
      <c r="TG199" t="s">
        <v>362</v>
      </c>
      <c r="TH199" t="s">
        <v>362</v>
      </c>
      <c r="TJ199" t="s">
        <v>6077</v>
      </c>
      <c r="TK199" t="s">
        <v>362</v>
      </c>
      <c r="TL199" t="s">
        <v>362</v>
      </c>
      <c r="TM199" t="s">
        <v>362</v>
      </c>
      <c r="TN199" t="s">
        <v>362</v>
      </c>
      <c r="TO199" t="s">
        <v>362</v>
      </c>
      <c r="TP199" t="s">
        <v>362</v>
      </c>
      <c r="TQ199" t="s">
        <v>360</v>
      </c>
      <c r="TR199" t="s">
        <v>360</v>
      </c>
      <c r="TS199" t="s">
        <v>362</v>
      </c>
      <c r="TT199" t="s">
        <v>362</v>
      </c>
      <c r="TU199" t="s">
        <v>362</v>
      </c>
      <c r="TV199" t="s">
        <v>362</v>
      </c>
      <c r="TW199" t="s">
        <v>362</v>
      </c>
      <c r="UN199" t="s">
        <v>3074</v>
      </c>
      <c r="UO199" t="s">
        <v>3074</v>
      </c>
      <c r="UP199" t="s">
        <v>3074</v>
      </c>
      <c r="UQ199" t="s">
        <v>6838</v>
      </c>
      <c r="UR199" t="s">
        <v>304</v>
      </c>
      <c r="US199" t="s">
        <v>314</v>
      </c>
      <c r="UT199" t="s">
        <v>282</v>
      </c>
      <c r="UU199" t="s">
        <v>686</v>
      </c>
      <c r="UV199" t="s">
        <v>532</v>
      </c>
      <c r="UW199" t="s">
        <v>328</v>
      </c>
      <c r="UX199" t="s">
        <v>737</v>
      </c>
      <c r="UY199" t="s">
        <v>406</v>
      </c>
      <c r="UZ199" t="s">
        <v>1098</v>
      </c>
      <c r="VA199" t="s">
        <v>1184</v>
      </c>
      <c r="VB199" t="s">
        <v>380</v>
      </c>
    </row>
    <row r="200" spans="1:574" x14ac:dyDescent="0.25">
      <c r="A200" t="s">
        <v>6839</v>
      </c>
      <c r="B200" s="38">
        <v>45915</v>
      </c>
      <c r="C200" t="s">
        <v>3057</v>
      </c>
      <c r="D200" t="s">
        <v>3059</v>
      </c>
      <c r="E200" t="s">
        <v>3065</v>
      </c>
      <c r="F200">
        <v>2800855</v>
      </c>
      <c r="G200" t="s">
        <v>3072</v>
      </c>
      <c r="H200" s="38">
        <v>44619</v>
      </c>
      <c r="I200">
        <v>68</v>
      </c>
      <c r="J200" t="s">
        <v>1483</v>
      </c>
      <c r="K200" t="s">
        <v>4866</v>
      </c>
      <c r="L200" t="s">
        <v>4875</v>
      </c>
      <c r="N200" t="s">
        <v>4913</v>
      </c>
      <c r="P200" t="s">
        <v>4933</v>
      </c>
      <c r="R200" t="s">
        <v>3074</v>
      </c>
      <c r="S200" t="s">
        <v>362</v>
      </c>
      <c r="T200" t="s">
        <v>362</v>
      </c>
      <c r="U200" t="s">
        <v>362</v>
      </c>
      <c r="V200" t="s">
        <v>362</v>
      </c>
      <c r="W200" t="s">
        <v>362</v>
      </c>
      <c r="X200" t="s">
        <v>360</v>
      </c>
      <c r="Y200" t="s">
        <v>362</v>
      </c>
      <c r="Z200" t="s">
        <v>362</v>
      </c>
      <c r="AB200" t="s">
        <v>4940</v>
      </c>
      <c r="AC200" t="s">
        <v>4940</v>
      </c>
      <c r="AD200" t="s">
        <v>4940</v>
      </c>
      <c r="AE200" t="s">
        <v>4940</v>
      </c>
      <c r="AF200" t="s">
        <v>4940</v>
      </c>
      <c r="AG200" t="s">
        <v>4940</v>
      </c>
      <c r="AH200" t="s">
        <v>6840</v>
      </c>
      <c r="AI200" t="s">
        <v>360</v>
      </c>
      <c r="AJ200" t="s">
        <v>360</v>
      </c>
      <c r="AK200" t="s">
        <v>362</v>
      </c>
      <c r="AL200" t="s">
        <v>360</v>
      </c>
      <c r="AM200" t="s">
        <v>360</v>
      </c>
      <c r="AN200" t="s">
        <v>362</v>
      </c>
      <c r="AO200" t="s">
        <v>362</v>
      </c>
      <c r="AP200" t="s">
        <v>360</v>
      </c>
      <c r="AQ200" t="s">
        <v>360</v>
      </c>
      <c r="AR200" t="s">
        <v>360</v>
      </c>
      <c r="AS200" t="s">
        <v>360</v>
      </c>
      <c r="AT200" t="s">
        <v>362</v>
      </c>
      <c r="AU200" t="s">
        <v>362</v>
      </c>
      <c r="AV200" t="s">
        <v>362</v>
      </c>
      <c r="AX200" t="s">
        <v>5984</v>
      </c>
      <c r="AY200" t="s">
        <v>360</v>
      </c>
      <c r="AZ200" t="s">
        <v>360</v>
      </c>
      <c r="BA200" t="s">
        <v>362</v>
      </c>
      <c r="BB200" t="s">
        <v>362</v>
      </c>
      <c r="BC200" t="s">
        <v>362</v>
      </c>
      <c r="BD200" t="s">
        <v>362</v>
      </c>
      <c r="BE200" t="s">
        <v>362</v>
      </c>
      <c r="BF200" t="s">
        <v>362</v>
      </c>
      <c r="BG200" t="s">
        <v>362</v>
      </c>
      <c r="BH200" t="s">
        <v>362</v>
      </c>
      <c r="BI200" t="s">
        <v>362</v>
      </c>
      <c r="BJ200" t="s">
        <v>362</v>
      </c>
      <c r="BK200" t="s">
        <v>362</v>
      </c>
      <c r="BM200" t="s">
        <v>6044</v>
      </c>
      <c r="BN200" t="s">
        <v>362</v>
      </c>
      <c r="BO200" t="s">
        <v>362</v>
      </c>
      <c r="BP200" t="s">
        <v>360</v>
      </c>
      <c r="BQ200" t="s">
        <v>360</v>
      </c>
      <c r="BR200" t="s">
        <v>362</v>
      </c>
      <c r="BS200" t="s">
        <v>362</v>
      </c>
      <c r="BT200" t="s">
        <v>362</v>
      </c>
      <c r="BU200" t="s">
        <v>362</v>
      </c>
      <c r="BV200" t="s">
        <v>362</v>
      </c>
      <c r="BX200" t="s">
        <v>4975</v>
      </c>
      <c r="CN200" t="s">
        <v>5002</v>
      </c>
      <c r="DD200" t="s">
        <v>4984</v>
      </c>
      <c r="EK200" t="s">
        <v>5070</v>
      </c>
      <c r="EW200" t="s">
        <v>5094</v>
      </c>
      <c r="EX200" t="s">
        <v>360</v>
      </c>
      <c r="EY200" t="s">
        <v>362</v>
      </c>
      <c r="EZ200" t="s">
        <v>362</v>
      </c>
      <c r="FA200" t="s">
        <v>362</v>
      </c>
      <c r="FB200" t="s">
        <v>362</v>
      </c>
      <c r="FC200" t="s">
        <v>362</v>
      </c>
      <c r="FD200" t="s">
        <v>362</v>
      </c>
      <c r="FE200" t="s">
        <v>362</v>
      </c>
      <c r="FF200" t="s">
        <v>362</v>
      </c>
      <c r="FG200" t="s">
        <v>362</v>
      </c>
      <c r="FH200" t="s">
        <v>362</v>
      </c>
      <c r="FJ200" t="s">
        <v>5070</v>
      </c>
      <c r="FK200" t="s">
        <v>3072</v>
      </c>
      <c r="FV200" t="s">
        <v>3072</v>
      </c>
      <c r="GG200" t="s">
        <v>4949</v>
      </c>
      <c r="GI200" t="s">
        <v>3072</v>
      </c>
      <c r="GJ200" t="s">
        <v>5137</v>
      </c>
      <c r="GK200" t="s">
        <v>362</v>
      </c>
      <c r="GL200" t="s">
        <v>360</v>
      </c>
      <c r="GM200" t="s">
        <v>362</v>
      </c>
      <c r="GN200" t="s">
        <v>362</v>
      </c>
      <c r="GO200" t="s">
        <v>362</v>
      </c>
      <c r="GP200" t="s">
        <v>362</v>
      </c>
      <c r="GR200" t="s">
        <v>5147</v>
      </c>
      <c r="GS200" t="s">
        <v>362</v>
      </c>
      <c r="GT200" t="s">
        <v>362</v>
      </c>
      <c r="GU200" t="s">
        <v>360</v>
      </c>
      <c r="GV200" t="s">
        <v>362</v>
      </c>
      <c r="GW200" t="s">
        <v>362</v>
      </c>
      <c r="GX200" t="s">
        <v>362</v>
      </c>
      <c r="GY200" t="s">
        <v>362</v>
      </c>
      <c r="GZ200" t="s">
        <v>362</v>
      </c>
      <c r="HB200" t="s">
        <v>3072</v>
      </c>
      <c r="IG200" t="s">
        <v>5187</v>
      </c>
      <c r="IP200" t="s">
        <v>5203</v>
      </c>
      <c r="IQ200" t="s">
        <v>6040</v>
      </c>
      <c r="IR200" t="s">
        <v>362</v>
      </c>
      <c r="IS200" t="s">
        <v>360</v>
      </c>
      <c r="IT200" t="s">
        <v>362</v>
      </c>
      <c r="IU200" t="s">
        <v>360</v>
      </c>
      <c r="IV200" t="s">
        <v>362</v>
      </c>
      <c r="IW200" t="s">
        <v>362</v>
      </c>
      <c r="IX200" t="s">
        <v>362</v>
      </c>
      <c r="IY200" t="s">
        <v>362</v>
      </c>
      <c r="IZ200" t="s">
        <v>362</v>
      </c>
      <c r="JA200" t="s">
        <v>362</v>
      </c>
      <c r="JL200" t="s">
        <v>3074</v>
      </c>
      <c r="JX200" t="s">
        <v>5248</v>
      </c>
      <c r="JY200" t="s">
        <v>360</v>
      </c>
      <c r="JZ200" t="s">
        <v>362</v>
      </c>
      <c r="KA200" t="s">
        <v>362</v>
      </c>
      <c r="KB200" t="s">
        <v>362</v>
      </c>
      <c r="KC200" t="s">
        <v>362</v>
      </c>
      <c r="KD200" t="s">
        <v>362</v>
      </c>
      <c r="KE200" t="s">
        <v>362</v>
      </c>
      <c r="KF200" t="s">
        <v>362</v>
      </c>
      <c r="KG200" t="s">
        <v>362</v>
      </c>
      <c r="KI200" t="s">
        <v>5259</v>
      </c>
      <c r="KJ200" t="s">
        <v>6173</v>
      </c>
      <c r="KK200" t="s">
        <v>360</v>
      </c>
      <c r="KL200" t="s">
        <v>362</v>
      </c>
      <c r="KM200" t="s">
        <v>360</v>
      </c>
      <c r="KN200" t="s">
        <v>362</v>
      </c>
      <c r="KO200" t="s">
        <v>362</v>
      </c>
      <c r="KP200" t="s">
        <v>362</v>
      </c>
      <c r="KQ200" t="s">
        <v>360</v>
      </c>
      <c r="KR200" t="s">
        <v>360</v>
      </c>
      <c r="KS200" t="s">
        <v>360</v>
      </c>
      <c r="KT200" t="s">
        <v>362</v>
      </c>
      <c r="KU200" t="s">
        <v>362</v>
      </c>
      <c r="LJ200" t="s">
        <v>6023</v>
      </c>
      <c r="LK200" t="s">
        <v>360</v>
      </c>
      <c r="LL200" t="s">
        <v>360</v>
      </c>
      <c r="LM200" t="s">
        <v>360</v>
      </c>
      <c r="LN200" t="s">
        <v>360</v>
      </c>
      <c r="LO200" t="s">
        <v>362</v>
      </c>
      <c r="LP200" t="s">
        <v>362</v>
      </c>
      <c r="LQ200" t="s">
        <v>362</v>
      </c>
      <c r="LS200" t="s">
        <v>3072</v>
      </c>
      <c r="LT200" t="s">
        <v>5287</v>
      </c>
      <c r="MR200" t="s">
        <v>5050</v>
      </c>
      <c r="MS200" t="s">
        <v>362</v>
      </c>
      <c r="MT200" t="s">
        <v>362</v>
      </c>
      <c r="MU200" t="s">
        <v>362</v>
      </c>
      <c r="MV200" t="s">
        <v>362</v>
      </c>
      <c r="MW200" t="s">
        <v>362</v>
      </c>
      <c r="MX200" t="s">
        <v>362</v>
      </c>
      <c r="MY200" t="s">
        <v>362</v>
      </c>
      <c r="MZ200" t="s">
        <v>360</v>
      </c>
      <c r="NA200" t="s">
        <v>362</v>
      </c>
      <c r="NB200" t="s">
        <v>362</v>
      </c>
      <c r="NC200" t="s">
        <v>362</v>
      </c>
      <c r="NE200" t="s">
        <v>4971</v>
      </c>
      <c r="NF200" t="s">
        <v>362</v>
      </c>
      <c r="NG200" t="s">
        <v>362</v>
      </c>
      <c r="NH200" t="s">
        <v>362</v>
      </c>
      <c r="NI200" t="s">
        <v>362</v>
      </c>
      <c r="NJ200" t="s">
        <v>362</v>
      </c>
      <c r="NK200" t="s">
        <v>362</v>
      </c>
      <c r="NL200" t="s">
        <v>362</v>
      </c>
      <c r="NM200" t="s">
        <v>362</v>
      </c>
      <c r="NN200" t="s">
        <v>362</v>
      </c>
      <c r="NO200" t="s">
        <v>362</v>
      </c>
      <c r="NP200" t="s">
        <v>362</v>
      </c>
      <c r="NQ200" t="s">
        <v>360</v>
      </c>
      <c r="NR200" t="s">
        <v>362</v>
      </c>
      <c r="NS200" t="s">
        <v>362</v>
      </c>
      <c r="NU200" t="s">
        <v>6173</v>
      </c>
      <c r="NV200" t="s">
        <v>360</v>
      </c>
      <c r="NW200" t="s">
        <v>362</v>
      </c>
      <c r="NX200" t="s">
        <v>360</v>
      </c>
      <c r="NY200" t="s">
        <v>362</v>
      </c>
      <c r="NZ200" t="s">
        <v>362</v>
      </c>
      <c r="OA200" t="s">
        <v>362</v>
      </c>
      <c r="OB200" t="s">
        <v>360</v>
      </c>
      <c r="OC200" t="s">
        <v>360</v>
      </c>
      <c r="OD200" t="s">
        <v>360</v>
      </c>
      <c r="OE200" t="s">
        <v>362</v>
      </c>
      <c r="OF200" t="s">
        <v>362</v>
      </c>
      <c r="OG200" t="s">
        <v>362</v>
      </c>
      <c r="OI200" t="s">
        <v>5345</v>
      </c>
      <c r="OJ200" t="s">
        <v>360</v>
      </c>
      <c r="OK200" t="s">
        <v>362</v>
      </c>
      <c r="OL200" t="s">
        <v>362</v>
      </c>
      <c r="OM200" t="s">
        <v>362</v>
      </c>
      <c r="ON200" t="s">
        <v>362</v>
      </c>
      <c r="OO200" t="s">
        <v>362</v>
      </c>
      <c r="OP200" t="s">
        <v>362</v>
      </c>
      <c r="OQ200" t="s">
        <v>362</v>
      </c>
      <c r="OR200" t="s">
        <v>362</v>
      </c>
      <c r="OS200" t="s">
        <v>362</v>
      </c>
      <c r="OU200" t="s">
        <v>5002</v>
      </c>
      <c r="PF200" t="s">
        <v>5389</v>
      </c>
      <c r="PG200" t="s">
        <v>362</v>
      </c>
      <c r="PH200" t="s">
        <v>362</v>
      </c>
      <c r="PI200" t="s">
        <v>362</v>
      </c>
      <c r="PJ200" t="s">
        <v>362</v>
      </c>
      <c r="PK200" t="s">
        <v>362</v>
      </c>
      <c r="PL200" t="s">
        <v>362</v>
      </c>
      <c r="PM200" t="s">
        <v>362</v>
      </c>
      <c r="PN200" t="s">
        <v>362</v>
      </c>
      <c r="PO200" t="s">
        <v>362</v>
      </c>
      <c r="PP200" t="s">
        <v>362</v>
      </c>
      <c r="PQ200" t="s">
        <v>360</v>
      </c>
      <c r="PR200" t="s">
        <v>362</v>
      </c>
      <c r="PS200" t="s">
        <v>362</v>
      </c>
      <c r="PT200" t="s">
        <v>362</v>
      </c>
      <c r="PU200" t="s">
        <v>362</v>
      </c>
      <c r="PV200" t="s">
        <v>362</v>
      </c>
      <c r="PW200" t="s">
        <v>362</v>
      </c>
      <c r="PX200" t="s">
        <v>362</v>
      </c>
      <c r="PZ200" t="s">
        <v>5400</v>
      </c>
      <c r="QA200" t="s">
        <v>360</v>
      </c>
      <c r="QB200" t="s">
        <v>362</v>
      </c>
      <c r="QC200" t="s">
        <v>362</v>
      </c>
      <c r="QD200" t="s">
        <v>362</v>
      </c>
      <c r="QE200" t="s">
        <v>362</v>
      </c>
      <c r="QF200" t="s">
        <v>362</v>
      </c>
      <c r="QG200" t="s">
        <v>362</v>
      </c>
      <c r="QH200" t="s">
        <v>362</v>
      </c>
      <c r="QI200" t="s">
        <v>362</v>
      </c>
      <c r="QJ200" t="s">
        <v>362</v>
      </c>
      <c r="QK200" t="s">
        <v>362</v>
      </c>
      <c r="QL200" t="s">
        <v>362</v>
      </c>
      <c r="QM200" t="s">
        <v>362</v>
      </c>
      <c r="QN200" t="s">
        <v>362</v>
      </c>
      <c r="QO200" t="s">
        <v>362</v>
      </c>
      <c r="QP200" t="s">
        <v>362</v>
      </c>
      <c r="QR200" t="s">
        <v>5423</v>
      </c>
      <c r="QS200" t="s">
        <v>360</v>
      </c>
      <c r="QT200" t="s">
        <v>362</v>
      </c>
      <c r="QU200" t="s">
        <v>362</v>
      </c>
      <c r="QV200" t="s">
        <v>362</v>
      </c>
      <c r="QW200" t="s">
        <v>362</v>
      </c>
      <c r="QX200" t="s">
        <v>362</v>
      </c>
      <c r="QY200" t="s">
        <v>362</v>
      </c>
      <c r="QZ200" t="s">
        <v>362</v>
      </c>
      <c r="RA200" t="s">
        <v>362</v>
      </c>
      <c r="RB200" t="s">
        <v>362</v>
      </c>
      <c r="RC200" t="s">
        <v>362</v>
      </c>
      <c r="RD200" t="s">
        <v>362</v>
      </c>
      <c r="RF200" t="s">
        <v>5441</v>
      </c>
      <c r="RG200" t="s">
        <v>360</v>
      </c>
      <c r="RH200" t="s">
        <v>362</v>
      </c>
      <c r="RI200" t="s">
        <v>362</v>
      </c>
      <c r="RJ200" t="s">
        <v>362</v>
      </c>
      <c r="RK200" t="s">
        <v>362</v>
      </c>
      <c r="RL200" t="s">
        <v>362</v>
      </c>
      <c r="RM200" t="s">
        <v>362</v>
      </c>
      <c r="RN200" t="s">
        <v>362</v>
      </c>
      <c r="RO200" t="s">
        <v>362</v>
      </c>
      <c r="RP200" t="s">
        <v>362</v>
      </c>
      <c r="RQ200" t="s">
        <v>362</v>
      </c>
      <c r="RR200" t="s">
        <v>362</v>
      </c>
      <c r="RS200" t="s">
        <v>362</v>
      </c>
      <c r="RT200" t="s">
        <v>362</v>
      </c>
      <c r="RU200" t="s">
        <v>362</v>
      </c>
      <c r="RV200" t="s">
        <v>362</v>
      </c>
      <c r="RX200" t="s">
        <v>6008</v>
      </c>
      <c r="RY200" t="s">
        <v>362</v>
      </c>
      <c r="RZ200" t="s">
        <v>360</v>
      </c>
      <c r="SA200" t="s">
        <v>360</v>
      </c>
      <c r="SB200" t="s">
        <v>360</v>
      </c>
      <c r="SC200" t="s">
        <v>362</v>
      </c>
      <c r="SD200" t="s">
        <v>362</v>
      </c>
      <c r="SE200" t="s">
        <v>362</v>
      </c>
      <c r="SF200" t="s">
        <v>362</v>
      </c>
      <c r="SG200" t="s">
        <v>362</v>
      </c>
      <c r="SH200" t="s">
        <v>362</v>
      </c>
      <c r="SI200" t="s">
        <v>362</v>
      </c>
      <c r="SK200" t="s">
        <v>5495</v>
      </c>
      <c r="SL200" t="s">
        <v>362</v>
      </c>
      <c r="SM200" t="s">
        <v>362</v>
      </c>
      <c r="SN200" t="s">
        <v>362</v>
      </c>
      <c r="SO200" t="s">
        <v>362</v>
      </c>
      <c r="SP200" t="s">
        <v>362</v>
      </c>
      <c r="SQ200" t="s">
        <v>362</v>
      </c>
      <c r="SR200" t="s">
        <v>360</v>
      </c>
      <c r="SS200" t="s">
        <v>362</v>
      </c>
      <c r="ST200" t="s">
        <v>362</v>
      </c>
      <c r="SU200" t="s">
        <v>362</v>
      </c>
      <c r="SV200" t="s">
        <v>362</v>
      </c>
      <c r="SW200" t="s">
        <v>362</v>
      </c>
      <c r="SX200" t="s">
        <v>362</v>
      </c>
      <c r="SZ200" t="s">
        <v>5505</v>
      </c>
      <c r="TA200" t="s">
        <v>360</v>
      </c>
      <c r="TB200" t="s">
        <v>362</v>
      </c>
      <c r="TC200" t="s">
        <v>362</v>
      </c>
      <c r="TD200" t="s">
        <v>362</v>
      </c>
      <c r="TE200" t="s">
        <v>362</v>
      </c>
      <c r="TF200" t="s">
        <v>362</v>
      </c>
      <c r="TG200" t="s">
        <v>362</v>
      </c>
      <c r="TH200" t="s">
        <v>362</v>
      </c>
      <c r="TJ200" t="s">
        <v>5495</v>
      </c>
      <c r="TK200" t="s">
        <v>362</v>
      </c>
      <c r="TL200" t="s">
        <v>362</v>
      </c>
      <c r="TM200" t="s">
        <v>362</v>
      </c>
      <c r="TN200" t="s">
        <v>362</v>
      </c>
      <c r="TO200" t="s">
        <v>362</v>
      </c>
      <c r="TP200" t="s">
        <v>362</v>
      </c>
      <c r="TQ200" t="s">
        <v>360</v>
      </c>
      <c r="TR200" t="s">
        <v>362</v>
      </c>
      <c r="TS200" t="s">
        <v>362</v>
      </c>
      <c r="TT200" t="s">
        <v>362</v>
      </c>
      <c r="TU200" t="s">
        <v>362</v>
      </c>
      <c r="TV200" t="s">
        <v>362</v>
      </c>
      <c r="TW200" t="s">
        <v>362</v>
      </c>
      <c r="TY200" t="s">
        <v>5002</v>
      </c>
      <c r="UN200" t="s">
        <v>3074</v>
      </c>
      <c r="UO200" t="s">
        <v>3072</v>
      </c>
      <c r="UP200" t="s">
        <v>3074</v>
      </c>
      <c r="UQ200" t="s">
        <v>6841</v>
      </c>
      <c r="UR200" t="s">
        <v>304</v>
      </c>
      <c r="US200" t="s">
        <v>321</v>
      </c>
      <c r="UT200" t="s">
        <v>298</v>
      </c>
      <c r="UU200" t="s">
        <v>686</v>
      </c>
      <c r="UV200" t="s">
        <v>532</v>
      </c>
      <c r="UW200" t="s">
        <v>330</v>
      </c>
      <c r="UX200" t="s">
        <v>742</v>
      </c>
      <c r="UY200" t="s">
        <v>406</v>
      </c>
      <c r="UZ200" t="s">
        <v>1099</v>
      </c>
      <c r="VA200" t="s">
        <v>1185</v>
      </c>
      <c r="VB200" t="s">
        <v>386</v>
      </c>
    </row>
    <row r="201" spans="1:574" x14ac:dyDescent="0.25">
      <c r="A201" t="s">
        <v>6842</v>
      </c>
      <c r="B201" s="38">
        <v>45915</v>
      </c>
      <c r="C201" t="s">
        <v>3058</v>
      </c>
      <c r="D201" t="s">
        <v>3059</v>
      </c>
      <c r="E201" t="s">
        <v>3065</v>
      </c>
      <c r="F201">
        <v>2802655</v>
      </c>
      <c r="G201" t="s">
        <v>3072</v>
      </c>
      <c r="H201" s="38">
        <v>44618</v>
      </c>
      <c r="I201">
        <v>43</v>
      </c>
      <c r="J201" t="s">
        <v>1474</v>
      </c>
      <c r="K201" t="s">
        <v>4866</v>
      </c>
      <c r="L201" t="s">
        <v>4875</v>
      </c>
      <c r="N201" t="s">
        <v>4913</v>
      </c>
      <c r="P201" t="s">
        <v>4925</v>
      </c>
      <c r="R201" t="s">
        <v>6381</v>
      </c>
      <c r="S201" t="s">
        <v>360</v>
      </c>
      <c r="T201" t="s">
        <v>360</v>
      </c>
      <c r="U201" t="s">
        <v>362</v>
      </c>
      <c r="V201" t="s">
        <v>360</v>
      </c>
      <c r="W201" t="s">
        <v>362</v>
      </c>
      <c r="X201" t="s">
        <v>362</v>
      </c>
      <c r="Y201" t="s">
        <v>362</v>
      </c>
      <c r="Z201" t="s">
        <v>362</v>
      </c>
      <c r="AB201" t="s">
        <v>4940</v>
      </c>
      <c r="AC201" t="s">
        <v>4940</v>
      </c>
      <c r="AD201" t="s">
        <v>4940</v>
      </c>
      <c r="AE201" t="s">
        <v>4940</v>
      </c>
      <c r="AF201" t="s">
        <v>4940</v>
      </c>
      <c r="AG201" t="s">
        <v>4940</v>
      </c>
      <c r="AH201" t="s">
        <v>6227</v>
      </c>
      <c r="AI201" t="s">
        <v>360</v>
      </c>
      <c r="AJ201" t="s">
        <v>360</v>
      </c>
      <c r="AK201" t="s">
        <v>360</v>
      </c>
      <c r="AL201" t="s">
        <v>362</v>
      </c>
      <c r="AM201" t="s">
        <v>360</v>
      </c>
      <c r="AN201" t="s">
        <v>360</v>
      </c>
      <c r="AO201" t="s">
        <v>360</v>
      </c>
      <c r="AP201" t="s">
        <v>362</v>
      </c>
      <c r="AQ201" t="s">
        <v>362</v>
      </c>
      <c r="AR201" t="s">
        <v>362</v>
      </c>
      <c r="AS201" t="s">
        <v>362</v>
      </c>
      <c r="AT201" t="s">
        <v>362</v>
      </c>
      <c r="AU201" t="s">
        <v>362</v>
      </c>
      <c r="AV201" t="s">
        <v>362</v>
      </c>
      <c r="AX201" t="s">
        <v>6287</v>
      </c>
      <c r="AY201" t="s">
        <v>360</v>
      </c>
      <c r="AZ201" t="s">
        <v>362</v>
      </c>
      <c r="BA201" t="s">
        <v>362</v>
      </c>
      <c r="BB201" t="s">
        <v>362</v>
      </c>
      <c r="BC201" t="s">
        <v>362</v>
      </c>
      <c r="BD201" t="s">
        <v>360</v>
      </c>
      <c r="BE201" t="s">
        <v>362</v>
      </c>
      <c r="BF201" t="s">
        <v>362</v>
      </c>
      <c r="BG201" t="s">
        <v>362</v>
      </c>
      <c r="BH201" t="s">
        <v>362</v>
      </c>
      <c r="BI201" t="s">
        <v>362</v>
      </c>
      <c r="BJ201" t="s">
        <v>362</v>
      </c>
      <c r="BK201" t="s">
        <v>362</v>
      </c>
      <c r="BM201" t="s">
        <v>6044</v>
      </c>
      <c r="BN201" t="s">
        <v>362</v>
      </c>
      <c r="BO201" t="s">
        <v>362</v>
      </c>
      <c r="BP201" t="s">
        <v>360</v>
      </c>
      <c r="BQ201" t="s">
        <v>360</v>
      </c>
      <c r="BR201" t="s">
        <v>362</v>
      </c>
      <c r="BS201" t="s">
        <v>362</v>
      </c>
      <c r="BT201" t="s">
        <v>362</v>
      </c>
      <c r="BU201" t="s">
        <v>362</v>
      </c>
      <c r="BV201" t="s">
        <v>362</v>
      </c>
      <c r="BX201" t="s">
        <v>4975</v>
      </c>
      <c r="CN201" t="s">
        <v>5002</v>
      </c>
      <c r="DD201" t="s">
        <v>5021</v>
      </c>
      <c r="EK201" t="s">
        <v>5070</v>
      </c>
      <c r="EW201" t="s">
        <v>6046</v>
      </c>
      <c r="EX201" t="s">
        <v>362</v>
      </c>
      <c r="EY201" t="s">
        <v>362</v>
      </c>
      <c r="EZ201" t="s">
        <v>362</v>
      </c>
      <c r="FA201" t="s">
        <v>362</v>
      </c>
      <c r="FB201" t="s">
        <v>360</v>
      </c>
      <c r="FC201" t="s">
        <v>360</v>
      </c>
      <c r="FD201" t="s">
        <v>360</v>
      </c>
      <c r="FE201" t="s">
        <v>362</v>
      </c>
      <c r="FF201" t="s">
        <v>362</v>
      </c>
      <c r="FG201" t="s">
        <v>362</v>
      </c>
      <c r="FH201" t="s">
        <v>362</v>
      </c>
      <c r="FJ201" t="s">
        <v>5072</v>
      </c>
      <c r="FK201" t="s">
        <v>3072</v>
      </c>
      <c r="FV201" t="s">
        <v>3072</v>
      </c>
      <c r="GG201" t="s">
        <v>4957</v>
      </c>
      <c r="GI201" t="s">
        <v>3072</v>
      </c>
      <c r="GJ201" t="s">
        <v>5137</v>
      </c>
      <c r="GK201" t="s">
        <v>362</v>
      </c>
      <c r="GL201" t="s">
        <v>360</v>
      </c>
      <c r="GM201" t="s">
        <v>362</v>
      </c>
      <c r="GN201" t="s">
        <v>362</v>
      </c>
      <c r="GO201" t="s">
        <v>362</v>
      </c>
      <c r="GP201" t="s">
        <v>362</v>
      </c>
      <c r="GR201" t="s">
        <v>5147</v>
      </c>
      <c r="GS201" t="s">
        <v>362</v>
      </c>
      <c r="GT201" t="s">
        <v>362</v>
      </c>
      <c r="GU201" t="s">
        <v>360</v>
      </c>
      <c r="GV201" t="s">
        <v>362</v>
      </c>
      <c r="GW201" t="s">
        <v>362</v>
      </c>
      <c r="GX201" t="s">
        <v>362</v>
      </c>
      <c r="GY201" t="s">
        <v>362</v>
      </c>
      <c r="GZ201" t="s">
        <v>362</v>
      </c>
      <c r="HB201" t="s">
        <v>3072</v>
      </c>
      <c r="IG201" t="s">
        <v>5187</v>
      </c>
      <c r="IP201" t="s">
        <v>5205</v>
      </c>
      <c r="IQ201" t="s">
        <v>6843</v>
      </c>
      <c r="IR201" t="s">
        <v>362</v>
      </c>
      <c r="IS201" t="s">
        <v>362</v>
      </c>
      <c r="IT201" t="s">
        <v>360</v>
      </c>
      <c r="IU201" t="s">
        <v>360</v>
      </c>
      <c r="IV201" t="s">
        <v>362</v>
      </c>
      <c r="IW201" t="s">
        <v>362</v>
      </c>
      <c r="IX201" t="s">
        <v>362</v>
      </c>
      <c r="IY201" t="s">
        <v>362</v>
      </c>
      <c r="IZ201" t="s">
        <v>362</v>
      </c>
      <c r="JA201" t="s">
        <v>362</v>
      </c>
      <c r="JL201" t="s">
        <v>3074</v>
      </c>
      <c r="JX201" t="s">
        <v>5257</v>
      </c>
      <c r="JY201" t="s">
        <v>362</v>
      </c>
      <c r="JZ201" t="s">
        <v>362</v>
      </c>
      <c r="KA201" t="s">
        <v>362</v>
      </c>
      <c r="KB201" t="s">
        <v>362</v>
      </c>
      <c r="KC201" t="s">
        <v>362</v>
      </c>
      <c r="KD201" t="s">
        <v>360</v>
      </c>
      <c r="KE201" t="s">
        <v>362</v>
      </c>
      <c r="KF201" t="s">
        <v>362</v>
      </c>
      <c r="KG201" t="s">
        <v>362</v>
      </c>
      <c r="KI201" t="s">
        <v>5259</v>
      </c>
      <c r="KJ201" t="s">
        <v>6186</v>
      </c>
      <c r="KK201" t="s">
        <v>360</v>
      </c>
      <c r="KL201" t="s">
        <v>362</v>
      </c>
      <c r="KM201" t="s">
        <v>360</v>
      </c>
      <c r="KN201" t="s">
        <v>362</v>
      </c>
      <c r="KO201" t="s">
        <v>362</v>
      </c>
      <c r="KP201" t="s">
        <v>362</v>
      </c>
      <c r="KQ201" t="s">
        <v>362</v>
      </c>
      <c r="KR201" t="s">
        <v>362</v>
      </c>
      <c r="KS201" t="s">
        <v>362</v>
      </c>
      <c r="KT201" t="s">
        <v>362</v>
      </c>
      <c r="KU201" t="s">
        <v>362</v>
      </c>
      <c r="LJ201" t="s">
        <v>6023</v>
      </c>
      <c r="LK201" t="s">
        <v>360</v>
      </c>
      <c r="LL201" t="s">
        <v>360</v>
      </c>
      <c r="LM201" t="s">
        <v>360</v>
      </c>
      <c r="LN201" t="s">
        <v>360</v>
      </c>
      <c r="LO201" t="s">
        <v>362</v>
      </c>
      <c r="LP201" t="s">
        <v>362</v>
      </c>
      <c r="LQ201" t="s">
        <v>362</v>
      </c>
      <c r="LS201" t="s">
        <v>3072</v>
      </c>
      <c r="LT201" t="s">
        <v>5287</v>
      </c>
      <c r="MR201" t="s">
        <v>5050</v>
      </c>
      <c r="MS201" t="s">
        <v>362</v>
      </c>
      <c r="MT201" t="s">
        <v>362</v>
      </c>
      <c r="MU201" t="s">
        <v>362</v>
      </c>
      <c r="MV201" t="s">
        <v>362</v>
      </c>
      <c r="MW201" t="s">
        <v>362</v>
      </c>
      <c r="MX201" t="s">
        <v>362</v>
      </c>
      <c r="MY201" t="s">
        <v>362</v>
      </c>
      <c r="MZ201" t="s">
        <v>360</v>
      </c>
      <c r="NA201" t="s">
        <v>362</v>
      </c>
      <c r="NB201" t="s">
        <v>362</v>
      </c>
      <c r="NC201" t="s">
        <v>362</v>
      </c>
      <c r="NE201" t="s">
        <v>4971</v>
      </c>
      <c r="NF201" t="s">
        <v>362</v>
      </c>
      <c r="NG201" t="s">
        <v>362</v>
      </c>
      <c r="NH201" t="s">
        <v>362</v>
      </c>
      <c r="NI201" t="s">
        <v>362</v>
      </c>
      <c r="NJ201" t="s">
        <v>362</v>
      </c>
      <c r="NK201" t="s">
        <v>362</v>
      </c>
      <c r="NL201" t="s">
        <v>362</v>
      </c>
      <c r="NM201" t="s">
        <v>362</v>
      </c>
      <c r="NN201" t="s">
        <v>362</v>
      </c>
      <c r="NO201" t="s">
        <v>362</v>
      </c>
      <c r="NP201" t="s">
        <v>362</v>
      </c>
      <c r="NQ201" t="s">
        <v>360</v>
      </c>
      <c r="NR201" t="s">
        <v>362</v>
      </c>
      <c r="NS201" t="s">
        <v>362</v>
      </c>
      <c r="NU201" t="s">
        <v>6186</v>
      </c>
      <c r="NV201" t="s">
        <v>360</v>
      </c>
      <c r="NW201" t="s">
        <v>362</v>
      </c>
      <c r="NX201" t="s">
        <v>360</v>
      </c>
      <c r="NY201" t="s">
        <v>362</v>
      </c>
      <c r="NZ201" t="s">
        <v>362</v>
      </c>
      <c r="OA201" t="s">
        <v>362</v>
      </c>
      <c r="OB201" t="s">
        <v>362</v>
      </c>
      <c r="OC201" t="s">
        <v>362</v>
      </c>
      <c r="OD201" t="s">
        <v>362</v>
      </c>
      <c r="OE201" t="s">
        <v>362</v>
      </c>
      <c r="OF201" t="s">
        <v>362</v>
      </c>
      <c r="OG201" t="s">
        <v>362</v>
      </c>
      <c r="OI201" t="s">
        <v>5345</v>
      </c>
      <c r="OJ201" t="s">
        <v>360</v>
      </c>
      <c r="OK201" t="s">
        <v>362</v>
      </c>
      <c r="OL201" t="s">
        <v>362</v>
      </c>
      <c r="OM201" t="s">
        <v>362</v>
      </c>
      <c r="ON201" t="s">
        <v>362</v>
      </c>
      <c r="OO201" t="s">
        <v>362</v>
      </c>
      <c r="OP201" t="s">
        <v>362</v>
      </c>
      <c r="OQ201" t="s">
        <v>362</v>
      </c>
      <c r="OR201" t="s">
        <v>362</v>
      </c>
      <c r="OS201" t="s">
        <v>362</v>
      </c>
      <c r="OU201" t="s">
        <v>5002</v>
      </c>
      <c r="PF201" t="s">
        <v>6211</v>
      </c>
      <c r="PG201" t="s">
        <v>362</v>
      </c>
      <c r="PH201" t="s">
        <v>362</v>
      </c>
      <c r="PI201" t="s">
        <v>360</v>
      </c>
      <c r="PJ201" t="s">
        <v>362</v>
      </c>
      <c r="PK201" t="s">
        <v>362</v>
      </c>
      <c r="PL201" t="s">
        <v>362</v>
      </c>
      <c r="PM201" t="s">
        <v>362</v>
      </c>
      <c r="PN201" t="s">
        <v>362</v>
      </c>
      <c r="PO201" t="s">
        <v>362</v>
      </c>
      <c r="PP201" t="s">
        <v>360</v>
      </c>
      <c r="PQ201" t="s">
        <v>362</v>
      </c>
      <c r="PR201" t="s">
        <v>362</v>
      </c>
      <c r="PS201" t="s">
        <v>362</v>
      </c>
      <c r="PT201" t="s">
        <v>362</v>
      </c>
      <c r="PU201" t="s">
        <v>362</v>
      </c>
      <c r="PV201" t="s">
        <v>362</v>
      </c>
      <c r="PW201" t="s">
        <v>362</v>
      </c>
      <c r="PX201" t="s">
        <v>362</v>
      </c>
      <c r="PZ201" t="s">
        <v>5412</v>
      </c>
      <c r="QA201" t="s">
        <v>362</v>
      </c>
      <c r="QB201" t="s">
        <v>362</v>
      </c>
      <c r="QC201" t="s">
        <v>362</v>
      </c>
      <c r="QD201" t="s">
        <v>362</v>
      </c>
      <c r="QE201" t="s">
        <v>362</v>
      </c>
      <c r="QF201" t="s">
        <v>362</v>
      </c>
      <c r="QG201" t="s">
        <v>362</v>
      </c>
      <c r="QH201" t="s">
        <v>360</v>
      </c>
      <c r="QI201" t="s">
        <v>362</v>
      </c>
      <c r="QJ201" t="s">
        <v>362</v>
      </c>
      <c r="QK201" t="s">
        <v>362</v>
      </c>
      <c r="QL201" t="s">
        <v>362</v>
      </c>
      <c r="QM201" t="s">
        <v>362</v>
      </c>
      <c r="QN201" t="s">
        <v>362</v>
      </c>
      <c r="QO201" t="s">
        <v>362</v>
      </c>
      <c r="QP201" t="s">
        <v>362</v>
      </c>
      <c r="QR201" t="s">
        <v>6306</v>
      </c>
      <c r="QS201" t="s">
        <v>360</v>
      </c>
      <c r="QT201" t="s">
        <v>360</v>
      </c>
      <c r="QU201" t="s">
        <v>360</v>
      </c>
      <c r="QV201" t="s">
        <v>362</v>
      </c>
      <c r="QW201" t="s">
        <v>362</v>
      </c>
      <c r="QX201" t="s">
        <v>362</v>
      </c>
      <c r="QY201" t="s">
        <v>362</v>
      </c>
      <c r="QZ201" t="s">
        <v>360</v>
      </c>
      <c r="RA201" t="s">
        <v>362</v>
      </c>
      <c r="RB201" t="s">
        <v>362</v>
      </c>
      <c r="RC201" t="s">
        <v>362</v>
      </c>
      <c r="RD201" t="s">
        <v>362</v>
      </c>
      <c r="RF201" t="s">
        <v>5449</v>
      </c>
      <c r="RG201" t="s">
        <v>362</v>
      </c>
      <c r="RH201" t="s">
        <v>362</v>
      </c>
      <c r="RI201" t="s">
        <v>362</v>
      </c>
      <c r="RJ201" t="s">
        <v>362</v>
      </c>
      <c r="RK201" t="s">
        <v>360</v>
      </c>
      <c r="RL201" t="s">
        <v>362</v>
      </c>
      <c r="RM201" t="s">
        <v>362</v>
      </c>
      <c r="RN201" t="s">
        <v>362</v>
      </c>
      <c r="RO201" t="s">
        <v>362</v>
      </c>
      <c r="RP201" t="s">
        <v>362</v>
      </c>
      <c r="RQ201" t="s">
        <v>362</v>
      </c>
      <c r="RR201" t="s">
        <v>362</v>
      </c>
      <c r="RS201" t="s">
        <v>362</v>
      </c>
      <c r="RT201" t="s">
        <v>362</v>
      </c>
      <c r="RU201" t="s">
        <v>362</v>
      </c>
      <c r="RV201" t="s">
        <v>362</v>
      </c>
      <c r="RX201" t="s">
        <v>6149</v>
      </c>
      <c r="RY201" t="s">
        <v>360</v>
      </c>
      <c r="RZ201" t="s">
        <v>360</v>
      </c>
      <c r="SA201" t="s">
        <v>360</v>
      </c>
      <c r="SB201" t="s">
        <v>360</v>
      </c>
      <c r="SC201" t="s">
        <v>360</v>
      </c>
      <c r="SD201" t="s">
        <v>360</v>
      </c>
      <c r="SE201" t="s">
        <v>362</v>
      </c>
      <c r="SF201" t="s">
        <v>360</v>
      </c>
      <c r="SG201" t="s">
        <v>362</v>
      </c>
      <c r="SH201" t="s">
        <v>362</v>
      </c>
      <c r="SI201" t="s">
        <v>362</v>
      </c>
      <c r="SK201" t="s">
        <v>6844</v>
      </c>
      <c r="SL201" t="s">
        <v>362</v>
      </c>
      <c r="SM201" t="s">
        <v>362</v>
      </c>
      <c r="SN201" t="s">
        <v>360</v>
      </c>
      <c r="SO201" t="s">
        <v>360</v>
      </c>
      <c r="SP201" t="s">
        <v>362</v>
      </c>
      <c r="SQ201" t="s">
        <v>360</v>
      </c>
      <c r="SR201" t="s">
        <v>362</v>
      </c>
      <c r="SS201" t="s">
        <v>362</v>
      </c>
      <c r="ST201" t="s">
        <v>362</v>
      </c>
      <c r="SU201" t="s">
        <v>362</v>
      </c>
      <c r="SV201" t="s">
        <v>362</v>
      </c>
      <c r="SW201" t="s">
        <v>362</v>
      </c>
      <c r="SX201" t="s">
        <v>362</v>
      </c>
      <c r="SZ201" t="s">
        <v>3074</v>
      </c>
      <c r="TA201" t="s">
        <v>362</v>
      </c>
      <c r="TB201" t="s">
        <v>362</v>
      </c>
      <c r="TC201" t="s">
        <v>362</v>
      </c>
      <c r="TD201" t="s">
        <v>362</v>
      </c>
      <c r="TE201" t="s">
        <v>362</v>
      </c>
      <c r="TF201" t="s">
        <v>362</v>
      </c>
      <c r="TG201" t="s">
        <v>360</v>
      </c>
      <c r="TH201" t="s">
        <v>362</v>
      </c>
      <c r="TY201" t="s">
        <v>5021</v>
      </c>
      <c r="TZ201" t="s">
        <v>5522</v>
      </c>
      <c r="UA201" t="s">
        <v>362</v>
      </c>
      <c r="UB201" t="s">
        <v>362</v>
      </c>
      <c r="UC201" t="s">
        <v>362</v>
      </c>
      <c r="UD201" t="s">
        <v>362</v>
      </c>
      <c r="UE201" t="s">
        <v>360</v>
      </c>
      <c r="UF201" t="s">
        <v>362</v>
      </c>
      <c r="UG201" t="s">
        <v>362</v>
      </c>
      <c r="UH201" t="s">
        <v>362</v>
      </c>
      <c r="UI201" t="s">
        <v>362</v>
      </c>
      <c r="UJ201" t="s">
        <v>362</v>
      </c>
      <c r="UK201" t="s">
        <v>362</v>
      </c>
      <c r="UN201" t="s">
        <v>3074</v>
      </c>
      <c r="UO201" t="s">
        <v>3074</v>
      </c>
      <c r="UP201" t="s">
        <v>3072</v>
      </c>
      <c r="UQ201" t="s">
        <v>483</v>
      </c>
      <c r="UR201" t="s">
        <v>304</v>
      </c>
      <c r="US201" t="s">
        <v>321</v>
      </c>
      <c r="UT201" t="s">
        <v>290</v>
      </c>
      <c r="UU201" t="s">
        <v>686</v>
      </c>
      <c r="UV201" t="s">
        <v>532</v>
      </c>
      <c r="UW201" t="s">
        <v>329</v>
      </c>
      <c r="UX201" t="s">
        <v>737</v>
      </c>
      <c r="UY201" t="s">
        <v>406</v>
      </c>
      <c r="UZ201" t="s">
        <v>1099</v>
      </c>
      <c r="VA201" t="s">
        <v>1185</v>
      </c>
      <c r="VB201" t="s">
        <v>380</v>
      </c>
    </row>
    <row r="202" spans="1:574" x14ac:dyDescent="0.25">
      <c r="A202" t="s">
        <v>6845</v>
      </c>
      <c r="B202" s="38">
        <v>45915</v>
      </c>
      <c r="C202" t="s">
        <v>3058</v>
      </c>
      <c r="D202" t="s">
        <v>3059</v>
      </c>
      <c r="E202" t="s">
        <v>3065</v>
      </c>
      <c r="F202">
        <v>2752183</v>
      </c>
      <c r="G202" t="s">
        <v>3072</v>
      </c>
      <c r="H202" s="38">
        <v>44624</v>
      </c>
      <c r="I202">
        <v>42</v>
      </c>
      <c r="J202" t="s">
        <v>1469</v>
      </c>
      <c r="K202" t="s">
        <v>4866</v>
      </c>
      <c r="L202" t="s">
        <v>4875</v>
      </c>
      <c r="N202" t="s">
        <v>4913</v>
      </c>
      <c r="P202" t="s">
        <v>4931</v>
      </c>
      <c r="R202" t="s">
        <v>6080</v>
      </c>
      <c r="S202" t="s">
        <v>360</v>
      </c>
      <c r="T202" t="s">
        <v>362</v>
      </c>
      <c r="U202" t="s">
        <v>360</v>
      </c>
      <c r="V202" t="s">
        <v>362</v>
      </c>
      <c r="W202" t="s">
        <v>362</v>
      </c>
      <c r="X202" t="s">
        <v>362</v>
      </c>
      <c r="Y202" t="s">
        <v>362</v>
      </c>
      <c r="Z202" t="s">
        <v>362</v>
      </c>
      <c r="AB202" t="s">
        <v>4940</v>
      </c>
      <c r="AC202" t="s">
        <v>4940</v>
      </c>
      <c r="AD202" t="s">
        <v>4940</v>
      </c>
      <c r="AE202" t="s">
        <v>4940</v>
      </c>
      <c r="AF202" t="s">
        <v>4940</v>
      </c>
      <c r="AG202" t="s">
        <v>4940</v>
      </c>
      <c r="AH202" t="s">
        <v>6227</v>
      </c>
      <c r="AI202" t="s">
        <v>360</v>
      </c>
      <c r="AJ202" t="s">
        <v>360</v>
      </c>
      <c r="AK202" t="s">
        <v>360</v>
      </c>
      <c r="AL202" t="s">
        <v>362</v>
      </c>
      <c r="AM202" t="s">
        <v>360</v>
      </c>
      <c r="AN202" t="s">
        <v>360</v>
      </c>
      <c r="AO202" t="s">
        <v>360</v>
      </c>
      <c r="AP202" t="s">
        <v>362</v>
      </c>
      <c r="AQ202" t="s">
        <v>362</v>
      </c>
      <c r="AR202" t="s">
        <v>362</v>
      </c>
      <c r="AS202" t="s">
        <v>362</v>
      </c>
      <c r="AT202" t="s">
        <v>362</v>
      </c>
      <c r="AU202" t="s">
        <v>362</v>
      </c>
      <c r="AV202" t="s">
        <v>362</v>
      </c>
      <c r="AX202" t="s">
        <v>4949</v>
      </c>
      <c r="AY202" t="s">
        <v>360</v>
      </c>
      <c r="AZ202" t="s">
        <v>362</v>
      </c>
      <c r="BA202" t="s">
        <v>362</v>
      </c>
      <c r="BB202" t="s">
        <v>362</v>
      </c>
      <c r="BC202" t="s">
        <v>362</v>
      </c>
      <c r="BD202" t="s">
        <v>362</v>
      </c>
      <c r="BE202" t="s">
        <v>362</v>
      </c>
      <c r="BF202" t="s">
        <v>362</v>
      </c>
      <c r="BG202" t="s">
        <v>362</v>
      </c>
      <c r="BH202" t="s">
        <v>362</v>
      </c>
      <c r="BI202" t="s">
        <v>362</v>
      </c>
      <c r="BJ202" t="s">
        <v>362</v>
      </c>
      <c r="BK202" t="s">
        <v>362</v>
      </c>
      <c r="BM202" t="s">
        <v>5473</v>
      </c>
      <c r="BN202" t="s">
        <v>362</v>
      </c>
      <c r="BO202" t="s">
        <v>362</v>
      </c>
      <c r="BP202" t="s">
        <v>362</v>
      </c>
      <c r="BQ202" t="s">
        <v>360</v>
      </c>
      <c r="BR202" t="s">
        <v>362</v>
      </c>
      <c r="BS202" t="s">
        <v>362</v>
      </c>
      <c r="BT202" t="s">
        <v>362</v>
      </c>
      <c r="BU202" t="s">
        <v>362</v>
      </c>
      <c r="BV202" t="s">
        <v>362</v>
      </c>
      <c r="BX202" t="s">
        <v>4977</v>
      </c>
      <c r="BY202" t="s">
        <v>4949</v>
      </c>
      <c r="BZ202" t="s">
        <v>360</v>
      </c>
      <c r="CA202" t="s">
        <v>362</v>
      </c>
      <c r="CB202" t="s">
        <v>362</v>
      </c>
      <c r="CC202" t="s">
        <v>362</v>
      </c>
      <c r="CD202" t="s">
        <v>362</v>
      </c>
      <c r="CE202" t="s">
        <v>362</v>
      </c>
      <c r="CF202" t="s">
        <v>362</v>
      </c>
      <c r="CG202" t="s">
        <v>362</v>
      </c>
      <c r="CH202" t="s">
        <v>362</v>
      </c>
      <c r="CI202" t="s">
        <v>362</v>
      </c>
      <c r="CJ202" t="s">
        <v>362</v>
      </c>
      <c r="CK202" t="s">
        <v>362</v>
      </c>
      <c r="CL202" t="s">
        <v>362</v>
      </c>
      <c r="CN202" t="s">
        <v>5002</v>
      </c>
      <c r="DD202" t="s">
        <v>5021</v>
      </c>
      <c r="EK202" t="s">
        <v>5076</v>
      </c>
      <c r="EL202" t="s">
        <v>6846</v>
      </c>
      <c r="EM202" t="s">
        <v>360</v>
      </c>
      <c r="EN202" t="s">
        <v>362</v>
      </c>
      <c r="EO202" t="s">
        <v>362</v>
      </c>
      <c r="EP202" t="s">
        <v>362</v>
      </c>
      <c r="EQ202" t="s">
        <v>360</v>
      </c>
      <c r="ER202" t="s">
        <v>360</v>
      </c>
      <c r="ES202" t="s">
        <v>362</v>
      </c>
      <c r="ET202" t="s">
        <v>362</v>
      </c>
      <c r="EU202" t="s">
        <v>362</v>
      </c>
      <c r="EW202" t="s">
        <v>6847</v>
      </c>
      <c r="EX202" t="s">
        <v>360</v>
      </c>
      <c r="EY202" t="s">
        <v>362</v>
      </c>
      <c r="EZ202" t="s">
        <v>362</v>
      </c>
      <c r="FA202" t="s">
        <v>360</v>
      </c>
      <c r="FB202" t="s">
        <v>360</v>
      </c>
      <c r="FC202" t="s">
        <v>360</v>
      </c>
      <c r="FD202" t="s">
        <v>360</v>
      </c>
      <c r="FE202" t="s">
        <v>360</v>
      </c>
      <c r="FF202" t="s">
        <v>362</v>
      </c>
      <c r="FG202" t="s">
        <v>362</v>
      </c>
      <c r="FH202" t="s">
        <v>362</v>
      </c>
      <c r="FJ202" t="s">
        <v>5076</v>
      </c>
      <c r="FK202" t="s">
        <v>3074</v>
      </c>
      <c r="FL202" t="s">
        <v>6848</v>
      </c>
      <c r="FM202" t="s">
        <v>360</v>
      </c>
      <c r="FN202" t="s">
        <v>360</v>
      </c>
      <c r="FO202" t="s">
        <v>360</v>
      </c>
      <c r="FP202" t="s">
        <v>362</v>
      </c>
      <c r="FQ202" t="s">
        <v>360</v>
      </c>
      <c r="FR202" t="s">
        <v>362</v>
      </c>
      <c r="FS202" t="s">
        <v>362</v>
      </c>
      <c r="FT202" t="s">
        <v>362</v>
      </c>
      <c r="FV202" t="s">
        <v>3074</v>
      </c>
      <c r="FW202" t="s">
        <v>6067</v>
      </c>
      <c r="FX202" t="s">
        <v>360</v>
      </c>
      <c r="FY202" t="s">
        <v>360</v>
      </c>
      <c r="FZ202" t="s">
        <v>362</v>
      </c>
      <c r="GA202" t="s">
        <v>360</v>
      </c>
      <c r="GB202" t="s">
        <v>360</v>
      </c>
      <c r="GC202" t="s">
        <v>362</v>
      </c>
      <c r="GD202" t="s">
        <v>362</v>
      </c>
      <c r="GE202" t="s">
        <v>362</v>
      </c>
      <c r="GG202" t="s">
        <v>4949</v>
      </c>
      <c r="GI202" t="s">
        <v>3074</v>
      </c>
      <c r="HN202" t="s">
        <v>5172</v>
      </c>
      <c r="HO202" t="s">
        <v>362</v>
      </c>
      <c r="HP202" t="s">
        <v>362</v>
      </c>
      <c r="HQ202" t="s">
        <v>360</v>
      </c>
      <c r="HR202" t="s">
        <v>362</v>
      </c>
      <c r="HS202" t="s">
        <v>362</v>
      </c>
      <c r="HT202" t="s">
        <v>362</v>
      </c>
      <c r="HU202" t="s">
        <v>362</v>
      </c>
      <c r="HV202" t="s">
        <v>362</v>
      </c>
      <c r="HW202" t="s">
        <v>362</v>
      </c>
      <c r="HY202" t="s">
        <v>5186</v>
      </c>
      <c r="HZ202" t="s">
        <v>362</v>
      </c>
      <c r="IA202" t="s">
        <v>362</v>
      </c>
      <c r="IB202" t="s">
        <v>362</v>
      </c>
      <c r="IC202" t="s">
        <v>362</v>
      </c>
      <c r="ID202" t="s">
        <v>360</v>
      </c>
      <c r="IE202" t="s">
        <v>362</v>
      </c>
      <c r="IG202" t="s">
        <v>5193</v>
      </c>
      <c r="IH202" t="s">
        <v>6178</v>
      </c>
      <c r="II202" t="s">
        <v>360</v>
      </c>
      <c r="IJ202" t="s">
        <v>362</v>
      </c>
      <c r="IK202" t="s">
        <v>360</v>
      </c>
      <c r="IL202" t="s">
        <v>362</v>
      </c>
      <c r="IM202" t="s">
        <v>362</v>
      </c>
      <c r="IN202" t="s">
        <v>362</v>
      </c>
      <c r="IP202" t="s">
        <v>5205</v>
      </c>
      <c r="IQ202" t="s">
        <v>5224</v>
      </c>
      <c r="IR202" t="s">
        <v>362</v>
      </c>
      <c r="IS202" t="s">
        <v>362</v>
      </c>
      <c r="IT202" t="s">
        <v>362</v>
      </c>
      <c r="IU202" t="s">
        <v>362</v>
      </c>
      <c r="IV202" t="s">
        <v>362</v>
      </c>
      <c r="IW202" t="s">
        <v>362</v>
      </c>
      <c r="IX202" t="s">
        <v>360</v>
      </c>
      <c r="IY202" t="s">
        <v>362</v>
      </c>
      <c r="IZ202" t="s">
        <v>362</v>
      </c>
      <c r="JA202" t="s">
        <v>362</v>
      </c>
      <c r="JC202" t="s">
        <v>5233</v>
      </c>
      <c r="JD202" t="s">
        <v>362</v>
      </c>
      <c r="JE202" t="s">
        <v>362</v>
      </c>
      <c r="JF202" t="s">
        <v>362</v>
      </c>
      <c r="JG202" t="s">
        <v>362</v>
      </c>
      <c r="JH202" t="s">
        <v>360</v>
      </c>
      <c r="JI202" t="s">
        <v>362</v>
      </c>
      <c r="JJ202" t="s">
        <v>362</v>
      </c>
      <c r="JL202" t="s">
        <v>3074</v>
      </c>
      <c r="KI202" t="s">
        <v>5259</v>
      </c>
      <c r="KJ202" t="s">
        <v>5263</v>
      </c>
      <c r="KK202" t="s">
        <v>360</v>
      </c>
      <c r="KL202" t="s">
        <v>362</v>
      </c>
      <c r="KM202" t="s">
        <v>362</v>
      </c>
      <c r="KN202" t="s">
        <v>362</v>
      </c>
      <c r="KO202" t="s">
        <v>362</v>
      </c>
      <c r="KP202" t="s">
        <v>362</v>
      </c>
      <c r="KQ202" t="s">
        <v>362</v>
      </c>
      <c r="KR202" t="s">
        <v>362</v>
      </c>
      <c r="KS202" t="s">
        <v>362</v>
      </c>
      <c r="KT202" t="s">
        <v>362</v>
      </c>
      <c r="KU202" t="s">
        <v>362</v>
      </c>
      <c r="LJ202" t="s">
        <v>6023</v>
      </c>
      <c r="LK202" t="s">
        <v>360</v>
      </c>
      <c r="LL202" t="s">
        <v>360</v>
      </c>
      <c r="LM202" t="s">
        <v>360</v>
      </c>
      <c r="LN202" t="s">
        <v>360</v>
      </c>
      <c r="LO202" t="s">
        <v>362</v>
      </c>
      <c r="LP202" t="s">
        <v>362</v>
      </c>
      <c r="LQ202" t="s">
        <v>362</v>
      </c>
      <c r="LS202" t="s">
        <v>3072</v>
      </c>
      <c r="LT202" t="s">
        <v>5289</v>
      </c>
      <c r="MF202" t="s">
        <v>5310</v>
      </c>
      <c r="MG202" t="s">
        <v>360</v>
      </c>
      <c r="MH202" t="s">
        <v>362</v>
      </c>
      <c r="MI202" t="s">
        <v>362</v>
      </c>
      <c r="MJ202" t="s">
        <v>362</v>
      </c>
      <c r="MK202" t="s">
        <v>362</v>
      </c>
      <c r="ML202" t="s">
        <v>362</v>
      </c>
      <c r="MM202" t="s">
        <v>362</v>
      </c>
      <c r="MN202" t="s">
        <v>362</v>
      </c>
      <c r="MO202" t="s">
        <v>362</v>
      </c>
      <c r="MP202" t="s">
        <v>362</v>
      </c>
      <c r="NE202" t="s">
        <v>4971</v>
      </c>
      <c r="NF202" t="s">
        <v>362</v>
      </c>
      <c r="NG202" t="s">
        <v>362</v>
      </c>
      <c r="NH202" t="s">
        <v>362</v>
      </c>
      <c r="NI202" t="s">
        <v>362</v>
      </c>
      <c r="NJ202" t="s">
        <v>362</v>
      </c>
      <c r="NK202" t="s">
        <v>362</v>
      </c>
      <c r="NL202" t="s">
        <v>362</v>
      </c>
      <c r="NM202" t="s">
        <v>362</v>
      </c>
      <c r="NN202" t="s">
        <v>362</v>
      </c>
      <c r="NO202" t="s">
        <v>362</v>
      </c>
      <c r="NP202" t="s">
        <v>362</v>
      </c>
      <c r="NQ202" t="s">
        <v>360</v>
      </c>
      <c r="NR202" t="s">
        <v>362</v>
      </c>
      <c r="NS202" t="s">
        <v>362</v>
      </c>
      <c r="NU202" t="s">
        <v>6186</v>
      </c>
      <c r="NV202" t="s">
        <v>360</v>
      </c>
      <c r="NW202" t="s">
        <v>362</v>
      </c>
      <c r="NX202" t="s">
        <v>360</v>
      </c>
      <c r="NY202" t="s">
        <v>362</v>
      </c>
      <c r="NZ202" t="s">
        <v>362</v>
      </c>
      <c r="OA202" t="s">
        <v>362</v>
      </c>
      <c r="OB202" t="s">
        <v>362</v>
      </c>
      <c r="OC202" t="s">
        <v>362</v>
      </c>
      <c r="OD202" t="s">
        <v>362</v>
      </c>
      <c r="OE202" t="s">
        <v>362</v>
      </c>
      <c r="OF202" t="s">
        <v>362</v>
      </c>
      <c r="OG202" t="s">
        <v>362</v>
      </c>
      <c r="OI202" t="s">
        <v>5345</v>
      </c>
      <c r="OJ202" t="s">
        <v>360</v>
      </c>
      <c r="OK202" t="s">
        <v>362</v>
      </c>
      <c r="OL202" t="s">
        <v>362</v>
      </c>
      <c r="OM202" t="s">
        <v>362</v>
      </c>
      <c r="ON202" t="s">
        <v>362</v>
      </c>
      <c r="OO202" t="s">
        <v>362</v>
      </c>
      <c r="OP202" t="s">
        <v>362</v>
      </c>
      <c r="OQ202" t="s">
        <v>362</v>
      </c>
      <c r="OR202" t="s">
        <v>362</v>
      </c>
      <c r="OS202" t="s">
        <v>362</v>
      </c>
      <c r="OU202" t="s">
        <v>5021</v>
      </c>
      <c r="OV202" t="s">
        <v>6146</v>
      </c>
      <c r="OW202" t="s">
        <v>360</v>
      </c>
      <c r="OX202" t="s">
        <v>362</v>
      </c>
      <c r="OY202" t="s">
        <v>362</v>
      </c>
      <c r="OZ202" t="s">
        <v>360</v>
      </c>
      <c r="PA202" t="s">
        <v>362</v>
      </c>
      <c r="PB202" t="s">
        <v>362</v>
      </c>
      <c r="PC202" t="s">
        <v>362</v>
      </c>
      <c r="PD202" t="s">
        <v>362</v>
      </c>
      <c r="PF202" t="s">
        <v>6290</v>
      </c>
      <c r="PG202" t="s">
        <v>362</v>
      </c>
      <c r="PH202" t="s">
        <v>362</v>
      </c>
      <c r="PI202" t="s">
        <v>360</v>
      </c>
      <c r="PJ202" t="s">
        <v>362</v>
      </c>
      <c r="PK202" t="s">
        <v>362</v>
      </c>
      <c r="PL202" t="s">
        <v>362</v>
      </c>
      <c r="PM202" t="s">
        <v>362</v>
      </c>
      <c r="PN202" t="s">
        <v>360</v>
      </c>
      <c r="PO202" t="s">
        <v>362</v>
      </c>
      <c r="PP202" t="s">
        <v>360</v>
      </c>
      <c r="PQ202" t="s">
        <v>362</v>
      </c>
      <c r="PR202" t="s">
        <v>362</v>
      </c>
      <c r="PS202" t="s">
        <v>362</v>
      </c>
      <c r="PT202" t="s">
        <v>362</v>
      </c>
      <c r="PU202" t="s">
        <v>362</v>
      </c>
      <c r="PV202" t="s">
        <v>362</v>
      </c>
      <c r="PW202" t="s">
        <v>362</v>
      </c>
      <c r="PX202" t="s">
        <v>362</v>
      </c>
      <c r="PZ202" t="s">
        <v>5412</v>
      </c>
      <c r="QA202" t="s">
        <v>362</v>
      </c>
      <c r="QB202" t="s">
        <v>362</v>
      </c>
      <c r="QC202" t="s">
        <v>362</v>
      </c>
      <c r="QD202" t="s">
        <v>362</v>
      </c>
      <c r="QE202" t="s">
        <v>362</v>
      </c>
      <c r="QF202" t="s">
        <v>362</v>
      </c>
      <c r="QG202" t="s">
        <v>362</v>
      </c>
      <c r="QH202" t="s">
        <v>360</v>
      </c>
      <c r="QI202" t="s">
        <v>362</v>
      </c>
      <c r="QJ202" t="s">
        <v>362</v>
      </c>
      <c r="QK202" t="s">
        <v>362</v>
      </c>
      <c r="QL202" t="s">
        <v>362</v>
      </c>
      <c r="QM202" t="s">
        <v>362</v>
      </c>
      <c r="QN202" t="s">
        <v>362</v>
      </c>
      <c r="QO202" t="s">
        <v>362</v>
      </c>
      <c r="QP202" t="s">
        <v>362</v>
      </c>
      <c r="QR202" t="s">
        <v>6271</v>
      </c>
      <c r="QS202" t="s">
        <v>362</v>
      </c>
      <c r="QT202" t="s">
        <v>362</v>
      </c>
      <c r="QU202" t="s">
        <v>360</v>
      </c>
      <c r="QV202" t="s">
        <v>362</v>
      </c>
      <c r="QW202" t="s">
        <v>362</v>
      </c>
      <c r="QX202" t="s">
        <v>362</v>
      </c>
      <c r="QY202" t="s">
        <v>362</v>
      </c>
      <c r="QZ202" t="s">
        <v>360</v>
      </c>
      <c r="RA202" t="s">
        <v>362</v>
      </c>
      <c r="RB202" t="s">
        <v>362</v>
      </c>
      <c r="RC202" t="s">
        <v>362</v>
      </c>
      <c r="RD202" t="s">
        <v>362</v>
      </c>
      <c r="RF202" t="s">
        <v>6405</v>
      </c>
      <c r="RG202" t="s">
        <v>362</v>
      </c>
      <c r="RH202" t="s">
        <v>362</v>
      </c>
      <c r="RI202" t="s">
        <v>362</v>
      </c>
      <c r="RJ202" t="s">
        <v>362</v>
      </c>
      <c r="RK202" t="s">
        <v>360</v>
      </c>
      <c r="RL202" t="s">
        <v>362</v>
      </c>
      <c r="RM202" t="s">
        <v>362</v>
      </c>
      <c r="RN202" t="s">
        <v>362</v>
      </c>
      <c r="RO202" t="s">
        <v>362</v>
      </c>
      <c r="RP202" t="s">
        <v>362</v>
      </c>
      <c r="RQ202" t="s">
        <v>360</v>
      </c>
      <c r="RR202" t="s">
        <v>362</v>
      </c>
      <c r="RS202" t="s">
        <v>362</v>
      </c>
      <c r="RT202" t="s">
        <v>362</v>
      </c>
      <c r="RU202" t="s">
        <v>362</v>
      </c>
      <c r="RV202" t="s">
        <v>362</v>
      </c>
      <c r="RX202" t="s">
        <v>6149</v>
      </c>
      <c r="RY202" t="s">
        <v>360</v>
      </c>
      <c r="RZ202" t="s">
        <v>360</v>
      </c>
      <c r="SA202" t="s">
        <v>360</v>
      </c>
      <c r="SB202" t="s">
        <v>360</v>
      </c>
      <c r="SC202" t="s">
        <v>360</v>
      </c>
      <c r="SD202" t="s">
        <v>360</v>
      </c>
      <c r="SE202" t="s">
        <v>362</v>
      </c>
      <c r="SF202" t="s">
        <v>360</v>
      </c>
      <c r="SG202" t="s">
        <v>362</v>
      </c>
      <c r="SH202" t="s">
        <v>362</v>
      </c>
      <c r="SI202" t="s">
        <v>362</v>
      </c>
      <c r="SK202" t="s">
        <v>6101</v>
      </c>
      <c r="SL202" t="s">
        <v>362</v>
      </c>
      <c r="SM202" t="s">
        <v>362</v>
      </c>
      <c r="SN202" t="s">
        <v>362</v>
      </c>
      <c r="SO202" t="s">
        <v>360</v>
      </c>
      <c r="SP202" t="s">
        <v>362</v>
      </c>
      <c r="SQ202" t="s">
        <v>360</v>
      </c>
      <c r="SR202" t="s">
        <v>362</v>
      </c>
      <c r="SS202" t="s">
        <v>362</v>
      </c>
      <c r="ST202" t="s">
        <v>362</v>
      </c>
      <c r="SU202" t="s">
        <v>362</v>
      </c>
      <c r="SV202" t="s">
        <v>362</v>
      </c>
      <c r="SW202" t="s">
        <v>362</v>
      </c>
      <c r="SX202" t="s">
        <v>362</v>
      </c>
      <c r="SZ202" t="s">
        <v>5505</v>
      </c>
      <c r="TA202" t="s">
        <v>360</v>
      </c>
      <c r="TB202" t="s">
        <v>362</v>
      </c>
      <c r="TC202" t="s">
        <v>362</v>
      </c>
      <c r="TD202" t="s">
        <v>362</v>
      </c>
      <c r="TE202" t="s">
        <v>362</v>
      </c>
      <c r="TF202" t="s">
        <v>362</v>
      </c>
      <c r="TG202" t="s">
        <v>362</v>
      </c>
      <c r="TH202" t="s">
        <v>362</v>
      </c>
      <c r="TJ202" t="s">
        <v>6101</v>
      </c>
      <c r="TK202" t="s">
        <v>362</v>
      </c>
      <c r="TL202" t="s">
        <v>362</v>
      </c>
      <c r="TM202" t="s">
        <v>362</v>
      </c>
      <c r="TN202" t="s">
        <v>360</v>
      </c>
      <c r="TO202" t="s">
        <v>362</v>
      </c>
      <c r="TP202" t="s">
        <v>360</v>
      </c>
      <c r="TQ202" t="s">
        <v>362</v>
      </c>
      <c r="TR202" t="s">
        <v>362</v>
      </c>
      <c r="TS202" t="s">
        <v>362</v>
      </c>
      <c r="TT202" t="s">
        <v>362</v>
      </c>
      <c r="TU202" t="s">
        <v>362</v>
      </c>
      <c r="TV202" t="s">
        <v>362</v>
      </c>
      <c r="TW202" t="s">
        <v>362</v>
      </c>
      <c r="TY202" t="s">
        <v>5023</v>
      </c>
      <c r="TZ202" t="s">
        <v>6815</v>
      </c>
      <c r="UA202" t="s">
        <v>362</v>
      </c>
      <c r="UB202" t="s">
        <v>362</v>
      </c>
      <c r="UC202" t="s">
        <v>362</v>
      </c>
      <c r="UD202" t="s">
        <v>360</v>
      </c>
      <c r="UE202" t="s">
        <v>360</v>
      </c>
      <c r="UF202" t="s">
        <v>362</v>
      </c>
      <c r="UG202" t="s">
        <v>362</v>
      </c>
      <c r="UH202" t="s">
        <v>362</v>
      </c>
      <c r="UI202" t="s">
        <v>362</v>
      </c>
      <c r="UJ202" t="s">
        <v>362</v>
      </c>
      <c r="UK202" t="s">
        <v>362</v>
      </c>
      <c r="UM202" t="s">
        <v>7327</v>
      </c>
      <c r="UN202" t="s">
        <v>3074</v>
      </c>
      <c r="UO202" t="s">
        <v>3074</v>
      </c>
      <c r="UP202" t="s">
        <v>3074</v>
      </c>
      <c r="UQ202" t="s">
        <v>6849</v>
      </c>
      <c r="UR202" t="s">
        <v>304</v>
      </c>
      <c r="US202" t="s">
        <v>321</v>
      </c>
      <c r="UT202" t="s">
        <v>290</v>
      </c>
      <c r="UU202" t="s">
        <v>686</v>
      </c>
      <c r="UV202" t="s">
        <v>532</v>
      </c>
      <c r="UW202" t="s">
        <v>329</v>
      </c>
      <c r="UX202" t="s">
        <v>741</v>
      </c>
      <c r="UY202" t="s">
        <v>406</v>
      </c>
      <c r="UZ202" t="s">
        <v>1099</v>
      </c>
      <c r="VA202" t="s">
        <v>1185</v>
      </c>
      <c r="VB202" t="s">
        <v>375</v>
      </c>
    </row>
    <row r="203" spans="1:574" x14ac:dyDescent="0.25">
      <c r="A203" t="s">
        <v>6850</v>
      </c>
      <c r="B203" s="38">
        <v>45915</v>
      </c>
      <c r="C203" t="s">
        <v>3058</v>
      </c>
      <c r="D203" t="s">
        <v>3059</v>
      </c>
      <c r="E203" t="s">
        <v>3065</v>
      </c>
      <c r="F203">
        <v>2773447</v>
      </c>
      <c r="G203" t="s">
        <v>3072</v>
      </c>
      <c r="H203" s="38">
        <v>44681</v>
      </c>
      <c r="I203">
        <v>54</v>
      </c>
      <c r="J203" t="s">
        <v>1465</v>
      </c>
      <c r="K203" t="s">
        <v>4866</v>
      </c>
      <c r="L203" t="s">
        <v>4873</v>
      </c>
      <c r="N203" t="s">
        <v>4913</v>
      </c>
      <c r="P203" t="s">
        <v>4937</v>
      </c>
      <c r="R203" t="s">
        <v>6381</v>
      </c>
      <c r="S203" t="s">
        <v>360</v>
      </c>
      <c r="T203" t="s">
        <v>360</v>
      </c>
      <c r="U203" t="s">
        <v>362</v>
      </c>
      <c r="V203" t="s">
        <v>360</v>
      </c>
      <c r="W203" t="s">
        <v>362</v>
      </c>
      <c r="X203" t="s">
        <v>362</v>
      </c>
      <c r="Y203" t="s">
        <v>362</v>
      </c>
      <c r="Z203" t="s">
        <v>362</v>
      </c>
      <c r="AB203" t="s">
        <v>4940</v>
      </c>
      <c r="AC203" t="s">
        <v>4940</v>
      </c>
      <c r="AD203" t="s">
        <v>4942</v>
      </c>
      <c r="AE203" t="s">
        <v>4940</v>
      </c>
      <c r="AF203" t="s">
        <v>4940</v>
      </c>
      <c r="AG203" t="s">
        <v>4940</v>
      </c>
      <c r="AH203" t="s">
        <v>6227</v>
      </c>
      <c r="AI203" t="s">
        <v>360</v>
      </c>
      <c r="AJ203" t="s">
        <v>360</v>
      </c>
      <c r="AK203" t="s">
        <v>360</v>
      </c>
      <c r="AL203" t="s">
        <v>362</v>
      </c>
      <c r="AM203" t="s">
        <v>360</v>
      </c>
      <c r="AN203" t="s">
        <v>360</v>
      </c>
      <c r="AO203" t="s">
        <v>360</v>
      </c>
      <c r="AP203" t="s">
        <v>362</v>
      </c>
      <c r="AQ203" t="s">
        <v>362</v>
      </c>
      <c r="AR203" t="s">
        <v>362</v>
      </c>
      <c r="AS203" t="s">
        <v>362</v>
      </c>
      <c r="AT203" t="s">
        <v>362</v>
      </c>
      <c r="AU203" t="s">
        <v>362</v>
      </c>
      <c r="AV203" t="s">
        <v>362</v>
      </c>
      <c r="AX203" t="s">
        <v>6379</v>
      </c>
      <c r="AY203" t="s">
        <v>360</v>
      </c>
      <c r="AZ203" t="s">
        <v>360</v>
      </c>
      <c r="BA203" t="s">
        <v>362</v>
      </c>
      <c r="BB203" t="s">
        <v>362</v>
      </c>
      <c r="BC203" t="s">
        <v>362</v>
      </c>
      <c r="BD203" t="s">
        <v>360</v>
      </c>
      <c r="BE203" t="s">
        <v>362</v>
      </c>
      <c r="BF203" t="s">
        <v>362</v>
      </c>
      <c r="BG203" t="s">
        <v>362</v>
      </c>
      <c r="BH203" t="s">
        <v>362</v>
      </c>
      <c r="BI203" t="s">
        <v>362</v>
      </c>
      <c r="BJ203" t="s">
        <v>362</v>
      </c>
      <c r="BK203" t="s">
        <v>362</v>
      </c>
      <c r="BM203" t="s">
        <v>6044</v>
      </c>
      <c r="BN203" t="s">
        <v>362</v>
      </c>
      <c r="BO203" t="s">
        <v>362</v>
      </c>
      <c r="BP203" t="s">
        <v>360</v>
      </c>
      <c r="BQ203" t="s">
        <v>360</v>
      </c>
      <c r="BR203" t="s">
        <v>362</v>
      </c>
      <c r="BS203" t="s">
        <v>362</v>
      </c>
      <c r="BT203" t="s">
        <v>362</v>
      </c>
      <c r="BU203" t="s">
        <v>362</v>
      </c>
      <c r="BV203" t="s">
        <v>362</v>
      </c>
      <c r="BX203" t="s">
        <v>4975</v>
      </c>
      <c r="CN203" t="s">
        <v>5002</v>
      </c>
      <c r="DD203" t="s">
        <v>5021</v>
      </c>
      <c r="EK203" t="s">
        <v>5070</v>
      </c>
      <c r="EW203" t="s">
        <v>6046</v>
      </c>
      <c r="EX203" t="s">
        <v>362</v>
      </c>
      <c r="EY203" t="s">
        <v>362</v>
      </c>
      <c r="EZ203" t="s">
        <v>362</v>
      </c>
      <c r="FA203" t="s">
        <v>362</v>
      </c>
      <c r="FB203" t="s">
        <v>360</v>
      </c>
      <c r="FC203" t="s">
        <v>360</v>
      </c>
      <c r="FD203" t="s">
        <v>360</v>
      </c>
      <c r="FE203" t="s">
        <v>362</v>
      </c>
      <c r="FF203" t="s">
        <v>362</v>
      </c>
      <c r="FG203" t="s">
        <v>362</v>
      </c>
      <c r="FH203" t="s">
        <v>362</v>
      </c>
      <c r="FJ203" t="s">
        <v>5072</v>
      </c>
      <c r="FK203" t="s">
        <v>3072</v>
      </c>
      <c r="FV203" t="s">
        <v>3072</v>
      </c>
      <c r="GG203" t="s">
        <v>4949</v>
      </c>
      <c r="GI203" t="s">
        <v>3072</v>
      </c>
      <c r="GJ203" t="s">
        <v>5137</v>
      </c>
      <c r="GK203" t="s">
        <v>362</v>
      </c>
      <c r="GL203" t="s">
        <v>360</v>
      </c>
      <c r="GM203" t="s">
        <v>362</v>
      </c>
      <c r="GN203" t="s">
        <v>362</v>
      </c>
      <c r="GO203" t="s">
        <v>362</v>
      </c>
      <c r="GP203" t="s">
        <v>362</v>
      </c>
      <c r="GR203" t="s">
        <v>5147</v>
      </c>
      <c r="GS203" t="s">
        <v>362</v>
      </c>
      <c r="GT203" t="s">
        <v>362</v>
      </c>
      <c r="GU203" t="s">
        <v>360</v>
      </c>
      <c r="GV203" t="s">
        <v>362</v>
      </c>
      <c r="GW203" t="s">
        <v>362</v>
      </c>
      <c r="GX203" t="s">
        <v>362</v>
      </c>
      <c r="GY203" t="s">
        <v>362</v>
      </c>
      <c r="GZ203" t="s">
        <v>362</v>
      </c>
      <c r="HB203" t="s">
        <v>3074</v>
      </c>
      <c r="HC203" t="s">
        <v>5166</v>
      </c>
      <c r="HD203" t="s">
        <v>362</v>
      </c>
      <c r="HE203" t="s">
        <v>362</v>
      </c>
      <c r="HF203" t="s">
        <v>362</v>
      </c>
      <c r="HG203" t="s">
        <v>362</v>
      </c>
      <c r="HH203" t="s">
        <v>362</v>
      </c>
      <c r="HI203" t="s">
        <v>360</v>
      </c>
      <c r="HJ203" t="s">
        <v>362</v>
      </c>
      <c r="HK203" t="s">
        <v>362</v>
      </c>
      <c r="HL203" t="s">
        <v>362</v>
      </c>
      <c r="IG203" t="s">
        <v>5189</v>
      </c>
      <c r="IH203" t="s">
        <v>5198</v>
      </c>
      <c r="II203" t="s">
        <v>362</v>
      </c>
      <c r="IJ203" t="s">
        <v>362</v>
      </c>
      <c r="IK203" t="s">
        <v>360</v>
      </c>
      <c r="IL203" t="s">
        <v>362</v>
      </c>
      <c r="IM203" t="s">
        <v>362</v>
      </c>
      <c r="IN203" t="s">
        <v>362</v>
      </c>
      <c r="IP203" t="s">
        <v>5205</v>
      </c>
      <c r="IQ203" t="s">
        <v>5220</v>
      </c>
      <c r="IR203" t="s">
        <v>362</v>
      </c>
      <c r="IS203" t="s">
        <v>362</v>
      </c>
      <c r="IT203" t="s">
        <v>362</v>
      </c>
      <c r="IU203" t="s">
        <v>362</v>
      </c>
      <c r="IV203" t="s">
        <v>360</v>
      </c>
      <c r="IW203" t="s">
        <v>362</v>
      </c>
      <c r="IX203" t="s">
        <v>362</v>
      </c>
      <c r="IY203" t="s">
        <v>362</v>
      </c>
      <c r="IZ203" t="s">
        <v>362</v>
      </c>
      <c r="JA203" t="s">
        <v>362</v>
      </c>
      <c r="JL203" t="s">
        <v>3074</v>
      </c>
      <c r="JX203" t="s">
        <v>6529</v>
      </c>
      <c r="JY203" t="s">
        <v>360</v>
      </c>
      <c r="JZ203" t="s">
        <v>362</v>
      </c>
      <c r="KA203" t="s">
        <v>362</v>
      </c>
      <c r="KB203" t="s">
        <v>362</v>
      </c>
      <c r="KC203" t="s">
        <v>360</v>
      </c>
      <c r="KD203" t="s">
        <v>360</v>
      </c>
      <c r="KE203" t="s">
        <v>362</v>
      </c>
      <c r="KF203" t="s">
        <v>362</v>
      </c>
      <c r="KG203" t="s">
        <v>362</v>
      </c>
      <c r="KI203" t="s">
        <v>5259</v>
      </c>
      <c r="KJ203" t="s">
        <v>6164</v>
      </c>
      <c r="KK203" t="s">
        <v>360</v>
      </c>
      <c r="KL203" t="s">
        <v>362</v>
      </c>
      <c r="KM203" t="s">
        <v>360</v>
      </c>
      <c r="KN203" t="s">
        <v>362</v>
      </c>
      <c r="KO203" t="s">
        <v>362</v>
      </c>
      <c r="KP203" t="s">
        <v>362</v>
      </c>
      <c r="KQ203" t="s">
        <v>360</v>
      </c>
      <c r="KR203" t="s">
        <v>362</v>
      </c>
      <c r="KS203" t="s">
        <v>362</v>
      </c>
      <c r="KT203" t="s">
        <v>362</v>
      </c>
      <c r="KU203" t="s">
        <v>362</v>
      </c>
      <c r="LJ203" t="s">
        <v>6023</v>
      </c>
      <c r="LK203" t="s">
        <v>360</v>
      </c>
      <c r="LL203" t="s">
        <v>360</v>
      </c>
      <c r="LM203" t="s">
        <v>360</v>
      </c>
      <c r="LN203" t="s">
        <v>360</v>
      </c>
      <c r="LO203" t="s">
        <v>362</v>
      </c>
      <c r="LP203" t="s">
        <v>362</v>
      </c>
      <c r="LQ203" t="s">
        <v>362</v>
      </c>
      <c r="LS203" t="s">
        <v>3072</v>
      </c>
      <c r="LT203" t="s">
        <v>5287</v>
      </c>
      <c r="MR203" t="s">
        <v>5050</v>
      </c>
      <c r="MS203" t="s">
        <v>362</v>
      </c>
      <c r="MT203" t="s">
        <v>362</v>
      </c>
      <c r="MU203" t="s">
        <v>362</v>
      </c>
      <c r="MV203" t="s">
        <v>362</v>
      </c>
      <c r="MW203" t="s">
        <v>362</v>
      </c>
      <c r="MX203" t="s">
        <v>362</v>
      </c>
      <c r="MY203" t="s">
        <v>362</v>
      </c>
      <c r="MZ203" t="s">
        <v>360</v>
      </c>
      <c r="NA203" t="s">
        <v>362</v>
      </c>
      <c r="NB203" t="s">
        <v>362</v>
      </c>
      <c r="NC203" t="s">
        <v>362</v>
      </c>
      <c r="NE203" t="s">
        <v>4971</v>
      </c>
      <c r="NF203" t="s">
        <v>362</v>
      </c>
      <c r="NG203" t="s">
        <v>362</v>
      </c>
      <c r="NH203" t="s">
        <v>362</v>
      </c>
      <c r="NI203" t="s">
        <v>362</v>
      </c>
      <c r="NJ203" t="s">
        <v>362</v>
      </c>
      <c r="NK203" t="s">
        <v>362</v>
      </c>
      <c r="NL203" t="s">
        <v>362</v>
      </c>
      <c r="NM203" t="s">
        <v>362</v>
      </c>
      <c r="NN203" t="s">
        <v>362</v>
      </c>
      <c r="NO203" t="s">
        <v>362</v>
      </c>
      <c r="NP203" t="s">
        <v>362</v>
      </c>
      <c r="NQ203" t="s">
        <v>360</v>
      </c>
      <c r="NR203" t="s">
        <v>362</v>
      </c>
      <c r="NS203" t="s">
        <v>362</v>
      </c>
      <c r="NU203" t="s">
        <v>6164</v>
      </c>
      <c r="NV203" t="s">
        <v>360</v>
      </c>
      <c r="NW203" t="s">
        <v>362</v>
      </c>
      <c r="NX203" t="s">
        <v>360</v>
      </c>
      <c r="NY203" t="s">
        <v>362</v>
      </c>
      <c r="NZ203" t="s">
        <v>362</v>
      </c>
      <c r="OA203" t="s">
        <v>362</v>
      </c>
      <c r="OB203" t="s">
        <v>360</v>
      </c>
      <c r="OC203" t="s">
        <v>362</v>
      </c>
      <c r="OD203" t="s">
        <v>362</v>
      </c>
      <c r="OE203" t="s">
        <v>362</v>
      </c>
      <c r="OF203" t="s">
        <v>362</v>
      </c>
      <c r="OG203" t="s">
        <v>362</v>
      </c>
      <c r="OI203" t="s">
        <v>6049</v>
      </c>
      <c r="OJ203" t="s">
        <v>360</v>
      </c>
      <c r="OK203" t="s">
        <v>362</v>
      </c>
      <c r="OL203" t="s">
        <v>362</v>
      </c>
      <c r="OM203" t="s">
        <v>360</v>
      </c>
      <c r="ON203" t="s">
        <v>362</v>
      </c>
      <c r="OO203" t="s">
        <v>362</v>
      </c>
      <c r="OP203" t="s">
        <v>362</v>
      </c>
      <c r="OQ203" t="s">
        <v>362</v>
      </c>
      <c r="OR203" t="s">
        <v>362</v>
      </c>
      <c r="OS203" t="s">
        <v>362</v>
      </c>
      <c r="OU203" t="s">
        <v>5002</v>
      </c>
      <c r="PF203" t="s">
        <v>6232</v>
      </c>
      <c r="PG203" t="s">
        <v>362</v>
      </c>
      <c r="PH203" t="s">
        <v>362</v>
      </c>
      <c r="PI203" t="s">
        <v>360</v>
      </c>
      <c r="PJ203" t="s">
        <v>362</v>
      </c>
      <c r="PK203" t="s">
        <v>362</v>
      </c>
      <c r="PL203" t="s">
        <v>362</v>
      </c>
      <c r="PM203" t="s">
        <v>360</v>
      </c>
      <c r="PN203" t="s">
        <v>362</v>
      </c>
      <c r="PO203" t="s">
        <v>362</v>
      </c>
      <c r="PP203" t="s">
        <v>360</v>
      </c>
      <c r="PQ203" t="s">
        <v>362</v>
      </c>
      <c r="PR203" t="s">
        <v>362</v>
      </c>
      <c r="PS203" t="s">
        <v>362</v>
      </c>
      <c r="PT203" t="s">
        <v>362</v>
      </c>
      <c r="PU203" t="s">
        <v>362</v>
      </c>
      <c r="PV203" t="s">
        <v>362</v>
      </c>
      <c r="PW203" t="s">
        <v>362</v>
      </c>
      <c r="PX203" t="s">
        <v>362</v>
      </c>
      <c r="PZ203" t="s">
        <v>6107</v>
      </c>
      <c r="QA203" t="s">
        <v>362</v>
      </c>
      <c r="QB203" t="s">
        <v>362</v>
      </c>
      <c r="QC203" t="s">
        <v>362</v>
      </c>
      <c r="QD203" t="s">
        <v>362</v>
      </c>
      <c r="QE203" t="s">
        <v>362</v>
      </c>
      <c r="QF203" t="s">
        <v>362</v>
      </c>
      <c r="QG203" t="s">
        <v>362</v>
      </c>
      <c r="QH203" t="s">
        <v>360</v>
      </c>
      <c r="QI203" t="s">
        <v>360</v>
      </c>
      <c r="QJ203" t="s">
        <v>362</v>
      </c>
      <c r="QK203" t="s">
        <v>362</v>
      </c>
      <c r="QL203" t="s">
        <v>362</v>
      </c>
      <c r="QM203" t="s">
        <v>362</v>
      </c>
      <c r="QN203" t="s">
        <v>362</v>
      </c>
      <c r="QO203" t="s">
        <v>362</v>
      </c>
      <c r="QP203" t="s">
        <v>362</v>
      </c>
      <c r="QR203" t="s">
        <v>6460</v>
      </c>
      <c r="QS203" t="s">
        <v>360</v>
      </c>
      <c r="QT203" t="s">
        <v>362</v>
      </c>
      <c r="QU203" t="s">
        <v>360</v>
      </c>
      <c r="QV203" t="s">
        <v>362</v>
      </c>
      <c r="QW203" t="s">
        <v>362</v>
      </c>
      <c r="QX203" t="s">
        <v>362</v>
      </c>
      <c r="QY203" t="s">
        <v>360</v>
      </c>
      <c r="QZ203" t="s">
        <v>360</v>
      </c>
      <c r="RA203" t="s">
        <v>362</v>
      </c>
      <c r="RB203" t="s">
        <v>362</v>
      </c>
      <c r="RC203" t="s">
        <v>362</v>
      </c>
      <c r="RD203" t="s">
        <v>362</v>
      </c>
      <c r="RF203" t="s">
        <v>5449</v>
      </c>
      <c r="RG203" t="s">
        <v>362</v>
      </c>
      <c r="RH203" t="s">
        <v>362</v>
      </c>
      <c r="RI203" t="s">
        <v>362</v>
      </c>
      <c r="RJ203" t="s">
        <v>362</v>
      </c>
      <c r="RK203" t="s">
        <v>360</v>
      </c>
      <c r="RL203" t="s">
        <v>362</v>
      </c>
      <c r="RM203" t="s">
        <v>362</v>
      </c>
      <c r="RN203" t="s">
        <v>362</v>
      </c>
      <c r="RO203" t="s">
        <v>362</v>
      </c>
      <c r="RP203" t="s">
        <v>362</v>
      </c>
      <c r="RQ203" t="s">
        <v>362</v>
      </c>
      <c r="RR203" t="s">
        <v>362</v>
      </c>
      <c r="RS203" t="s">
        <v>362</v>
      </c>
      <c r="RT203" t="s">
        <v>362</v>
      </c>
      <c r="RU203" t="s">
        <v>362</v>
      </c>
      <c r="RV203" t="s">
        <v>362</v>
      </c>
      <c r="RX203" t="s">
        <v>6149</v>
      </c>
      <c r="RY203" t="s">
        <v>360</v>
      </c>
      <c r="RZ203" t="s">
        <v>360</v>
      </c>
      <c r="SA203" t="s">
        <v>360</v>
      </c>
      <c r="SB203" t="s">
        <v>360</v>
      </c>
      <c r="SC203" t="s">
        <v>360</v>
      </c>
      <c r="SD203" t="s">
        <v>360</v>
      </c>
      <c r="SE203" t="s">
        <v>362</v>
      </c>
      <c r="SF203" t="s">
        <v>360</v>
      </c>
      <c r="SG203" t="s">
        <v>362</v>
      </c>
      <c r="SH203" t="s">
        <v>362</v>
      </c>
      <c r="SI203" t="s">
        <v>362</v>
      </c>
      <c r="SK203" t="s">
        <v>6346</v>
      </c>
      <c r="SL203" t="s">
        <v>362</v>
      </c>
      <c r="SM203" t="s">
        <v>362</v>
      </c>
      <c r="SN203" t="s">
        <v>360</v>
      </c>
      <c r="SO203" t="s">
        <v>360</v>
      </c>
      <c r="SP203" t="s">
        <v>362</v>
      </c>
      <c r="SQ203" t="s">
        <v>362</v>
      </c>
      <c r="SR203" t="s">
        <v>360</v>
      </c>
      <c r="SS203" t="s">
        <v>360</v>
      </c>
      <c r="ST203" t="s">
        <v>360</v>
      </c>
      <c r="SU203" t="s">
        <v>362</v>
      </c>
      <c r="SV203" t="s">
        <v>362</v>
      </c>
      <c r="SW203" t="s">
        <v>362</v>
      </c>
      <c r="SX203" t="s">
        <v>362</v>
      </c>
      <c r="SZ203" t="s">
        <v>5505</v>
      </c>
      <c r="TA203" t="s">
        <v>360</v>
      </c>
      <c r="TB203" t="s">
        <v>362</v>
      </c>
      <c r="TC203" t="s">
        <v>362</v>
      </c>
      <c r="TD203" t="s">
        <v>362</v>
      </c>
      <c r="TE203" t="s">
        <v>362</v>
      </c>
      <c r="TF203" t="s">
        <v>362</v>
      </c>
      <c r="TG203" t="s">
        <v>362</v>
      </c>
      <c r="TH203" t="s">
        <v>362</v>
      </c>
      <c r="TJ203" t="s">
        <v>6851</v>
      </c>
      <c r="TK203" t="s">
        <v>362</v>
      </c>
      <c r="TL203" t="s">
        <v>362</v>
      </c>
      <c r="TM203" t="s">
        <v>360</v>
      </c>
      <c r="TN203" t="s">
        <v>360</v>
      </c>
      <c r="TO203" t="s">
        <v>362</v>
      </c>
      <c r="TP203" t="s">
        <v>360</v>
      </c>
      <c r="TQ203" t="s">
        <v>360</v>
      </c>
      <c r="TR203" t="s">
        <v>360</v>
      </c>
      <c r="TS203" t="s">
        <v>360</v>
      </c>
      <c r="TT203" t="s">
        <v>362</v>
      </c>
      <c r="TU203" t="s">
        <v>362</v>
      </c>
      <c r="TV203" t="s">
        <v>362</v>
      </c>
      <c r="TW203" t="s">
        <v>362</v>
      </c>
      <c r="TY203" t="s">
        <v>5021</v>
      </c>
      <c r="TZ203" t="s">
        <v>4907</v>
      </c>
      <c r="UA203" t="s">
        <v>362</v>
      </c>
      <c r="UB203" t="s">
        <v>362</v>
      </c>
      <c r="UC203" t="s">
        <v>362</v>
      </c>
      <c r="UD203" t="s">
        <v>362</v>
      </c>
      <c r="UE203" t="s">
        <v>362</v>
      </c>
      <c r="UF203" t="s">
        <v>362</v>
      </c>
      <c r="UG203" t="s">
        <v>362</v>
      </c>
      <c r="UH203" t="s">
        <v>362</v>
      </c>
      <c r="UI203" t="s">
        <v>362</v>
      </c>
      <c r="UJ203" t="s">
        <v>360</v>
      </c>
      <c r="UK203" t="s">
        <v>362</v>
      </c>
      <c r="UN203" t="s">
        <v>3074</v>
      </c>
      <c r="UO203" t="s">
        <v>3074</v>
      </c>
      <c r="UP203" t="s">
        <v>3072</v>
      </c>
      <c r="UQ203" t="s">
        <v>6852</v>
      </c>
      <c r="UR203" t="s">
        <v>304</v>
      </c>
      <c r="US203" t="s">
        <v>321</v>
      </c>
      <c r="UT203" t="s">
        <v>290</v>
      </c>
      <c r="UU203" t="s">
        <v>690</v>
      </c>
      <c r="UV203" t="s">
        <v>532</v>
      </c>
      <c r="UW203" t="s">
        <v>329</v>
      </c>
      <c r="UX203" t="s">
        <v>737</v>
      </c>
      <c r="UY203" t="s">
        <v>406</v>
      </c>
      <c r="UZ203" t="s">
        <v>1099</v>
      </c>
      <c r="VA203" t="s">
        <v>1185</v>
      </c>
      <c r="VB203" t="s">
        <v>392</v>
      </c>
    </row>
    <row r="204" spans="1:574" x14ac:dyDescent="0.25">
      <c r="A204" t="s">
        <v>6853</v>
      </c>
      <c r="B204" s="38">
        <v>45915</v>
      </c>
      <c r="C204" t="s">
        <v>3057</v>
      </c>
      <c r="D204" t="s">
        <v>3059</v>
      </c>
      <c r="E204" t="s">
        <v>3065</v>
      </c>
      <c r="F204">
        <v>2840303</v>
      </c>
      <c r="G204" t="s">
        <v>3072</v>
      </c>
      <c r="H204" s="38">
        <v>44651</v>
      </c>
      <c r="I204">
        <v>49</v>
      </c>
      <c r="J204" t="s">
        <v>1475</v>
      </c>
      <c r="K204" t="s">
        <v>4866</v>
      </c>
      <c r="L204" t="s">
        <v>4875</v>
      </c>
      <c r="N204" t="s">
        <v>4913</v>
      </c>
      <c r="P204" t="s">
        <v>4937</v>
      </c>
      <c r="R204" t="s">
        <v>4861</v>
      </c>
      <c r="S204" t="s">
        <v>362</v>
      </c>
      <c r="T204" t="s">
        <v>362</v>
      </c>
      <c r="U204" t="s">
        <v>362</v>
      </c>
      <c r="V204" t="s">
        <v>362</v>
      </c>
      <c r="W204" t="s">
        <v>360</v>
      </c>
      <c r="X204" t="s">
        <v>362</v>
      </c>
      <c r="Y204" t="s">
        <v>362</v>
      </c>
      <c r="Z204" t="s">
        <v>362</v>
      </c>
      <c r="AA204" t="s">
        <v>6854</v>
      </c>
      <c r="AB204" t="s">
        <v>4940</v>
      </c>
      <c r="AC204" t="s">
        <v>4942</v>
      </c>
      <c r="AD204" t="s">
        <v>4942</v>
      </c>
      <c r="AE204" t="s">
        <v>4940</v>
      </c>
      <c r="AF204" t="s">
        <v>4940</v>
      </c>
      <c r="AG204" t="s">
        <v>4940</v>
      </c>
      <c r="AH204" t="s">
        <v>6055</v>
      </c>
      <c r="AI204" t="s">
        <v>360</v>
      </c>
      <c r="AJ204" t="s">
        <v>360</v>
      </c>
      <c r="AK204" t="s">
        <v>362</v>
      </c>
      <c r="AL204" t="s">
        <v>362</v>
      </c>
      <c r="AM204" t="s">
        <v>360</v>
      </c>
      <c r="AN204" t="s">
        <v>362</v>
      </c>
      <c r="AO204" t="s">
        <v>362</v>
      </c>
      <c r="AP204" t="s">
        <v>362</v>
      </c>
      <c r="AQ204" t="s">
        <v>362</v>
      </c>
      <c r="AR204" t="s">
        <v>362</v>
      </c>
      <c r="AS204" t="s">
        <v>362</v>
      </c>
      <c r="AT204" t="s">
        <v>362</v>
      </c>
      <c r="AU204" t="s">
        <v>362</v>
      </c>
      <c r="AV204" t="s">
        <v>362</v>
      </c>
      <c r="AX204" t="s">
        <v>6055</v>
      </c>
      <c r="AY204" t="s">
        <v>360</v>
      </c>
      <c r="AZ204" t="s">
        <v>360</v>
      </c>
      <c r="BA204" t="s">
        <v>362</v>
      </c>
      <c r="BB204" t="s">
        <v>362</v>
      </c>
      <c r="BC204" t="s">
        <v>360</v>
      </c>
      <c r="BD204" t="s">
        <v>362</v>
      </c>
      <c r="BE204" t="s">
        <v>362</v>
      </c>
      <c r="BF204" t="s">
        <v>362</v>
      </c>
      <c r="BG204" t="s">
        <v>362</v>
      </c>
      <c r="BH204" t="s">
        <v>362</v>
      </c>
      <c r="BI204" t="s">
        <v>362</v>
      </c>
      <c r="BJ204" t="s">
        <v>362</v>
      </c>
      <c r="BK204" t="s">
        <v>362</v>
      </c>
      <c r="BM204" t="s">
        <v>6044</v>
      </c>
      <c r="BN204" t="s">
        <v>362</v>
      </c>
      <c r="BO204" t="s">
        <v>362</v>
      </c>
      <c r="BP204" t="s">
        <v>360</v>
      </c>
      <c r="BQ204" t="s">
        <v>360</v>
      </c>
      <c r="BR204" t="s">
        <v>362</v>
      </c>
      <c r="BS204" t="s">
        <v>362</v>
      </c>
      <c r="BT204" t="s">
        <v>362</v>
      </c>
      <c r="BU204" t="s">
        <v>362</v>
      </c>
      <c r="BV204" t="s">
        <v>362</v>
      </c>
      <c r="BX204" t="s">
        <v>4975</v>
      </c>
      <c r="CN204" t="s">
        <v>5002</v>
      </c>
      <c r="DD204" t="s">
        <v>4984</v>
      </c>
      <c r="EK204" t="s">
        <v>5070</v>
      </c>
      <c r="EW204" t="s">
        <v>5094</v>
      </c>
      <c r="EX204" t="s">
        <v>360</v>
      </c>
      <c r="EY204" t="s">
        <v>362</v>
      </c>
      <c r="EZ204" t="s">
        <v>362</v>
      </c>
      <c r="FA204" t="s">
        <v>362</v>
      </c>
      <c r="FB204" t="s">
        <v>362</v>
      </c>
      <c r="FC204" t="s">
        <v>362</v>
      </c>
      <c r="FD204" t="s">
        <v>362</v>
      </c>
      <c r="FE204" t="s">
        <v>362</v>
      </c>
      <c r="FF204" t="s">
        <v>362</v>
      </c>
      <c r="FG204" t="s">
        <v>362</v>
      </c>
      <c r="FH204" t="s">
        <v>362</v>
      </c>
      <c r="FJ204" t="s">
        <v>5070</v>
      </c>
      <c r="FK204" t="s">
        <v>5111</v>
      </c>
      <c r="FL204" t="s">
        <v>5113</v>
      </c>
      <c r="FM204" t="s">
        <v>360</v>
      </c>
      <c r="FN204" t="s">
        <v>362</v>
      </c>
      <c r="FO204" t="s">
        <v>362</v>
      </c>
      <c r="FP204" t="s">
        <v>362</v>
      </c>
      <c r="FQ204" t="s">
        <v>362</v>
      </c>
      <c r="FR204" t="s">
        <v>362</v>
      </c>
      <c r="FS204" t="s">
        <v>362</v>
      </c>
      <c r="FT204" t="s">
        <v>362</v>
      </c>
      <c r="FV204" t="s">
        <v>3072</v>
      </c>
      <c r="GG204" t="s">
        <v>4961</v>
      </c>
      <c r="GI204" t="s">
        <v>3074</v>
      </c>
      <c r="HN204" t="s">
        <v>4907</v>
      </c>
      <c r="HO204" t="s">
        <v>362</v>
      </c>
      <c r="HP204" t="s">
        <v>362</v>
      </c>
      <c r="HQ204" t="s">
        <v>362</v>
      </c>
      <c r="HR204" t="s">
        <v>362</v>
      </c>
      <c r="HS204" t="s">
        <v>362</v>
      </c>
      <c r="HT204" t="s">
        <v>362</v>
      </c>
      <c r="HU204" t="s">
        <v>362</v>
      </c>
      <c r="HV204" t="s">
        <v>360</v>
      </c>
      <c r="HW204" t="s">
        <v>362</v>
      </c>
      <c r="HY204" t="s">
        <v>5180</v>
      </c>
      <c r="HZ204" t="s">
        <v>360</v>
      </c>
      <c r="IA204" t="s">
        <v>362</v>
      </c>
      <c r="IB204" t="s">
        <v>362</v>
      </c>
      <c r="IC204" t="s">
        <v>362</v>
      </c>
      <c r="ID204" t="s">
        <v>362</v>
      </c>
      <c r="IE204" t="s">
        <v>362</v>
      </c>
      <c r="IG204" t="s">
        <v>5187</v>
      </c>
      <c r="IP204" t="s">
        <v>5203</v>
      </c>
      <c r="IQ204" t="s">
        <v>6121</v>
      </c>
      <c r="IR204" t="s">
        <v>360</v>
      </c>
      <c r="IS204" t="s">
        <v>360</v>
      </c>
      <c r="IT204" t="s">
        <v>360</v>
      </c>
      <c r="IU204" t="s">
        <v>360</v>
      </c>
      <c r="IV204" t="s">
        <v>360</v>
      </c>
      <c r="IW204" t="s">
        <v>362</v>
      </c>
      <c r="IX204" t="s">
        <v>362</v>
      </c>
      <c r="IY204" t="s">
        <v>362</v>
      </c>
      <c r="IZ204" t="s">
        <v>362</v>
      </c>
      <c r="JA204" t="s">
        <v>362</v>
      </c>
      <c r="JL204" t="s">
        <v>3074</v>
      </c>
      <c r="JX204" t="s">
        <v>5248</v>
      </c>
      <c r="JY204" t="s">
        <v>360</v>
      </c>
      <c r="JZ204" t="s">
        <v>362</v>
      </c>
      <c r="KA204" t="s">
        <v>362</v>
      </c>
      <c r="KB204" t="s">
        <v>362</v>
      </c>
      <c r="KC204" t="s">
        <v>362</v>
      </c>
      <c r="KD204" t="s">
        <v>362</v>
      </c>
      <c r="KE204" t="s">
        <v>362</v>
      </c>
      <c r="KF204" t="s">
        <v>362</v>
      </c>
      <c r="KG204" t="s">
        <v>362</v>
      </c>
      <c r="KI204" t="s">
        <v>5259</v>
      </c>
      <c r="KJ204" t="s">
        <v>6186</v>
      </c>
      <c r="KK204" t="s">
        <v>360</v>
      </c>
      <c r="KL204" t="s">
        <v>362</v>
      </c>
      <c r="KM204" t="s">
        <v>360</v>
      </c>
      <c r="KN204" t="s">
        <v>362</v>
      </c>
      <c r="KO204" t="s">
        <v>362</v>
      </c>
      <c r="KP204" t="s">
        <v>362</v>
      </c>
      <c r="KQ204" t="s">
        <v>362</v>
      </c>
      <c r="KR204" t="s">
        <v>362</v>
      </c>
      <c r="KS204" t="s">
        <v>362</v>
      </c>
      <c r="KT204" t="s">
        <v>362</v>
      </c>
      <c r="KU204" t="s">
        <v>362</v>
      </c>
      <c r="LJ204" t="s">
        <v>6023</v>
      </c>
      <c r="LK204" t="s">
        <v>360</v>
      </c>
      <c r="LL204" t="s">
        <v>360</v>
      </c>
      <c r="LM204" t="s">
        <v>360</v>
      </c>
      <c r="LN204" t="s">
        <v>360</v>
      </c>
      <c r="LO204" t="s">
        <v>362</v>
      </c>
      <c r="LP204" t="s">
        <v>362</v>
      </c>
      <c r="LQ204" t="s">
        <v>362</v>
      </c>
      <c r="LS204" t="s">
        <v>3072</v>
      </c>
      <c r="LT204" t="s">
        <v>5287</v>
      </c>
      <c r="MR204" t="s">
        <v>5050</v>
      </c>
      <c r="MS204" t="s">
        <v>362</v>
      </c>
      <c r="MT204" t="s">
        <v>362</v>
      </c>
      <c r="MU204" t="s">
        <v>362</v>
      </c>
      <c r="MV204" t="s">
        <v>362</v>
      </c>
      <c r="MW204" t="s">
        <v>362</v>
      </c>
      <c r="MX204" t="s">
        <v>362</v>
      </c>
      <c r="MY204" t="s">
        <v>362</v>
      </c>
      <c r="MZ204" t="s">
        <v>360</v>
      </c>
      <c r="NA204" t="s">
        <v>362</v>
      </c>
      <c r="NB204" t="s">
        <v>362</v>
      </c>
      <c r="NC204" t="s">
        <v>362</v>
      </c>
      <c r="NE204" t="s">
        <v>4971</v>
      </c>
      <c r="NF204" t="s">
        <v>362</v>
      </c>
      <c r="NG204" t="s">
        <v>362</v>
      </c>
      <c r="NH204" t="s">
        <v>362</v>
      </c>
      <c r="NI204" t="s">
        <v>362</v>
      </c>
      <c r="NJ204" t="s">
        <v>362</v>
      </c>
      <c r="NK204" t="s">
        <v>362</v>
      </c>
      <c r="NL204" t="s">
        <v>362</v>
      </c>
      <c r="NM204" t="s">
        <v>362</v>
      </c>
      <c r="NN204" t="s">
        <v>362</v>
      </c>
      <c r="NO204" t="s">
        <v>362</v>
      </c>
      <c r="NP204" t="s">
        <v>362</v>
      </c>
      <c r="NQ204" t="s">
        <v>360</v>
      </c>
      <c r="NR204" t="s">
        <v>362</v>
      </c>
      <c r="NS204" t="s">
        <v>362</v>
      </c>
      <c r="NU204" t="s">
        <v>6164</v>
      </c>
      <c r="NV204" t="s">
        <v>360</v>
      </c>
      <c r="NW204" t="s">
        <v>362</v>
      </c>
      <c r="NX204" t="s">
        <v>360</v>
      </c>
      <c r="NY204" t="s">
        <v>362</v>
      </c>
      <c r="NZ204" t="s">
        <v>362</v>
      </c>
      <c r="OA204" t="s">
        <v>362</v>
      </c>
      <c r="OB204" t="s">
        <v>360</v>
      </c>
      <c r="OC204" t="s">
        <v>362</v>
      </c>
      <c r="OD204" t="s">
        <v>362</v>
      </c>
      <c r="OE204" t="s">
        <v>362</v>
      </c>
      <c r="OF204" t="s">
        <v>362</v>
      </c>
      <c r="OG204" t="s">
        <v>362</v>
      </c>
      <c r="OI204" t="s">
        <v>5345</v>
      </c>
      <c r="OJ204" t="s">
        <v>360</v>
      </c>
      <c r="OK204" t="s">
        <v>362</v>
      </c>
      <c r="OL204" t="s">
        <v>362</v>
      </c>
      <c r="OM204" t="s">
        <v>362</v>
      </c>
      <c r="ON204" t="s">
        <v>362</v>
      </c>
      <c r="OO204" t="s">
        <v>362</v>
      </c>
      <c r="OP204" t="s">
        <v>362</v>
      </c>
      <c r="OQ204" t="s">
        <v>362</v>
      </c>
      <c r="OR204" t="s">
        <v>362</v>
      </c>
      <c r="OS204" t="s">
        <v>362</v>
      </c>
      <c r="OU204" t="s">
        <v>5002</v>
      </c>
      <c r="PF204" t="s">
        <v>6390</v>
      </c>
      <c r="PG204" t="s">
        <v>360</v>
      </c>
      <c r="PH204" t="s">
        <v>362</v>
      </c>
      <c r="PI204" t="s">
        <v>360</v>
      </c>
      <c r="PJ204" t="s">
        <v>362</v>
      </c>
      <c r="PK204" t="s">
        <v>362</v>
      </c>
      <c r="PL204" t="s">
        <v>362</v>
      </c>
      <c r="PM204" t="s">
        <v>362</v>
      </c>
      <c r="PN204" t="s">
        <v>362</v>
      </c>
      <c r="PO204" t="s">
        <v>362</v>
      </c>
      <c r="PP204" t="s">
        <v>362</v>
      </c>
      <c r="PQ204" t="s">
        <v>362</v>
      </c>
      <c r="PR204" t="s">
        <v>362</v>
      </c>
      <c r="PS204" t="s">
        <v>362</v>
      </c>
      <c r="PT204" t="s">
        <v>362</v>
      </c>
      <c r="PU204" t="s">
        <v>362</v>
      </c>
      <c r="PV204" t="s">
        <v>362</v>
      </c>
      <c r="PW204" t="s">
        <v>362</v>
      </c>
      <c r="PX204" t="s">
        <v>362</v>
      </c>
      <c r="PZ204" t="s">
        <v>5398</v>
      </c>
      <c r="QA204" t="s">
        <v>362</v>
      </c>
      <c r="QB204" t="s">
        <v>362</v>
      </c>
      <c r="QC204" t="s">
        <v>362</v>
      </c>
      <c r="QD204" t="s">
        <v>362</v>
      </c>
      <c r="QE204" t="s">
        <v>362</v>
      </c>
      <c r="QF204" t="s">
        <v>362</v>
      </c>
      <c r="QG204" t="s">
        <v>362</v>
      </c>
      <c r="QH204" t="s">
        <v>362</v>
      </c>
      <c r="QI204" t="s">
        <v>362</v>
      </c>
      <c r="QJ204" t="s">
        <v>362</v>
      </c>
      <c r="QK204" t="s">
        <v>362</v>
      </c>
      <c r="QL204" t="s">
        <v>362</v>
      </c>
      <c r="QM204" t="s">
        <v>360</v>
      </c>
      <c r="QN204" t="s">
        <v>362</v>
      </c>
      <c r="QO204" t="s">
        <v>362</v>
      </c>
      <c r="QP204" t="s">
        <v>362</v>
      </c>
      <c r="SZ204" t="s">
        <v>5505</v>
      </c>
      <c r="TA204" t="s">
        <v>360</v>
      </c>
      <c r="TB204" t="s">
        <v>362</v>
      </c>
      <c r="TC204" t="s">
        <v>362</v>
      </c>
      <c r="TD204" t="s">
        <v>362</v>
      </c>
      <c r="TE204" t="s">
        <v>362</v>
      </c>
      <c r="TF204" t="s">
        <v>362</v>
      </c>
      <c r="TG204" t="s">
        <v>362</v>
      </c>
      <c r="TH204" t="s">
        <v>362</v>
      </c>
      <c r="TJ204" t="s">
        <v>6311</v>
      </c>
      <c r="TK204" t="s">
        <v>362</v>
      </c>
      <c r="TL204" t="s">
        <v>362</v>
      </c>
      <c r="TM204" t="s">
        <v>362</v>
      </c>
      <c r="TN204" t="s">
        <v>360</v>
      </c>
      <c r="TO204" t="s">
        <v>362</v>
      </c>
      <c r="TP204" t="s">
        <v>362</v>
      </c>
      <c r="TQ204" t="s">
        <v>360</v>
      </c>
      <c r="TR204" t="s">
        <v>362</v>
      </c>
      <c r="TS204" t="s">
        <v>362</v>
      </c>
      <c r="TT204" t="s">
        <v>362</v>
      </c>
      <c r="TU204" t="s">
        <v>362</v>
      </c>
      <c r="TV204" t="s">
        <v>362</v>
      </c>
      <c r="TW204" t="s">
        <v>362</v>
      </c>
      <c r="TY204" t="s">
        <v>5002</v>
      </c>
      <c r="UN204" t="s">
        <v>3074</v>
      </c>
      <c r="UO204" t="s">
        <v>3074</v>
      </c>
      <c r="UP204" t="s">
        <v>3074</v>
      </c>
      <c r="UQ204" t="s">
        <v>6855</v>
      </c>
      <c r="UR204" t="s">
        <v>304</v>
      </c>
      <c r="US204" t="s">
        <v>321</v>
      </c>
      <c r="UT204" t="s">
        <v>290</v>
      </c>
      <c r="UU204" t="s">
        <v>686</v>
      </c>
      <c r="UV204" t="s">
        <v>532</v>
      </c>
      <c r="UW204" t="s">
        <v>329</v>
      </c>
      <c r="UX204" t="s">
        <v>1205</v>
      </c>
      <c r="UY204" t="s">
        <v>406</v>
      </c>
      <c r="UZ204" t="s">
        <v>1099</v>
      </c>
      <c r="VA204" t="s">
        <v>1184</v>
      </c>
      <c r="VB204" t="s">
        <v>392</v>
      </c>
    </row>
    <row r="205" spans="1:574" x14ac:dyDescent="0.25">
      <c r="A205" t="s">
        <v>6856</v>
      </c>
      <c r="B205" s="38">
        <v>45915</v>
      </c>
      <c r="C205" t="s">
        <v>3056</v>
      </c>
      <c r="D205" t="s">
        <v>3062</v>
      </c>
      <c r="E205" t="s">
        <v>3068</v>
      </c>
      <c r="G205" t="s">
        <v>3072</v>
      </c>
      <c r="H205" s="38">
        <v>45028</v>
      </c>
      <c r="I205">
        <v>58</v>
      </c>
      <c r="J205" t="s">
        <v>1471</v>
      </c>
      <c r="K205" t="s">
        <v>4868</v>
      </c>
      <c r="L205" t="s">
        <v>4875</v>
      </c>
      <c r="N205" t="s">
        <v>4911</v>
      </c>
      <c r="P205" t="s">
        <v>4937</v>
      </c>
      <c r="R205" t="s">
        <v>5529</v>
      </c>
      <c r="S205" t="s">
        <v>362</v>
      </c>
      <c r="T205" t="s">
        <v>360</v>
      </c>
      <c r="U205" t="s">
        <v>362</v>
      </c>
      <c r="V205" t="s">
        <v>362</v>
      </c>
      <c r="W205" t="s">
        <v>362</v>
      </c>
      <c r="X205" t="s">
        <v>362</v>
      </c>
      <c r="Y205" t="s">
        <v>362</v>
      </c>
      <c r="Z205" t="s">
        <v>362</v>
      </c>
      <c r="AB205" t="s">
        <v>4942</v>
      </c>
      <c r="AC205" t="s">
        <v>4942</v>
      </c>
      <c r="AD205" t="s">
        <v>4940</v>
      </c>
      <c r="AE205" t="s">
        <v>4942</v>
      </c>
      <c r="AF205" t="s">
        <v>4940</v>
      </c>
      <c r="AG205" t="s">
        <v>4940</v>
      </c>
      <c r="AH205" t="s">
        <v>5984</v>
      </c>
      <c r="AI205" t="s">
        <v>360</v>
      </c>
      <c r="AJ205" t="s">
        <v>360</v>
      </c>
      <c r="AK205" t="s">
        <v>362</v>
      </c>
      <c r="AL205" t="s">
        <v>362</v>
      </c>
      <c r="AM205" t="s">
        <v>362</v>
      </c>
      <c r="AN205" t="s">
        <v>362</v>
      </c>
      <c r="AO205" t="s">
        <v>362</v>
      </c>
      <c r="AP205" t="s">
        <v>362</v>
      </c>
      <c r="AQ205" t="s">
        <v>362</v>
      </c>
      <c r="AR205" t="s">
        <v>362</v>
      </c>
      <c r="AS205" t="s">
        <v>362</v>
      </c>
      <c r="AT205" t="s">
        <v>362</v>
      </c>
      <c r="AU205" t="s">
        <v>362</v>
      </c>
      <c r="AV205" t="s">
        <v>362</v>
      </c>
      <c r="AX205" t="s">
        <v>5984</v>
      </c>
      <c r="AY205" t="s">
        <v>360</v>
      </c>
      <c r="AZ205" t="s">
        <v>360</v>
      </c>
      <c r="BA205" t="s">
        <v>362</v>
      </c>
      <c r="BB205" t="s">
        <v>362</v>
      </c>
      <c r="BC205" t="s">
        <v>362</v>
      </c>
      <c r="BD205" t="s">
        <v>362</v>
      </c>
      <c r="BE205" t="s">
        <v>362</v>
      </c>
      <c r="BF205" t="s">
        <v>362</v>
      </c>
      <c r="BG205" t="s">
        <v>362</v>
      </c>
      <c r="BH205" t="s">
        <v>362</v>
      </c>
      <c r="BI205" t="s">
        <v>362</v>
      </c>
      <c r="BJ205" t="s">
        <v>362</v>
      </c>
      <c r="BK205" t="s">
        <v>362</v>
      </c>
      <c r="BM205" t="s">
        <v>5473</v>
      </c>
      <c r="BN205" t="s">
        <v>362</v>
      </c>
      <c r="BO205" t="s">
        <v>362</v>
      </c>
      <c r="BP205" t="s">
        <v>362</v>
      </c>
      <c r="BQ205" t="s">
        <v>360</v>
      </c>
      <c r="BR205" t="s">
        <v>362</v>
      </c>
      <c r="BS205" t="s">
        <v>362</v>
      </c>
      <c r="BT205" t="s">
        <v>362</v>
      </c>
      <c r="BU205" t="s">
        <v>362</v>
      </c>
      <c r="BV205" t="s">
        <v>362</v>
      </c>
      <c r="BX205" t="s">
        <v>4975</v>
      </c>
      <c r="CN205" t="s">
        <v>5002</v>
      </c>
      <c r="DD205" t="s">
        <v>5019</v>
      </c>
      <c r="EK205" t="s">
        <v>5070</v>
      </c>
      <c r="EW205" t="s">
        <v>5094</v>
      </c>
      <c r="EX205" t="s">
        <v>360</v>
      </c>
      <c r="EY205" t="s">
        <v>362</v>
      </c>
      <c r="EZ205" t="s">
        <v>362</v>
      </c>
      <c r="FA205" t="s">
        <v>362</v>
      </c>
      <c r="FB205" t="s">
        <v>362</v>
      </c>
      <c r="FC205" t="s">
        <v>362</v>
      </c>
      <c r="FD205" t="s">
        <v>362</v>
      </c>
      <c r="FE205" t="s">
        <v>362</v>
      </c>
      <c r="FF205" t="s">
        <v>362</v>
      </c>
      <c r="FG205" t="s">
        <v>362</v>
      </c>
      <c r="FH205" t="s">
        <v>362</v>
      </c>
      <c r="FJ205" t="s">
        <v>5070</v>
      </c>
      <c r="FK205" t="s">
        <v>3072</v>
      </c>
      <c r="FV205" t="s">
        <v>3072</v>
      </c>
      <c r="GG205" t="s">
        <v>4961</v>
      </c>
      <c r="GI205" t="s">
        <v>3072</v>
      </c>
      <c r="GJ205" t="s">
        <v>5137</v>
      </c>
      <c r="GK205" t="s">
        <v>362</v>
      </c>
      <c r="GL205" t="s">
        <v>360</v>
      </c>
      <c r="GM205" t="s">
        <v>362</v>
      </c>
      <c r="GN205" t="s">
        <v>362</v>
      </c>
      <c r="GO205" t="s">
        <v>362</v>
      </c>
      <c r="GP205" t="s">
        <v>362</v>
      </c>
      <c r="GR205" t="s">
        <v>5147</v>
      </c>
      <c r="GS205" t="s">
        <v>362</v>
      </c>
      <c r="GT205" t="s">
        <v>362</v>
      </c>
      <c r="GU205" t="s">
        <v>360</v>
      </c>
      <c r="GV205" t="s">
        <v>362</v>
      </c>
      <c r="GW205" t="s">
        <v>362</v>
      </c>
      <c r="GX205" t="s">
        <v>362</v>
      </c>
      <c r="GY205" t="s">
        <v>362</v>
      </c>
      <c r="GZ205" t="s">
        <v>362</v>
      </c>
      <c r="HB205" t="s">
        <v>3072</v>
      </c>
      <c r="IG205" t="s">
        <v>5187</v>
      </c>
      <c r="IP205" t="s">
        <v>5203</v>
      </c>
      <c r="IQ205" t="s">
        <v>5218</v>
      </c>
      <c r="IR205" t="s">
        <v>362</v>
      </c>
      <c r="IS205" t="s">
        <v>362</v>
      </c>
      <c r="IT205" t="s">
        <v>362</v>
      </c>
      <c r="IU205" t="s">
        <v>360</v>
      </c>
      <c r="IV205" t="s">
        <v>362</v>
      </c>
      <c r="IW205" t="s">
        <v>362</v>
      </c>
      <c r="IX205" t="s">
        <v>362</v>
      </c>
      <c r="IY205" t="s">
        <v>362</v>
      </c>
      <c r="IZ205" t="s">
        <v>362</v>
      </c>
      <c r="JA205" t="s">
        <v>362</v>
      </c>
      <c r="JL205" t="s">
        <v>3074</v>
      </c>
      <c r="JX205" t="s">
        <v>5986</v>
      </c>
      <c r="JY205" t="s">
        <v>360</v>
      </c>
      <c r="JZ205" t="s">
        <v>362</v>
      </c>
      <c r="KA205" t="s">
        <v>360</v>
      </c>
      <c r="KB205" t="s">
        <v>362</v>
      </c>
      <c r="KC205" t="s">
        <v>362</v>
      </c>
      <c r="KD205" t="s">
        <v>362</v>
      </c>
      <c r="KE205" t="s">
        <v>362</v>
      </c>
      <c r="KF205" t="s">
        <v>362</v>
      </c>
      <c r="KG205" t="s">
        <v>362</v>
      </c>
      <c r="KI205" t="s">
        <v>5259</v>
      </c>
      <c r="KJ205" t="s">
        <v>6857</v>
      </c>
      <c r="KK205" t="s">
        <v>362</v>
      </c>
      <c r="KL205" t="s">
        <v>360</v>
      </c>
      <c r="KM205" t="s">
        <v>362</v>
      </c>
      <c r="KN205" t="s">
        <v>360</v>
      </c>
      <c r="KO205" t="s">
        <v>362</v>
      </c>
      <c r="KP205" t="s">
        <v>362</v>
      </c>
      <c r="KQ205" t="s">
        <v>362</v>
      </c>
      <c r="KR205" t="s">
        <v>360</v>
      </c>
      <c r="KS205" t="s">
        <v>362</v>
      </c>
      <c r="KT205" t="s">
        <v>362</v>
      </c>
      <c r="KU205" t="s">
        <v>362</v>
      </c>
      <c r="LJ205" t="s">
        <v>5283</v>
      </c>
      <c r="LK205" t="s">
        <v>362</v>
      </c>
      <c r="LL205" t="s">
        <v>362</v>
      </c>
      <c r="LM205" t="s">
        <v>360</v>
      </c>
      <c r="LN205" t="s">
        <v>362</v>
      </c>
      <c r="LO205" t="s">
        <v>362</v>
      </c>
      <c r="LP205" t="s">
        <v>362</v>
      </c>
      <c r="LQ205" t="s">
        <v>362</v>
      </c>
      <c r="LS205" t="s">
        <v>3072</v>
      </c>
      <c r="LT205" t="s">
        <v>5287</v>
      </c>
      <c r="MR205" t="s">
        <v>4907</v>
      </c>
      <c r="MS205" t="s">
        <v>362</v>
      </c>
      <c r="MT205" t="s">
        <v>362</v>
      </c>
      <c r="MU205" t="s">
        <v>362</v>
      </c>
      <c r="MV205" t="s">
        <v>362</v>
      </c>
      <c r="MW205" t="s">
        <v>362</v>
      </c>
      <c r="MX205" t="s">
        <v>362</v>
      </c>
      <c r="MY205" t="s">
        <v>362</v>
      </c>
      <c r="MZ205" t="s">
        <v>362</v>
      </c>
      <c r="NA205" t="s">
        <v>362</v>
      </c>
      <c r="NB205" t="s">
        <v>360</v>
      </c>
      <c r="NC205" t="s">
        <v>362</v>
      </c>
      <c r="NE205" t="s">
        <v>5332</v>
      </c>
      <c r="NF205" t="s">
        <v>362</v>
      </c>
      <c r="NG205" t="s">
        <v>362</v>
      </c>
      <c r="NH205" t="s">
        <v>362</v>
      </c>
      <c r="NI205" t="s">
        <v>362</v>
      </c>
      <c r="NJ205" t="s">
        <v>362</v>
      </c>
      <c r="NK205" t="s">
        <v>360</v>
      </c>
      <c r="NL205" t="s">
        <v>362</v>
      </c>
      <c r="NM205" t="s">
        <v>362</v>
      </c>
      <c r="NN205" t="s">
        <v>362</v>
      </c>
      <c r="NO205" t="s">
        <v>362</v>
      </c>
      <c r="NP205" t="s">
        <v>362</v>
      </c>
      <c r="NQ205" t="s">
        <v>362</v>
      </c>
      <c r="NR205" t="s">
        <v>362</v>
      </c>
      <c r="NS205" t="s">
        <v>362</v>
      </c>
      <c r="NU205" t="s">
        <v>6515</v>
      </c>
      <c r="NV205" t="s">
        <v>362</v>
      </c>
      <c r="NW205" t="s">
        <v>362</v>
      </c>
      <c r="NX205" t="s">
        <v>362</v>
      </c>
      <c r="NY205" t="s">
        <v>360</v>
      </c>
      <c r="NZ205" t="s">
        <v>362</v>
      </c>
      <c r="OA205" t="s">
        <v>360</v>
      </c>
      <c r="OB205" t="s">
        <v>362</v>
      </c>
      <c r="OC205" t="s">
        <v>362</v>
      </c>
      <c r="OD205" t="s">
        <v>362</v>
      </c>
      <c r="OE205" t="s">
        <v>362</v>
      </c>
      <c r="OF205" t="s">
        <v>362</v>
      </c>
      <c r="OG205" t="s">
        <v>362</v>
      </c>
      <c r="OI205" t="s">
        <v>5345</v>
      </c>
      <c r="OJ205" t="s">
        <v>360</v>
      </c>
      <c r="OK205" t="s">
        <v>362</v>
      </c>
      <c r="OL205" t="s">
        <v>362</v>
      </c>
      <c r="OM205" t="s">
        <v>362</v>
      </c>
      <c r="ON205" t="s">
        <v>362</v>
      </c>
      <c r="OO205" t="s">
        <v>362</v>
      </c>
      <c r="OP205" t="s">
        <v>362</v>
      </c>
      <c r="OQ205" t="s">
        <v>362</v>
      </c>
      <c r="OR205" t="s">
        <v>362</v>
      </c>
      <c r="OS205" t="s">
        <v>362</v>
      </c>
      <c r="OU205" t="s">
        <v>5002</v>
      </c>
      <c r="PF205" t="s">
        <v>6203</v>
      </c>
      <c r="PG205" t="s">
        <v>360</v>
      </c>
      <c r="PH205" t="s">
        <v>362</v>
      </c>
      <c r="PI205" t="s">
        <v>362</v>
      </c>
      <c r="PJ205" t="s">
        <v>362</v>
      </c>
      <c r="PK205" t="s">
        <v>362</v>
      </c>
      <c r="PL205" t="s">
        <v>362</v>
      </c>
      <c r="PM205" t="s">
        <v>362</v>
      </c>
      <c r="PN205" t="s">
        <v>362</v>
      </c>
      <c r="PO205" t="s">
        <v>362</v>
      </c>
      <c r="PP205" t="s">
        <v>360</v>
      </c>
      <c r="PQ205" t="s">
        <v>362</v>
      </c>
      <c r="PR205" t="s">
        <v>362</v>
      </c>
      <c r="PS205" t="s">
        <v>362</v>
      </c>
      <c r="PT205" t="s">
        <v>362</v>
      </c>
      <c r="PU205" t="s">
        <v>362</v>
      </c>
      <c r="PV205" t="s">
        <v>362</v>
      </c>
      <c r="PW205" t="s">
        <v>362</v>
      </c>
      <c r="PX205" t="s">
        <v>362</v>
      </c>
      <c r="PZ205" t="s">
        <v>5398</v>
      </c>
      <c r="QA205" t="s">
        <v>362</v>
      </c>
      <c r="QB205" t="s">
        <v>362</v>
      </c>
      <c r="QC205" t="s">
        <v>362</v>
      </c>
      <c r="QD205" t="s">
        <v>362</v>
      </c>
      <c r="QE205" t="s">
        <v>362</v>
      </c>
      <c r="QF205" t="s">
        <v>362</v>
      </c>
      <c r="QG205" t="s">
        <v>362</v>
      </c>
      <c r="QH205" t="s">
        <v>362</v>
      </c>
      <c r="QI205" t="s">
        <v>362</v>
      </c>
      <c r="QJ205" t="s">
        <v>362</v>
      </c>
      <c r="QK205" t="s">
        <v>362</v>
      </c>
      <c r="QL205" t="s">
        <v>362</v>
      </c>
      <c r="QM205" t="s">
        <v>360</v>
      </c>
      <c r="QN205" t="s">
        <v>362</v>
      </c>
      <c r="QO205" t="s">
        <v>362</v>
      </c>
      <c r="QP205" t="s">
        <v>362</v>
      </c>
      <c r="SZ205" t="s">
        <v>3074</v>
      </c>
      <c r="TA205" t="s">
        <v>362</v>
      </c>
      <c r="TB205" t="s">
        <v>362</v>
      </c>
      <c r="TC205" t="s">
        <v>362</v>
      </c>
      <c r="TD205" t="s">
        <v>362</v>
      </c>
      <c r="TE205" t="s">
        <v>362</v>
      </c>
      <c r="TF205" t="s">
        <v>362</v>
      </c>
      <c r="TG205" t="s">
        <v>360</v>
      </c>
      <c r="TH205" t="s">
        <v>362</v>
      </c>
      <c r="TY205" t="s">
        <v>5002</v>
      </c>
      <c r="UN205" t="s">
        <v>3074</v>
      </c>
      <c r="UO205" t="s">
        <v>3074</v>
      </c>
      <c r="UP205" t="s">
        <v>3074</v>
      </c>
      <c r="UQ205" t="s">
        <v>1310</v>
      </c>
      <c r="UR205" t="s">
        <v>304</v>
      </c>
      <c r="US205" t="s">
        <v>314</v>
      </c>
      <c r="UT205" t="s">
        <v>290</v>
      </c>
      <c r="UU205" t="s">
        <v>691</v>
      </c>
      <c r="UV205" t="s">
        <v>527</v>
      </c>
      <c r="UW205" t="s">
        <v>332</v>
      </c>
      <c r="UX205" t="s">
        <v>737</v>
      </c>
      <c r="UY205" t="s">
        <v>406</v>
      </c>
      <c r="UZ205" t="s">
        <v>1099</v>
      </c>
      <c r="VA205" t="s">
        <v>1184</v>
      </c>
      <c r="VB205" t="s">
        <v>392</v>
      </c>
    </row>
    <row r="206" spans="1:574" x14ac:dyDescent="0.25">
      <c r="A206" t="s">
        <v>6858</v>
      </c>
      <c r="B206" s="38">
        <v>45915</v>
      </c>
      <c r="C206" t="s">
        <v>3055</v>
      </c>
      <c r="D206" t="s">
        <v>3062</v>
      </c>
      <c r="E206" t="s">
        <v>3068</v>
      </c>
      <c r="G206" t="s">
        <v>3072</v>
      </c>
      <c r="H206" s="38">
        <v>44622</v>
      </c>
      <c r="I206">
        <v>32</v>
      </c>
      <c r="J206" t="s">
        <v>1471</v>
      </c>
      <c r="K206" t="s">
        <v>4866</v>
      </c>
      <c r="L206" t="s">
        <v>4875</v>
      </c>
      <c r="N206" t="s">
        <v>4911</v>
      </c>
      <c r="P206" t="s">
        <v>4921</v>
      </c>
      <c r="R206" t="s">
        <v>5527</v>
      </c>
      <c r="S206" t="s">
        <v>360</v>
      </c>
      <c r="T206" t="s">
        <v>362</v>
      </c>
      <c r="U206" t="s">
        <v>362</v>
      </c>
      <c r="V206" t="s">
        <v>362</v>
      </c>
      <c r="W206" t="s">
        <v>362</v>
      </c>
      <c r="X206" t="s">
        <v>362</v>
      </c>
      <c r="Y206" t="s">
        <v>362</v>
      </c>
      <c r="Z206" t="s">
        <v>362</v>
      </c>
      <c r="AB206" t="s">
        <v>4940</v>
      </c>
      <c r="AC206" t="s">
        <v>4940</v>
      </c>
      <c r="AD206" t="s">
        <v>4940</v>
      </c>
      <c r="AE206" t="s">
        <v>4940</v>
      </c>
      <c r="AF206" t="s">
        <v>4940</v>
      </c>
      <c r="AG206" t="s">
        <v>4940</v>
      </c>
      <c r="AH206" t="s">
        <v>6115</v>
      </c>
      <c r="AI206" t="s">
        <v>360</v>
      </c>
      <c r="AJ206" t="s">
        <v>362</v>
      </c>
      <c r="AK206" t="s">
        <v>360</v>
      </c>
      <c r="AL206" t="s">
        <v>362</v>
      </c>
      <c r="AM206" t="s">
        <v>362</v>
      </c>
      <c r="AN206" t="s">
        <v>362</v>
      </c>
      <c r="AO206" t="s">
        <v>362</v>
      </c>
      <c r="AP206" t="s">
        <v>362</v>
      </c>
      <c r="AQ206" t="s">
        <v>362</v>
      </c>
      <c r="AR206" t="s">
        <v>362</v>
      </c>
      <c r="AS206" t="s">
        <v>362</v>
      </c>
      <c r="AT206" t="s">
        <v>362</v>
      </c>
      <c r="AU206" t="s">
        <v>362</v>
      </c>
      <c r="AV206" t="s">
        <v>362</v>
      </c>
      <c r="AX206" t="s">
        <v>4973</v>
      </c>
      <c r="AY206" t="s">
        <v>362</v>
      </c>
      <c r="AZ206" t="s">
        <v>362</v>
      </c>
      <c r="BA206" t="s">
        <v>362</v>
      </c>
      <c r="BB206" t="s">
        <v>362</v>
      </c>
      <c r="BC206" t="s">
        <v>362</v>
      </c>
      <c r="BD206" t="s">
        <v>362</v>
      </c>
      <c r="BE206" t="s">
        <v>362</v>
      </c>
      <c r="BF206" t="s">
        <v>362</v>
      </c>
      <c r="BG206" t="s">
        <v>362</v>
      </c>
      <c r="BH206" t="s">
        <v>362</v>
      </c>
      <c r="BI206" t="s">
        <v>362</v>
      </c>
      <c r="BJ206" t="s">
        <v>360</v>
      </c>
      <c r="BK206" t="s">
        <v>362</v>
      </c>
      <c r="DE206" t="s">
        <v>5026</v>
      </c>
      <c r="DF206" t="s">
        <v>5036</v>
      </c>
      <c r="DG206" t="s">
        <v>362</v>
      </c>
      <c r="DH206" t="s">
        <v>362</v>
      </c>
      <c r="DI206" t="s">
        <v>360</v>
      </c>
      <c r="DJ206" t="s">
        <v>362</v>
      </c>
      <c r="DK206" t="s">
        <v>362</v>
      </c>
      <c r="DL206" t="s">
        <v>362</v>
      </c>
      <c r="EK206" t="s">
        <v>5074</v>
      </c>
      <c r="EL206" t="s">
        <v>6823</v>
      </c>
      <c r="EM206" t="s">
        <v>360</v>
      </c>
      <c r="EN206" t="s">
        <v>362</v>
      </c>
      <c r="EO206" t="s">
        <v>362</v>
      </c>
      <c r="EP206" t="s">
        <v>362</v>
      </c>
      <c r="EQ206" t="s">
        <v>360</v>
      </c>
      <c r="ER206" t="s">
        <v>362</v>
      </c>
      <c r="ES206" t="s">
        <v>362</v>
      </c>
      <c r="ET206" t="s">
        <v>362</v>
      </c>
      <c r="EU206" t="s">
        <v>362</v>
      </c>
      <c r="EW206" t="s">
        <v>6133</v>
      </c>
      <c r="EX206" t="s">
        <v>360</v>
      </c>
      <c r="EY206" t="s">
        <v>362</v>
      </c>
      <c r="EZ206" t="s">
        <v>362</v>
      </c>
      <c r="FA206" t="s">
        <v>360</v>
      </c>
      <c r="FB206" t="s">
        <v>362</v>
      </c>
      <c r="FC206" t="s">
        <v>362</v>
      </c>
      <c r="FD206" t="s">
        <v>362</v>
      </c>
      <c r="FE206" t="s">
        <v>362</v>
      </c>
      <c r="FF206" t="s">
        <v>362</v>
      </c>
      <c r="FG206" t="s">
        <v>362</v>
      </c>
      <c r="FH206" t="s">
        <v>362</v>
      </c>
      <c r="FJ206" t="s">
        <v>5074</v>
      </c>
      <c r="FK206" t="s">
        <v>5111</v>
      </c>
      <c r="FL206" t="s">
        <v>5113</v>
      </c>
      <c r="FM206" t="s">
        <v>360</v>
      </c>
      <c r="FN206" t="s">
        <v>362</v>
      </c>
      <c r="FO206" t="s">
        <v>362</v>
      </c>
      <c r="FP206" t="s">
        <v>362</v>
      </c>
      <c r="FQ206" t="s">
        <v>362</v>
      </c>
      <c r="FR206" t="s">
        <v>362</v>
      </c>
      <c r="FS206" t="s">
        <v>362</v>
      </c>
      <c r="FT206" t="s">
        <v>362</v>
      </c>
      <c r="FV206" t="s">
        <v>3072</v>
      </c>
      <c r="GG206" t="s">
        <v>4949</v>
      </c>
      <c r="GI206" t="s">
        <v>3074</v>
      </c>
      <c r="HN206" t="s">
        <v>5172</v>
      </c>
      <c r="HO206" t="s">
        <v>362</v>
      </c>
      <c r="HP206" t="s">
        <v>362</v>
      </c>
      <c r="HQ206" t="s">
        <v>360</v>
      </c>
      <c r="HR206" t="s">
        <v>362</v>
      </c>
      <c r="HS206" t="s">
        <v>362</v>
      </c>
      <c r="HT206" t="s">
        <v>362</v>
      </c>
      <c r="HU206" t="s">
        <v>362</v>
      </c>
      <c r="HV206" t="s">
        <v>362</v>
      </c>
      <c r="HW206" t="s">
        <v>362</v>
      </c>
      <c r="HY206" t="s">
        <v>5186</v>
      </c>
      <c r="HZ206" t="s">
        <v>362</v>
      </c>
      <c r="IA206" t="s">
        <v>362</v>
      </c>
      <c r="IB206" t="s">
        <v>362</v>
      </c>
      <c r="IC206" t="s">
        <v>362</v>
      </c>
      <c r="ID206" t="s">
        <v>360</v>
      </c>
      <c r="IE206" t="s">
        <v>362</v>
      </c>
      <c r="IG206" t="s">
        <v>4907</v>
      </c>
      <c r="IP206" t="s">
        <v>5203</v>
      </c>
      <c r="IQ206" t="s">
        <v>5220</v>
      </c>
      <c r="IR206" t="s">
        <v>362</v>
      </c>
      <c r="IS206" t="s">
        <v>362</v>
      </c>
      <c r="IT206" t="s">
        <v>362</v>
      </c>
      <c r="IU206" t="s">
        <v>362</v>
      </c>
      <c r="IV206" t="s">
        <v>360</v>
      </c>
      <c r="IW206" t="s">
        <v>362</v>
      </c>
      <c r="IX206" t="s">
        <v>362</v>
      </c>
      <c r="IY206" t="s">
        <v>362</v>
      </c>
      <c r="IZ206" t="s">
        <v>362</v>
      </c>
      <c r="JA206" t="s">
        <v>362</v>
      </c>
      <c r="JL206" t="s">
        <v>5235</v>
      </c>
      <c r="JX206" t="s">
        <v>5248</v>
      </c>
      <c r="JY206" t="s">
        <v>360</v>
      </c>
      <c r="JZ206" t="s">
        <v>362</v>
      </c>
      <c r="KA206" t="s">
        <v>362</v>
      </c>
      <c r="KB206" t="s">
        <v>362</v>
      </c>
      <c r="KC206" t="s">
        <v>362</v>
      </c>
      <c r="KD206" t="s">
        <v>362</v>
      </c>
      <c r="KE206" t="s">
        <v>362</v>
      </c>
      <c r="KF206" t="s">
        <v>362</v>
      </c>
      <c r="KG206" t="s">
        <v>362</v>
      </c>
      <c r="KI206" t="s">
        <v>5259</v>
      </c>
      <c r="KJ206" t="s">
        <v>5263</v>
      </c>
      <c r="KK206" t="s">
        <v>360</v>
      </c>
      <c r="KL206" t="s">
        <v>362</v>
      </c>
      <c r="KM206" t="s">
        <v>362</v>
      </c>
      <c r="KN206" t="s">
        <v>362</v>
      </c>
      <c r="KO206" t="s">
        <v>362</v>
      </c>
      <c r="KP206" t="s">
        <v>362</v>
      </c>
      <c r="KQ206" t="s">
        <v>362</v>
      </c>
      <c r="KR206" t="s">
        <v>362</v>
      </c>
      <c r="KS206" t="s">
        <v>362</v>
      </c>
      <c r="KT206" t="s">
        <v>362</v>
      </c>
      <c r="KU206" t="s">
        <v>362</v>
      </c>
      <c r="LJ206" t="s">
        <v>6540</v>
      </c>
      <c r="LK206" t="s">
        <v>360</v>
      </c>
      <c r="LL206" t="s">
        <v>360</v>
      </c>
      <c r="LM206" t="s">
        <v>362</v>
      </c>
      <c r="LN206" t="s">
        <v>362</v>
      </c>
      <c r="LO206" t="s">
        <v>362</v>
      </c>
      <c r="LP206" t="s">
        <v>362</v>
      </c>
      <c r="LQ206" t="s">
        <v>362</v>
      </c>
      <c r="LS206" t="s">
        <v>3072</v>
      </c>
      <c r="LT206" t="s">
        <v>5287</v>
      </c>
      <c r="MR206" t="s">
        <v>5310</v>
      </c>
      <c r="MS206" t="s">
        <v>360</v>
      </c>
      <c r="MT206" t="s">
        <v>362</v>
      </c>
      <c r="MU206" t="s">
        <v>362</v>
      </c>
      <c r="MV206" t="s">
        <v>362</v>
      </c>
      <c r="MW206" t="s">
        <v>362</v>
      </c>
      <c r="MX206" t="s">
        <v>362</v>
      </c>
      <c r="MY206" t="s">
        <v>362</v>
      </c>
      <c r="MZ206" t="s">
        <v>362</v>
      </c>
      <c r="NA206" t="s">
        <v>362</v>
      </c>
      <c r="NB206" t="s">
        <v>362</v>
      </c>
      <c r="NC206" t="s">
        <v>362</v>
      </c>
      <c r="NE206" t="s">
        <v>4971</v>
      </c>
      <c r="NF206" t="s">
        <v>362</v>
      </c>
      <c r="NG206" t="s">
        <v>362</v>
      </c>
      <c r="NH206" t="s">
        <v>362</v>
      </c>
      <c r="NI206" t="s">
        <v>362</v>
      </c>
      <c r="NJ206" t="s">
        <v>362</v>
      </c>
      <c r="NK206" t="s">
        <v>362</v>
      </c>
      <c r="NL206" t="s">
        <v>362</v>
      </c>
      <c r="NM206" t="s">
        <v>362</v>
      </c>
      <c r="NN206" t="s">
        <v>362</v>
      </c>
      <c r="NO206" t="s">
        <v>362</v>
      </c>
      <c r="NP206" t="s">
        <v>362</v>
      </c>
      <c r="NQ206" t="s">
        <v>360</v>
      </c>
      <c r="NR206" t="s">
        <v>362</v>
      </c>
      <c r="NS206" t="s">
        <v>362</v>
      </c>
      <c r="NU206" t="s">
        <v>5263</v>
      </c>
      <c r="NV206" t="s">
        <v>360</v>
      </c>
      <c r="NW206" t="s">
        <v>362</v>
      </c>
      <c r="NX206" t="s">
        <v>362</v>
      </c>
      <c r="NY206" t="s">
        <v>362</v>
      </c>
      <c r="NZ206" t="s">
        <v>362</v>
      </c>
      <c r="OA206" t="s">
        <v>362</v>
      </c>
      <c r="OB206" t="s">
        <v>362</v>
      </c>
      <c r="OC206" t="s">
        <v>362</v>
      </c>
      <c r="OD206" t="s">
        <v>362</v>
      </c>
      <c r="OE206" t="s">
        <v>362</v>
      </c>
      <c r="OF206" t="s">
        <v>362</v>
      </c>
      <c r="OG206" t="s">
        <v>362</v>
      </c>
      <c r="OI206" t="s">
        <v>5345</v>
      </c>
      <c r="OJ206" t="s">
        <v>360</v>
      </c>
      <c r="OK206" t="s">
        <v>362</v>
      </c>
      <c r="OL206" t="s">
        <v>362</v>
      </c>
      <c r="OM206" t="s">
        <v>362</v>
      </c>
      <c r="ON206" t="s">
        <v>362</v>
      </c>
      <c r="OO206" t="s">
        <v>362</v>
      </c>
      <c r="OP206" t="s">
        <v>362</v>
      </c>
      <c r="OQ206" t="s">
        <v>362</v>
      </c>
      <c r="OR206" t="s">
        <v>362</v>
      </c>
      <c r="OS206" t="s">
        <v>362</v>
      </c>
      <c r="OU206" t="s">
        <v>5002</v>
      </c>
      <c r="PF206" t="s">
        <v>5398</v>
      </c>
      <c r="PG206" t="s">
        <v>362</v>
      </c>
      <c r="PH206" t="s">
        <v>362</v>
      </c>
      <c r="PI206" t="s">
        <v>362</v>
      </c>
      <c r="PJ206" t="s">
        <v>362</v>
      </c>
      <c r="PK206" t="s">
        <v>362</v>
      </c>
      <c r="PL206" t="s">
        <v>362</v>
      </c>
      <c r="PM206" t="s">
        <v>362</v>
      </c>
      <c r="PN206" t="s">
        <v>362</v>
      </c>
      <c r="PO206" t="s">
        <v>362</v>
      </c>
      <c r="PP206" t="s">
        <v>362</v>
      </c>
      <c r="PQ206" t="s">
        <v>362</v>
      </c>
      <c r="PR206" t="s">
        <v>362</v>
      </c>
      <c r="PS206" t="s">
        <v>362</v>
      </c>
      <c r="PT206" t="s">
        <v>362</v>
      </c>
      <c r="PU206" t="s">
        <v>362</v>
      </c>
      <c r="PV206" t="s">
        <v>362</v>
      </c>
      <c r="PW206" t="s">
        <v>362</v>
      </c>
      <c r="PX206" t="s">
        <v>360</v>
      </c>
      <c r="PZ206" t="s">
        <v>5398</v>
      </c>
      <c r="QA206" t="s">
        <v>362</v>
      </c>
      <c r="QB206" t="s">
        <v>362</v>
      </c>
      <c r="QC206" t="s">
        <v>362</v>
      </c>
      <c r="QD206" t="s">
        <v>362</v>
      </c>
      <c r="QE206" t="s">
        <v>362</v>
      </c>
      <c r="QF206" t="s">
        <v>362</v>
      </c>
      <c r="QG206" t="s">
        <v>362</v>
      </c>
      <c r="QH206" t="s">
        <v>362</v>
      </c>
      <c r="QI206" t="s">
        <v>362</v>
      </c>
      <c r="QJ206" t="s">
        <v>362</v>
      </c>
      <c r="QK206" t="s">
        <v>362</v>
      </c>
      <c r="QL206" t="s">
        <v>362</v>
      </c>
      <c r="QM206" t="s">
        <v>360</v>
      </c>
      <c r="QN206" t="s">
        <v>362</v>
      </c>
      <c r="QO206" t="s">
        <v>362</v>
      </c>
      <c r="QP206" t="s">
        <v>362</v>
      </c>
      <c r="SZ206" t="s">
        <v>6859</v>
      </c>
      <c r="TA206" t="s">
        <v>362</v>
      </c>
      <c r="TB206" t="s">
        <v>360</v>
      </c>
      <c r="TC206" t="s">
        <v>362</v>
      </c>
      <c r="TD206" t="s">
        <v>362</v>
      </c>
      <c r="TE206" t="s">
        <v>360</v>
      </c>
      <c r="TF206" t="s">
        <v>362</v>
      </c>
      <c r="TG206" t="s">
        <v>362</v>
      </c>
      <c r="TH206" t="s">
        <v>362</v>
      </c>
      <c r="TJ206" t="s">
        <v>6037</v>
      </c>
      <c r="TK206" t="s">
        <v>362</v>
      </c>
      <c r="TL206" t="s">
        <v>362</v>
      </c>
      <c r="TM206" t="s">
        <v>362</v>
      </c>
      <c r="TN206" t="s">
        <v>362</v>
      </c>
      <c r="TO206" t="s">
        <v>362</v>
      </c>
      <c r="TP206" t="s">
        <v>360</v>
      </c>
      <c r="TQ206" t="s">
        <v>360</v>
      </c>
      <c r="TR206" t="s">
        <v>362</v>
      </c>
      <c r="TS206" t="s">
        <v>362</v>
      </c>
      <c r="TT206" t="s">
        <v>362</v>
      </c>
      <c r="TU206" t="s">
        <v>362</v>
      </c>
      <c r="TV206" t="s">
        <v>362</v>
      </c>
      <c r="TW206" t="s">
        <v>362</v>
      </c>
      <c r="UN206" t="s">
        <v>3074</v>
      </c>
      <c r="UO206" t="s">
        <v>3074</v>
      </c>
      <c r="UP206" t="s">
        <v>3074</v>
      </c>
      <c r="UQ206" t="s">
        <v>6860</v>
      </c>
      <c r="UR206" t="s">
        <v>304</v>
      </c>
      <c r="US206" t="s">
        <v>314</v>
      </c>
      <c r="UT206" t="s">
        <v>282</v>
      </c>
      <c r="UU206" t="s">
        <v>686</v>
      </c>
      <c r="UV206" t="s">
        <v>532</v>
      </c>
      <c r="UW206" t="s">
        <v>328</v>
      </c>
      <c r="UX206" t="s">
        <v>737</v>
      </c>
      <c r="UY206" t="s">
        <v>406</v>
      </c>
      <c r="UZ206" t="s">
        <v>1098</v>
      </c>
      <c r="VA206" t="s">
        <v>1184</v>
      </c>
      <c r="VB206" t="s">
        <v>380</v>
      </c>
    </row>
    <row r="207" spans="1:574" x14ac:dyDescent="0.25">
      <c r="A207" t="s">
        <v>6861</v>
      </c>
      <c r="B207" s="38">
        <v>45915</v>
      </c>
      <c r="C207" t="s">
        <v>3055</v>
      </c>
      <c r="D207" t="s">
        <v>3062</v>
      </c>
      <c r="E207" t="s">
        <v>3068</v>
      </c>
      <c r="G207" t="s">
        <v>3072</v>
      </c>
      <c r="H207" s="38">
        <v>44784</v>
      </c>
      <c r="I207">
        <v>35</v>
      </c>
      <c r="J207" t="s">
        <v>1471</v>
      </c>
      <c r="K207" t="s">
        <v>4866</v>
      </c>
      <c r="L207" t="s">
        <v>4873</v>
      </c>
      <c r="N207" t="s">
        <v>4911</v>
      </c>
      <c r="P207" t="s">
        <v>4921</v>
      </c>
      <c r="R207" t="s">
        <v>5527</v>
      </c>
      <c r="S207" t="s">
        <v>360</v>
      </c>
      <c r="T207" t="s">
        <v>362</v>
      </c>
      <c r="U207" t="s">
        <v>362</v>
      </c>
      <c r="V207" t="s">
        <v>362</v>
      </c>
      <c r="W207" t="s">
        <v>362</v>
      </c>
      <c r="X207" t="s">
        <v>362</v>
      </c>
      <c r="Y207" t="s">
        <v>362</v>
      </c>
      <c r="Z207" t="s">
        <v>362</v>
      </c>
      <c r="AB207" t="s">
        <v>4940</v>
      </c>
      <c r="AC207" t="s">
        <v>4940</v>
      </c>
      <c r="AD207" t="s">
        <v>4940</v>
      </c>
      <c r="AE207" t="s">
        <v>4940</v>
      </c>
      <c r="AF207" t="s">
        <v>4940</v>
      </c>
      <c r="AG207" t="s">
        <v>4940</v>
      </c>
      <c r="AH207" t="s">
        <v>4949</v>
      </c>
      <c r="AI207" t="s">
        <v>360</v>
      </c>
      <c r="AJ207" t="s">
        <v>362</v>
      </c>
      <c r="AK207" t="s">
        <v>362</v>
      </c>
      <c r="AL207" t="s">
        <v>362</v>
      </c>
      <c r="AM207" t="s">
        <v>362</v>
      </c>
      <c r="AN207" t="s">
        <v>362</v>
      </c>
      <c r="AO207" t="s">
        <v>362</v>
      </c>
      <c r="AP207" t="s">
        <v>362</v>
      </c>
      <c r="AQ207" t="s">
        <v>362</v>
      </c>
      <c r="AR207" t="s">
        <v>362</v>
      </c>
      <c r="AS207" t="s">
        <v>362</v>
      </c>
      <c r="AT207" t="s">
        <v>362</v>
      </c>
      <c r="AU207" t="s">
        <v>362</v>
      </c>
      <c r="AV207" t="s">
        <v>362</v>
      </c>
      <c r="AX207" t="s">
        <v>4973</v>
      </c>
      <c r="AY207" t="s">
        <v>362</v>
      </c>
      <c r="AZ207" t="s">
        <v>362</v>
      </c>
      <c r="BA207" t="s">
        <v>362</v>
      </c>
      <c r="BB207" t="s">
        <v>362</v>
      </c>
      <c r="BC207" t="s">
        <v>362</v>
      </c>
      <c r="BD207" t="s">
        <v>362</v>
      </c>
      <c r="BE207" t="s">
        <v>362</v>
      </c>
      <c r="BF207" t="s">
        <v>362</v>
      </c>
      <c r="BG207" t="s">
        <v>362</v>
      </c>
      <c r="BH207" t="s">
        <v>362</v>
      </c>
      <c r="BI207" t="s">
        <v>362</v>
      </c>
      <c r="BJ207" t="s">
        <v>360</v>
      </c>
      <c r="BK207" t="s">
        <v>362</v>
      </c>
      <c r="DE207" t="s">
        <v>5030</v>
      </c>
      <c r="DN207" t="s">
        <v>5041</v>
      </c>
      <c r="DO207" t="s">
        <v>362</v>
      </c>
      <c r="DP207" t="s">
        <v>360</v>
      </c>
      <c r="DQ207" t="s">
        <v>362</v>
      </c>
      <c r="DR207" t="s">
        <v>362</v>
      </c>
      <c r="DS207" t="s">
        <v>362</v>
      </c>
      <c r="DT207" t="s">
        <v>362</v>
      </c>
      <c r="DU207" t="s">
        <v>362</v>
      </c>
      <c r="DV207" t="s">
        <v>362</v>
      </c>
      <c r="DW207" t="s">
        <v>362</v>
      </c>
      <c r="EK207" t="s">
        <v>5076</v>
      </c>
      <c r="EL207" t="s">
        <v>5092</v>
      </c>
      <c r="EM207" t="s">
        <v>362</v>
      </c>
      <c r="EN207" t="s">
        <v>362</v>
      </c>
      <c r="EO207" t="s">
        <v>362</v>
      </c>
      <c r="EP207" t="s">
        <v>362</v>
      </c>
      <c r="EQ207" t="s">
        <v>362</v>
      </c>
      <c r="ER207" t="s">
        <v>362</v>
      </c>
      <c r="ES207" t="s">
        <v>360</v>
      </c>
      <c r="ET207" t="s">
        <v>362</v>
      </c>
      <c r="EU207" t="s">
        <v>362</v>
      </c>
      <c r="EW207" t="s">
        <v>5106</v>
      </c>
      <c r="EX207" t="s">
        <v>362</v>
      </c>
      <c r="EY207" t="s">
        <v>362</v>
      </c>
      <c r="EZ207" t="s">
        <v>362</v>
      </c>
      <c r="FA207" t="s">
        <v>362</v>
      </c>
      <c r="FB207" t="s">
        <v>362</v>
      </c>
      <c r="FC207" t="s">
        <v>362</v>
      </c>
      <c r="FD207" t="s">
        <v>360</v>
      </c>
      <c r="FE207" t="s">
        <v>362</v>
      </c>
      <c r="FF207" t="s">
        <v>362</v>
      </c>
      <c r="FG207" t="s">
        <v>362</v>
      </c>
      <c r="FH207" t="s">
        <v>362</v>
      </c>
      <c r="FJ207" t="s">
        <v>5076</v>
      </c>
      <c r="FK207" t="s">
        <v>3074</v>
      </c>
      <c r="FL207" t="s">
        <v>5113</v>
      </c>
      <c r="FM207" t="s">
        <v>360</v>
      </c>
      <c r="FN207" t="s">
        <v>362</v>
      </c>
      <c r="FO207" t="s">
        <v>362</v>
      </c>
      <c r="FP207" t="s">
        <v>362</v>
      </c>
      <c r="FQ207" t="s">
        <v>362</v>
      </c>
      <c r="FR207" t="s">
        <v>362</v>
      </c>
      <c r="FS207" t="s">
        <v>362</v>
      </c>
      <c r="FT207" t="s">
        <v>362</v>
      </c>
      <c r="FV207" t="s">
        <v>5111</v>
      </c>
      <c r="FW207" t="s">
        <v>6019</v>
      </c>
      <c r="FX207" t="s">
        <v>362</v>
      </c>
      <c r="FY207" t="s">
        <v>360</v>
      </c>
      <c r="FZ207" t="s">
        <v>362</v>
      </c>
      <c r="GA207" t="s">
        <v>362</v>
      </c>
      <c r="GB207" t="s">
        <v>360</v>
      </c>
      <c r="GC207" t="s">
        <v>362</v>
      </c>
      <c r="GD207" t="s">
        <v>362</v>
      </c>
      <c r="GE207" t="s">
        <v>362</v>
      </c>
      <c r="GG207" t="s">
        <v>4949</v>
      </c>
      <c r="GI207" t="s">
        <v>3074</v>
      </c>
      <c r="HN207" t="s">
        <v>5172</v>
      </c>
      <c r="HO207" t="s">
        <v>362</v>
      </c>
      <c r="HP207" t="s">
        <v>362</v>
      </c>
      <c r="HQ207" t="s">
        <v>360</v>
      </c>
      <c r="HR207" t="s">
        <v>362</v>
      </c>
      <c r="HS207" t="s">
        <v>362</v>
      </c>
      <c r="HT207" t="s">
        <v>362</v>
      </c>
      <c r="HU207" t="s">
        <v>362</v>
      </c>
      <c r="HV207" t="s">
        <v>362</v>
      </c>
      <c r="HW207" t="s">
        <v>362</v>
      </c>
      <c r="HY207" t="s">
        <v>5186</v>
      </c>
      <c r="HZ207" t="s">
        <v>362</v>
      </c>
      <c r="IA207" t="s">
        <v>362</v>
      </c>
      <c r="IB207" t="s">
        <v>362</v>
      </c>
      <c r="IC207" t="s">
        <v>362</v>
      </c>
      <c r="ID207" t="s">
        <v>360</v>
      </c>
      <c r="IE207" t="s">
        <v>362</v>
      </c>
      <c r="IG207" t="s">
        <v>5193</v>
      </c>
      <c r="IH207" t="s">
        <v>5194</v>
      </c>
      <c r="II207" t="s">
        <v>360</v>
      </c>
      <c r="IJ207" t="s">
        <v>362</v>
      </c>
      <c r="IK207" t="s">
        <v>362</v>
      </c>
      <c r="IL207" t="s">
        <v>362</v>
      </c>
      <c r="IM207" t="s">
        <v>362</v>
      </c>
      <c r="IN207" t="s">
        <v>362</v>
      </c>
      <c r="IP207" t="s">
        <v>5203</v>
      </c>
      <c r="IQ207" t="s">
        <v>5220</v>
      </c>
      <c r="IR207" t="s">
        <v>362</v>
      </c>
      <c r="IS207" t="s">
        <v>362</v>
      </c>
      <c r="IT207" t="s">
        <v>362</v>
      </c>
      <c r="IU207" t="s">
        <v>362</v>
      </c>
      <c r="IV207" t="s">
        <v>360</v>
      </c>
      <c r="IW207" t="s">
        <v>362</v>
      </c>
      <c r="IX207" t="s">
        <v>362</v>
      </c>
      <c r="IY207" t="s">
        <v>362</v>
      </c>
      <c r="IZ207" t="s">
        <v>362</v>
      </c>
      <c r="JA207" t="s">
        <v>362</v>
      </c>
      <c r="JL207" t="s">
        <v>5235</v>
      </c>
      <c r="JX207" t="s">
        <v>5248</v>
      </c>
      <c r="JY207" t="s">
        <v>360</v>
      </c>
      <c r="JZ207" t="s">
        <v>362</v>
      </c>
      <c r="KA207" t="s">
        <v>362</v>
      </c>
      <c r="KB207" t="s">
        <v>362</v>
      </c>
      <c r="KC207" t="s">
        <v>362</v>
      </c>
      <c r="KD207" t="s">
        <v>362</v>
      </c>
      <c r="KE207" t="s">
        <v>362</v>
      </c>
      <c r="KF207" t="s">
        <v>362</v>
      </c>
      <c r="KG207" t="s">
        <v>362</v>
      </c>
      <c r="KI207" t="s">
        <v>5259</v>
      </c>
      <c r="KJ207" t="s">
        <v>5263</v>
      </c>
      <c r="KK207" t="s">
        <v>360</v>
      </c>
      <c r="KL207" t="s">
        <v>362</v>
      </c>
      <c r="KM207" t="s">
        <v>362</v>
      </c>
      <c r="KN207" t="s">
        <v>362</v>
      </c>
      <c r="KO207" t="s">
        <v>362</v>
      </c>
      <c r="KP207" t="s">
        <v>362</v>
      </c>
      <c r="KQ207" t="s">
        <v>362</v>
      </c>
      <c r="KR207" t="s">
        <v>362</v>
      </c>
      <c r="KS207" t="s">
        <v>362</v>
      </c>
      <c r="KT207" t="s">
        <v>362</v>
      </c>
      <c r="KU207" t="s">
        <v>362</v>
      </c>
      <c r="LJ207" t="s">
        <v>5279</v>
      </c>
      <c r="LK207" t="s">
        <v>360</v>
      </c>
      <c r="LL207" t="s">
        <v>362</v>
      </c>
      <c r="LM207" t="s">
        <v>362</v>
      </c>
      <c r="LN207" t="s">
        <v>362</v>
      </c>
      <c r="LO207" t="s">
        <v>362</v>
      </c>
      <c r="LP207" t="s">
        <v>362</v>
      </c>
      <c r="LQ207" t="s">
        <v>362</v>
      </c>
      <c r="LS207" t="s">
        <v>3072</v>
      </c>
      <c r="LT207" t="s">
        <v>5287</v>
      </c>
      <c r="MR207" t="s">
        <v>5310</v>
      </c>
      <c r="MS207" t="s">
        <v>360</v>
      </c>
      <c r="MT207" t="s">
        <v>362</v>
      </c>
      <c r="MU207" t="s">
        <v>362</v>
      </c>
      <c r="MV207" t="s">
        <v>362</v>
      </c>
      <c r="MW207" t="s">
        <v>362</v>
      </c>
      <c r="MX207" t="s">
        <v>362</v>
      </c>
      <c r="MY207" t="s">
        <v>362</v>
      </c>
      <c r="MZ207" t="s">
        <v>362</v>
      </c>
      <c r="NA207" t="s">
        <v>362</v>
      </c>
      <c r="NB207" t="s">
        <v>362</v>
      </c>
      <c r="NC207" t="s">
        <v>362</v>
      </c>
      <c r="NE207" t="s">
        <v>4971</v>
      </c>
      <c r="NF207" t="s">
        <v>362</v>
      </c>
      <c r="NG207" t="s">
        <v>362</v>
      </c>
      <c r="NH207" t="s">
        <v>362</v>
      </c>
      <c r="NI207" t="s">
        <v>362</v>
      </c>
      <c r="NJ207" t="s">
        <v>362</v>
      </c>
      <c r="NK207" t="s">
        <v>362</v>
      </c>
      <c r="NL207" t="s">
        <v>362</v>
      </c>
      <c r="NM207" t="s">
        <v>362</v>
      </c>
      <c r="NN207" t="s">
        <v>362</v>
      </c>
      <c r="NO207" t="s">
        <v>362</v>
      </c>
      <c r="NP207" t="s">
        <v>362</v>
      </c>
      <c r="NQ207" t="s">
        <v>360</v>
      </c>
      <c r="NR207" t="s">
        <v>362</v>
      </c>
      <c r="NS207" t="s">
        <v>362</v>
      </c>
      <c r="NU207" t="s">
        <v>5263</v>
      </c>
      <c r="NV207" t="s">
        <v>360</v>
      </c>
      <c r="NW207" t="s">
        <v>362</v>
      </c>
      <c r="NX207" t="s">
        <v>362</v>
      </c>
      <c r="NY207" t="s">
        <v>362</v>
      </c>
      <c r="NZ207" t="s">
        <v>362</v>
      </c>
      <c r="OA207" t="s">
        <v>362</v>
      </c>
      <c r="OB207" t="s">
        <v>362</v>
      </c>
      <c r="OC207" t="s">
        <v>362</v>
      </c>
      <c r="OD207" t="s">
        <v>362</v>
      </c>
      <c r="OE207" t="s">
        <v>362</v>
      </c>
      <c r="OF207" t="s">
        <v>362</v>
      </c>
      <c r="OG207" t="s">
        <v>362</v>
      </c>
      <c r="OI207" t="s">
        <v>5345</v>
      </c>
      <c r="OJ207" t="s">
        <v>360</v>
      </c>
      <c r="OK207" t="s">
        <v>362</v>
      </c>
      <c r="OL207" t="s">
        <v>362</v>
      </c>
      <c r="OM207" t="s">
        <v>362</v>
      </c>
      <c r="ON207" t="s">
        <v>362</v>
      </c>
      <c r="OO207" t="s">
        <v>362</v>
      </c>
      <c r="OP207" t="s">
        <v>362</v>
      </c>
      <c r="OQ207" t="s">
        <v>362</v>
      </c>
      <c r="OR207" t="s">
        <v>362</v>
      </c>
      <c r="OS207" t="s">
        <v>362</v>
      </c>
      <c r="OU207" t="s">
        <v>5002</v>
      </c>
      <c r="PF207" t="s">
        <v>6862</v>
      </c>
      <c r="PG207" t="s">
        <v>362</v>
      </c>
      <c r="PH207" t="s">
        <v>362</v>
      </c>
      <c r="PI207" t="s">
        <v>362</v>
      </c>
      <c r="PJ207" t="s">
        <v>362</v>
      </c>
      <c r="PK207" t="s">
        <v>362</v>
      </c>
      <c r="PL207" t="s">
        <v>362</v>
      </c>
      <c r="PM207" t="s">
        <v>360</v>
      </c>
      <c r="PN207" t="s">
        <v>362</v>
      </c>
      <c r="PO207" t="s">
        <v>362</v>
      </c>
      <c r="PP207" t="s">
        <v>360</v>
      </c>
      <c r="PQ207" t="s">
        <v>362</v>
      </c>
      <c r="PR207" t="s">
        <v>362</v>
      </c>
      <c r="PS207" t="s">
        <v>362</v>
      </c>
      <c r="PT207" t="s">
        <v>362</v>
      </c>
      <c r="PU207" t="s">
        <v>362</v>
      </c>
      <c r="PV207" t="s">
        <v>362</v>
      </c>
      <c r="PW207" t="s">
        <v>362</v>
      </c>
      <c r="PX207" t="s">
        <v>362</v>
      </c>
      <c r="PZ207" t="s">
        <v>5398</v>
      </c>
      <c r="QA207" t="s">
        <v>362</v>
      </c>
      <c r="QB207" t="s">
        <v>362</v>
      </c>
      <c r="QC207" t="s">
        <v>362</v>
      </c>
      <c r="QD207" t="s">
        <v>362</v>
      </c>
      <c r="QE207" t="s">
        <v>362</v>
      </c>
      <c r="QF207" t="s">
        <v>362</v>
      </c>
      <c r="QG207" t="s">
        <v>362</v>
      </c>
      <c r="QH207" t="s">
        <v>362</v>
      </c>
      <c r="QI207" t="s">
        <v>362</v>
      </c>
      <c r="QJ207" t="s">
        <v>362</v>
      </c>
      <c r="QK207" t="s">
        <v>362</v>
      </c>
      <c r="QL207" t="s">
        <v>362</v>
      </c>
      <c r="QM207" t="s">
        <v>360</v>
      </c>
      <c r="QN207" t="s">
        <v>362</v>
      </c>
      <c r="QO207" t="s">
        <v>362</v>
      </c>
      <c r="QP207" t="s">
        <v>362</v>
      </c>
      <c r="SZ207" t="s">
        <v>5513</v>
      </c>
      <c r="TA207" t="s">
        <v>362</v>
      </c>
      <c r="TB207" t="s">
        <v>362</v>
      </c>
      <c r="TC207" t="s">
        <v>362</v>
      </c>
      <c r="TD207" t="s">
        <v>362</v>
      </c>
      <c r="TE207" t="s">
        <v>360</v>
      </c>
      <c r="TF207" t="s">
        <v>362</v>
      </c>
      <c r="TG207" t="s">
        <v>362</v>
      </c>
      <c r="TH207" t="s">
        <v>362</v>
      </c>
      <c r="TJ207" t="s">
        <v>5495</v>
      </c>
      <c r="TK207" t="s">
        <v>362</v>
      </c>
      <c r="TL207" t="s">
        <v>362</v>
      </c>
      <c r="TM207" t="s">
        <v>362</v>
      </c>
      <c r="TN207" t="s">
        <v>362</v>
      </c>
      <c r="TO207" t="s">
        <v>362</v>
      </c>
      <c r="TP207" t="s">
        <v>362</v>
      </c>
      <c r="TQ207" t="s">
        <v>360</v>
      </c>
      <c r="TR207" t="s">
        <v>362</v>
      </c>
      <c r="TS207" t="s">
        <v>362</v>
      </c>
      <c r="TT207" t="s">
        <v>362</v>
      </c>
      <c r="TU207" t="s">
        <v>362</v>
      </c>
      <c r="TV207" t="s">
        <v>362</v>
      </c>
      <c r="TW207" t="s">
        <v>362</v>
      </c>
      <c r="UN207" t="s">
        <v>3074</v>
      </c>
      <c r="UO207" t="s">
        <v>3074</v>
      </c>
      <c r="UP207" t="s">
        <v>3074</v>
      </c>
      <c r="UQ207" t="s">
        <v>6863</v>
      </c>
      <c r="UR207" t="s">
        <v>304</v>
      </c>
      <c r="US207" t="s">
        <v>314</v>
      </c>
      <c r="UT207" t="s">
        <v>290</v>
      </c>
      <c r="UU207" t="s">
        <v>694</v>
      </c>
      <c r="UV207" t="s">
        <v>532</v>
      </c>
      <c r="UW207" t="s">
        <v>329</v>
      </c>
      <c r="UX207" t="s">
        <v>737</v>
      </c>
      <c r="UY207" t="s">
        <v>406</v>
      </c>
      <c r="UZ207" t="s">
        <v>1098</v>
      </c>
      <c r="VA207" t="s">
        <v>1184</v>
      </c>
      <c r="VB207" t="s">
        <v>380</v>
      </c>
    </row>
    <row r="208" spans="1:574" x14ac:dyDescent="0.25">
      <c r="A208" t="s">
        <v>6864</v>
      </c>
      <c r="B208" s="38">
        <v>45915</v>
      </c>
      <c r="C208" t="s">
        <v>3055</v>
      </c>
      <c r="D208" t="s">
        <v>3062</v>
      </c>
      <c r="E208" t="s">
        <v>3068</v>
      </c>
      <c r="G208" t="s">
        <v>3072</v>
      </c>
      <c r="H208" s="38">
        <v>44684</v>
      </c>
      <c r="I208">
        <v>26</v>
      </c>
      <c r="J208" t="s">
        <v>1471</v>
      </c>
      <c r="K208" t="s">
        <v>4868</v>
      </c>
      <c r="L208" t="s">
        <v>4875</v>
      </c>
      <c r="N208" t="s">
        <v>4911</v>
      </c>
      <c r="P208" t="s">
        <v>4921</v>
      </c>
      <c r="R208" t="s">
        <v>3074</v>
      </c>
      <c r="S208" t="s">
        <v>362</v>
      </c>
      <c r="T208" t="s">
        <v>362</v>
      </c>
      <c r="U208" t="s">
        <v>362</v>
      </c>
      <c r="V208" t="s">
        <v>362</v>
      </c>
      <c r="W208" t="s">
        <v>362</v>
      </c>
      <c r="X208" t="s">
        <v>360</v>
      </c>
      <c r="Y208" t="s">
        <v>362</v>
      </c>
      <c r="Z208" t="s">
        <v>362</v>
      </c>
      <c r="AB208" t="s">
        <v>4940</v>
      </c>
      <c r="AC208" t="s">
        <v>4940</v>
      </c>
      <c r="AD208" t="s">
        <v>4940</v>
      </c>
      <c r="AE208" t="s">
        <v>4940</v>
      </c>
      <c r="AF208" t="s">
        <v>4940</v>
      </c>
      <c r="AG208" t="s">
        <v>4940</v>
      </c>
      <c r="AH208" t="s">
        <v>4949</v>
      </c>
      <c r="AI208" t="s">
        <v>360</v>
      </c>
      <c r="AJ208" t="s">
        <v>362</v>
      </c>
      <c r="AK208" t="s">
        <v>362</v>
      </c>
      <c r="AL208" t="s">
        <v>362</v>
      </c>
      <c r="AM208" t="s">
        <v>362</v>
      </c>
      <c r="AN208" t="s">
        <v>362</v>
      </c>
      <c r="AO208" t="s">
        <v>362</v>
      </c>
      <c r="AP208" t="s">
        <v>362</v>
      </c>
      <c r="AQ208" t="s">
        <v>362</v>
      </c>
      <c r="AR208" t="s">
        <v>362</v>
      </c>
      <c r="AS208" t="s">
        <v>362</v>
      </c>
      <c r="AT208" t="s">
        <v>362</v>
      </c>
      <c r="AU208" t="s">
        <v>362</v>
      </c>
      <c r="AV208" t="s">
        <v>362</v>
      </c>
      <c r="AX208" t="s">
        <v>4973</v>
      </c>
      <c r="AY208" t="s">
        <v>362</v>
      </c>
      <c r="AZ208" t="s">
        <v>362</v>
      </c>
      <c r="BA208" t="s">
        <v>362</v>
      </c>
      <c r="BB208" t="s">
        <v>362</v>
      </c>
      <c r="BC208" t="s">
        <v>362</v>
      </c>
      <c r="BD208" t="s">
        <v>362</v>
      </c>
      <c r="BE208" t="s">
        <v>362</v>
      </c>
      <c r="BF208" t="s">
        <v>362</v>
      </c>
      <c r="BG208" t="s">
        <v>362</v>
      </c>
      <c r="BH208" t="s">
        <v>362</v>
      </c>
      <c r="BI208" t="s">
        <v>362</v>
      </c>
      <c r="BJ208" t="s">
        <v>360</v>
      </c>
      <c r="BK208" t="s">
        <v>362</v>
      </c>
      <c r="DE208" t="s">
        <v>5030</v>
      </c>
      <c r="DN208" t="s">
        <v>5050</v>
      </c>
      <c r="DO208" t="s">
        <v>362</v>
      </c>
      <c r="DP208" t="s">
        <v>362</v>
      </c>
      <c r="DQ208" t="s">
        <v>362</v>
      </c>
      <c r="DR208" t="s">
        <v>362</v>
      </c>
      <c r="DS208" t="s">
        <v>362</v>
      </c>
      <c r="DT208" t="s">
        <v>362</v>
      </c>
      <c r="DU208" t="s">
        <v>360</v>
      </c>
      <c r="DV208" t="s">
        <v>362</v>
      </c>
      <c r="DW208" t="s">
        <v>362</v>
      </c>
      <c r="EK208" t="s">
        <v>5074</v>
      </c>
      <c r="EL208" t="s">
        <v>5080</v>
      </c>
      <c r="EM208" t="s">
        <v>360</v>
      </c>
      <c r="EN208" t="s">
        <v>362</v>
      </c>
      <c r="EO208" t="s">
        <v>362</v>
      </c>
      <c r="EP208" t="s">
        <v>362</v>
      </c>
      <c r="EQ208" t="s">
        <v>362</v>
      </c>
      <c r="ER208" t="s">
        <v>362</v>
      </c>
      <c r="ES208" t="s">
        <v>362</v>
      </c>
      <c r="ET208" t="s">
        <v>362</v>
      </c>
      <c r="EU208" t="s">
        <v>362</v>
      </c>
      <c r="EW208" t="s">
        <v>5094</v>
      </c>
      <c r="EX208" t="s">
        <v>360</v>
      </c>
      <c r="EY208" t="s">
        <v>362</v>
      </c>
      <c r="EZ208" t="s">
        <v>362</v>
      </c>
      <c r="FA208" t="s">
        <v>362</v>
      </c>
      <c r="FB208" t="s">
        <v>362</v>
      </c>
      <c r="FC208" t="s">
        <v>362</v>
      </c>
      <c r="FD208" t="s">
        <v>362</v>
      </c>
      <c r="FE208" t="s">
        <v>362</v>
      </c>
      <c r="FF208" t="s">
        <v>362</v>
      </c>
      <c r="FG208" t="s">
        <v>362</v>
      </c>
      <c r="FH208" t="s">
        <v>362</v>
      </c>
      <c r="FJ208" t="s">
        <v>5070</v>
      </c>
      <c r="FK208" t="s">
        <v>4907</v>
      </c>
      <c r="FV208" t="s">
        <v>3072</v>
      </c>
      <c r="GG208" t="s">
        <v>4949</v>
      </c>
      <c r="GI208" t="s">
        <v>3074</v>
      </c>
      <c r="HN208" t="s">
        <v>5172</v>
      </c>
      <c r="HO208" t="s">
        <v>362</v>
      </c>
      <c r="HP208" t="s">
        <v>362</v>
      </c>
      <c r="HQ208" t="s">
        <v>360</v>
      </c>
      <c r="HR208" t="s">
        <v>362</v>
      </c>
      <c r="HS208" t="s">
        <v>362</v>
      </c>
      <c r="HT208" t="s">
        <v>362</v>
      </c>
      <c r="HU208" t="s">
        <v>362</v>
      </c>
      <c r="HV208" t="s">
        <v>362</v>
      </c>
      <c r="HW208" t="s">
        <v>362</v>
      </c>
      <c r="HY208" t="s">
        <v>5186</v>
      </c>
      <c r="HZ208" t="s">
        <v>362</v>
      </c>
      <c r="IA208" t="s">
        <v>362</v>
      </c>
      <c r="IB208" t="s">
        <v>362</v>
      </c>
      <c r="IC208" t="s">
        <v>362</v>
      </c>
      <c r="ID208" t="s">
        <v>360</v>
      </c>
      <c r="IE208" t="s">
        <v>362</v>
      </c>
      <c r="IG208" t="s">
        <v>4907</v>
      </c>
      <c r="IP208" t="s">
        <v>5207</v>
      </c>
      <c r="IQ208" t="s">
        <v>5220</v>
      </c>
      <c r="IR208" t="s">
        <v>362</v>
      </c>
      <c r="IS208" t="s">
        <v>362</v>
      </c>
      <c r="IT208" t="s">
        <v>362</v>
      </c>
      <c r="IU208" t="s">
        <v>362</v>
      </c>
      <c r="IV208" t="s">
        <v>360</v>
      </c>
      <c r="IW208" t="s">
        <v>362</v>
      </c>
      <c r="IX208" t="s">
        <v>362</v>
      </c>
      <c r="IY208" t="s">
        <v>362</v>
      </c>
      <c r="IZ208" t="s">
        <v>362</v>
      </c>
      <c r="JA208" t="s">
        <v>362</v>
      </c>
      <c r="JL208" t="s">
        <v>5235</v>
      </c>
      <c r="JX208" t="s">
        <v>5248</v>
      </c>
      <c r="JY208" t="s">
        <v>360</v>
      </c>
      <c r="JZ208" t="s">
        <v>362</v>
      </c>
      <c r="KA208" t="s">
        <v>362</v>
      </c>
      <c r="KB208" t="s">
        <v>362</v>
      </c>
      <c r="KC208" t="s">
        <v>362</v>
      </c>
      <c r="KD208" t="s">
        <v>362</v>
      </c>
      <c r="KE208" t="s">
        <v>362</v>
      </c>
      <c r="KF208" t="s">
        <v>362</v>
      </c>
      <c r="KG208" t="s">
        <v>362</v>
      </c>
      <c r="KI208" t="s">
        <v>5259</v>
      </c>
      <c r="KJ208" t="s">
        <v>5263</v>
      </c>
      <c r="KK208" t="s">
        <v>360</v>
      </c>
      <c r="KL208" t="s">
        <v>362</v>
      </c>
      <c r="KM208" t="s">
        <v>362</v>
      </c>
      <c r="KN208" t="s">
        <v>362</v>
      </c>
      <c r="KO208" t="s">
        <v>362</v>
      </c>
      <c r="KP208" t="s">
        <v>362</v>
      </c>
      <c r="KQ208" t="s">
        <v>362</v>
      </c>
      <c r="KR208" t="s">
        <v>362</v>
      </c>
      <c r="KS208" t="s">
        <v>362</v>
      </c>
      <c r="KT208" t="s">
        <v>362</v>
      </c>
      <c r="KU208" t="s">
        <v>362</v>
      </c>
      <c r="LJ208" t="s">
        <v>5279</v>
      </c>
      <c r="LK208" t="s">
        <v>360</v>
      </c>
      <c r="LL208" t="s">
        <v>362</v>
      </c>
      <c r="LM208" t="s">
        <v>362</v>
      </c>
      <c r="LN208" t="s">
        <v>362</v>
      </c>
      <c r="LO208" t="s">
        <v>362</v>
      </c>
      <c r="LP208" t="s">
        <v>362</v>
      </c>
      <c r="LQ208" t="s">
        <v>362</v>
      </c>
      <c r="LS208" t="s">
        <v>3072</v>
      </c>
      <c r="LT208" t="s">
        <v>5287</v>
      </c>
      <c r="MR208" t="s">
        <v>5310</v>
      </c>
      <c r="MS208" t="s">
        <v>360</v>
      </c>
      <c r="MT208" t="s">
        <v>362</v>
      </c>
      <c r="MU208" t="s">
        <v>362</v>
      </c>
      <c r="MV208" t="s">
        <v>362</v>
      </c>
      <c r="MW208" t="s">
        <v>362</v>
      </c>
      <c r="MX208" t="s">
        <v>362</v>
      </c>
      <c r="MY208" t="s">
        <v>362</v>
      </c>
      <c r="MZ208" t="s">
        <v>362</v>
      </c>
      <c r="NA208" t="s">
        <v>362</v>
      </c>
      <c r="NB208" t="s">
        <v>362</v>
      </c>
      <c r="NC208" t="s">
        <v>362</v>
      </c>
      <c r="NE208" t="s">
        <v>4971</v>
      </c>
      <c r="NF208" t="s">
        <v>362</v>
      </c>
      <c r="NG208" t="s">
        <v>362</v>
      </c>
      <c r="NH208" t="s">
        <v>362</v>
      </c>
      <c r="NI208" t="s">
        <v>362</v>
      </c>
      <c r="NJ208" t="s">
        <v>362</v>
      </c>
      <c r="NK208" t="s">
        <v>362</v>
      </c>
      <c r="NL208" t="s">
        <v>362</v>
      </c>
      <c r="NM208" t="s">
        <v>362</v>
      </c>
      <c r="NN208" t="s">
        <v>362</v>
      </c>
      <c r="NO208" t="s">
        <v>362</v>
      </c>
      <c r="NP208" t="s">
        <v>362</v>
      </c>
      <c r="NQ208" t="s">
        <v>360</v>
      </c>
      <c r="NR208" t="s">
        <v>362</v>
      </c>
      <c r="NS208" t="s">
        <v>362</v>
      </c>
      <c r="NU208" t="s">
        <v>5263</v>
      </c>
      <c r="NV208" t="s">
        <v>360</v>
      </c>
      <c r="NW208" t="s">
        <v>362</v>
      </c>
      <c r="NX208" t="s">
        <v>362</v>
      </c>
      <c r="NY208" t="s">
        <v>362</v>
      </c>
      <c r="NZ208" t="s">
        <v>362</v>
      </c>
      <c r="OA208" t="s">
        <v>362</v>
      </c>
      <c r="OB208" t="s">
        <v>362</v>
      </c>
      <c r="OC208" t="s">
        <v>362</v>
      </c>
      <c r="OD208" t="s">
        <v>362</v>
      </c>
      <c r="OE208" t="s">
        <v>362</v>
      </c>
      <c r="OF208" t="s">
        <v>362</v>
      </c>
      <c r="OG208" t="s">
        <v>362</v>
      </c>
      <c r="OI208" t="s">
        <v>5345</v>
      </c>
      <c r="OJ208" t="s">
        <v>360</v>
      </c>
      <c r="OK208" t="s">
        <v>362</v>
      </c>
      <c r="OL208" t="s">
        <v>362</v>
      </c>
      <c r="OM208" t="s">
        <v>362</v>
      </c>
      <c r="ON208" t="s">
        <v>362</v>
      </c>
      <c r="OO208" t="s">
        <v>362</v>
      </c>
      <c r="OP208" t="s">
        <v>362</v>
      </c>
      <c r="OQ208" t="s">
        <v>362</v>
      </c>
      <c r="OR208" t="s">
        <v>362</v>
      </c>
      <c r="OS208" t="s">
        <v>362</v>
      </c>
      <c r="OU208" t="s">
        <v>5002</v>
      </c>
      <c r="PF208" t="s">
        <v>5369</v>
      </c>
      <c r="PG208" t="s">
        <v>360</v>
      </c>
      <c r="PH208" t="s">
        <v>362</v>
      </c>
      <c r="PI208" t="s">
        <v>362</v>
      </c>
      <c r="PJ208" t="s">
        <v>362</v>
      </c>
      <c r="PK208" t="s">
        <v>362</v>
      </c>
      <c r="PL208" t="s">
        <v>362</v>
      </c>
      <c r="PM208" t="s">
        <v>362</v>
      </c>
      <c r="PN208" t="s">
        <v>362</v>
      </c>
      <c r="PO208" t="s">
        <v>362</v>
      </c>
      <c r="PP208" t="s">
        <v>362</v>
      </c>
      <c r="PQ208" t="s">
        <v>362</v>
      </c>
      <c r="PR208" t="s">
        <v>362</v>
      </c>
      <c r="PS208" t="s">
        <v>362</v>
      </c>
      <c r="PT208" t="s">
        <v>362</v>
      </c>
      <c r="PU208" t="s">
        <v>362</v>
      </c>
      <c r="PV208" t="s">
        <v>362</v>
      </c>
      <c r="PW208" t="s">
        <v>362</v>
      </c>
      <c r="PX208" t="s">
        <v>362</v>
      </c>
      <c r="PZ208" t="s">
        <v>5398</v>
      </c>
      <c r="QA208" t="s">
        <v>362</v>
      </c>
      <c r="QB208" t="s">
        <v>362</v>
      </c>
      <c r="QC208" t="s">
        <v>362</v>
      </c>
      <c r="QD208" t="s">
        <v>362</v>
      </c>
      <c r="QE208" t="s">
        <v>362</v>
      </c>
      <c r="QF208" t="s">
        <v>362</v>
      </c>
      <c r="QG208" t="s">
        <v>362</v>
      </c>
      <c r="QH208" t="s">
        <v>362</v>
      </c>
      <c r="QI208" t="s">
        <v>362</v>
      </c>
      <c r="QJ208" t="s">
        <v>362</v>
      </c>
      <c r="QK208" t="s">
        <v>362</v>
      </c>
      <c r="QL208" t="s">
        <v>362</v>
      </c>
      <c r="QM208" t="s">
        <v>360</v>
      </c>
      <c r="QN208" t="s">
        <v>362</v>
      </c>
      <c r="QO208" t="s">
        <v>362</v>
      </c>
      <c r="QP208" t="s">
        <v>362</v>
      </c>
      <c r="SZ208" t="s">
        <v>3074</v>
      </c>
      <c r="TA208" t="s">
        <v>362</v>
      </c>
      <c r="TB208" t="s">
        <v>362</v>
      </c>
      <c r="TC208" t="s">
        <v>362</v>
      </c>
      <c r="TD208" t="s">
        <v>362</v>
      </c>
      <c r="TE208" t="s">
        <v>362</v>
      </c>
      <c r="TF208" t="s">
        <v>362</v>
      </c>
      <c r="TG208" t="s">
        <v>360</v>
      </c>
      <c r="TH208" t="s">
        <v>362</v>
      </c>
      <c r="UN208" t="s">
        <v>3074</v>
      </c>
      <c r="UO208" t="s">
        <v>3074</v>
      </c>
      <c r="UP208" t="s">
        <v>3074</v>
      </c>
      <c r="UQ208" t="s">
        <v>6865</v>
      </c>
      <c r="UR208" t="s">
        <v>304</v>
      </c>
      <c r="US208" t="s">
        <v>314</v>
      </c>
      <c r="UT208" t="s">
        <v>282</v>
      </c>
      <c r="UU208" t="s">
        <v>690</v>
      </c>
      <c r="UV208" t="s">
        <v>532</v>
      </c>
      <c r="UW208" t="s">
        <v>331</v>
      </c>
      <c r="UX208" t="s">
        <v>742</v>
      </c>
      <c r="UY208" t="s">
        <v>406</v>
      </c>
      <c r="UZ208" t="s">
        <v>1098</v>
      </c>
      <c r="VA208" t="s">
        <v>1184</v>
      </c>
      <c r="VB208" t="s">
        <v>380</v>
      </c>
    </row>
    <row r="209" spans="1:574" x14ac:dyDescent="0.25">
      <c r="A209" t="s">
        <v>6866</v>
      </c>
      <c r="B209" s="38">
        <v>45915</v>
      </c>
      <c r="C209" t="s">
        <v>3055</v>
      </c>
      <c r="D209" t="s">
        <v>3062</v>
      </c>
      <c r="E209" t="s">
        <v>3068</v>
      </c>
      <c r="G209" t="s">
        <v>3072</v>
      </c>
      <c r="H209" s="38">
        <v>45084</v>
      </c>
      <c r="I209">
        <v>45</v>
      </c>
      <c r="J209" t="s">
        <v>1471</v>
      </c>
      <c r="K209" t="s">
        <v>4866</v>
      </c>
      <c r="L209" t="s">
        <v>4875</v>
      </c>
      <c r="N209" t="s">
        <v>4911</v>
      </c>
      <c r="P209" t="s">
        <v>4923</v>
      </c>
      <c r="R209" t="s">
        <v>5527</v>
      </c>
      <c r="S209" t="s">
        <v>360</v>
      </c>
      <c r="T209" t="s">
        <v>362</v>
      </c>
      <c r="U209" t="s">
        <v>362</v>
      </c>
      <c r="V209" t="s">
        <v>362</v>
      </c>
      <c r="W209" t="s">
        <v>362</v>
      </c>
      <c r="X209" t="s">
        <v>362</v>
      </c>
      <c r="Y209" t="s">
        <v>362</v>
      </c>
      <c r="Z209" t="s">
        <v>362</v>
      </c>
      <c r="AB209" t="s">
        <v>4940</v>
      </c>
      <c r="AC209" t="s">
        <v>4940</v>
      </c>
      <c r="AD209" t="s">
        <v>4940</v>
      </c>
      <c r="AE209" t="s">
        <v>4940</v>
      </c>
      <c r="AF209" t="s">
        <v>4940</v>
      </c>
      <c r="AG209" t="s">
        <v>4940</v>
      </c>
      <c r="AH209" t="s">
        <v>6564</v>
      </c>
      <c r="AI209" t="s">
        <v>360</v>
      </c>
      <c r="AJ209" t="s">
        <v>362</v>
      </c>
      <c r="AK209" t="s">
        <v>362</v>
      </c>
      <c r="AL209" t="s">
        <v>360</v>
      </c>
      <c r="AM209" t="s">
        <v>362</v>
      </c>
      <c r="AN209" t="s">
        <v>362</v>
      </c>
      <c r="AO209" t="s">
        <v>362</v>
      </c>
      <c r="AP209" t="s">
        <v>362</v>
      </c>
      <c r="AQ209" t="s">
        <v>362</v>
      </c>
      <c r="AR209" t="s">
        <v>362</v>
      </c>
      <c r="AS209" t="s">
        <v>362</v>
      </c>
      <c r="AT209" t="s">
        <v>362</v>
      </c>
      <c r="AU209" t="s">
        <v>362</v>
      </c>
      <c r="AV209" t="s">
        <v>362</v>
      </c>
      <c r="AX209" t="s">
        <v>4949</v>
      </c>
      <c r="AY209" t="s">
        <v>360</v>
      </c>
      <c r="AZ209" t="s">
        <v>362</v>
      </c>
      <c r="BA209" t="s">
        <v>362</v>
      </c>
      <c r="BB209" t="s">
        <v>362</v>
      </c>
      <c r="BC209" t="s">
        <v>362</v>
      </c>
      <c r="BD209" t="s">
        <v>362</v>
      </c>
      <c r="BE209" t="s">
        <v>362</v>
      </c>
      <c r="BF209" t="s">
        <v>362</v>
      </c>
      <c r="BG209" t="s">
        <v>362</v>
      </c>
      <c r="BH209" t="s">
        <v>362</v>
      </c>
      <c r="BI209" t="s">
        <v>362</v>
      </c>
      <c r="BJ209" t="s">
        <v>362</v>
      </c>
      <c r="BK209" t="s">
        <v>362</v>
      </c>
      <c r="BM209" t="s">
        <v>5473</v>
      </c>
      <c r="BN209" t="s">
        <v>362</v>
      </c>
      <c r="BO209" t="s">
        <v>362</v>
      </c>
      <c r="BP209" t="s">
        <v>362</v>
      </c>
      <c r="BQ209" t="s">
        <v>360</v>
      </c>
      <c r="BR209" t="s">
        <v>362</v>
      </c>
      <c r="BS209" t="s">
        <v>362</v>
      </c>
      <c r="BT209" t="s">
        <v>362</v>
      </c>
      <c r="BU209" t="s">
        <v>362</v>
      </c>
      <c r="BV209" t="s">
        <v>362</v>
      </c>
      <c r="BX209" t="s">
        <v>4975</v>
      </c>
      <c r="CN209" t="s">
        <v>5002</v>
      </c>
      <c r="DD209" t="s">
        <v>5023</v>
      </c>
      <c r="EK209" t="s">
        <v>5070</v>
      </c>
      <c r="EW209" t="s">
        <v>5094</v>
      </c>
      <c r="EX209" t="s">
        <v>360</v>
      </c>
      <c r="EY209" t="s">
        <v>362</v>
      </c>
      <c r="EZ209" t="s">
        <v>362</v>
      </c>
      <c r="FA209" t="s">
        <v>362</v>
      </c>
      <c r="FB209" t="s">
        <v>362</v>
      </c>
      <c r="FC209" t="s">
        <v>362</v>
      </c>
      <c r="FD209" t="s">
        <v>362</v>
      </c>
      <c r="FE209" t="s">
        <v>362</v>
      </c>
      <c r="FF209" t="s">
        <v>362</v>
      </c>
      <c r="FG209" t="s">
        <v>362</v>
      </c>
      <c r="FH209" t="s">
        <v>362</v>
      </c>
      <c r="FJ209" t="s">
        <v>5070</v>
      </c>
      <c r="FK209" t="s">
        <v>3072</v>
      </c>
      <c r="FV209" t="s">
        <v>3072</v>
      </c>
      <c r="GG209" t="s">
        <v>4949</v>
      </c>
      <c r="GI209" t="s">
        <v>3074</v>
      </c>
      <c r="HN209" t="s">
        <v>5172</v>
      </c>
      <c r="HO209" t="s">
        <v>362</v>
      </c>
      <c r="HP209" t="s">
        <v>362</v>
      </c>
      <c r="HQ209" t="s">
        <v>360</v>
      </c>
      <c r="HR209" t="s">
        <v>362</v>
      </c>
      <c r="HS209" t="s">
        <v>362</v>
      </c>
      <c r="HT209" t="s">
        <v>362</v>
      </c>
      <c r="HU209" t="s">
        <v>362</v>
      </c>
      <c r="HV209" t="s">
        <v>362</v>
      </c>
      <c r="HW209" t="s">
        <v>362</v>
      </c>
      <c r="HY209" t="s">
        <v>5186</v>
      </c>
      <c r="HZ209" t="s">
        <v>362</v>
      </c>
      <c r="IA209" t="s">
        <v>362</v>
      </c>
      <c r="IB209" t="s">
        <v>362</v>
      </c>
      <c r="IC209" t="s">
        <v>362</v>
      </c>
      <c r="ID209" t="s">
        <v>360</v>
      </c>
      <c r="IE209" t="s">
        <v>362</v>
      </c>
      <c r="IG209" t="s">
        <v>5187</v>
      </c>
      <c r="IP209" t="s">
        <v>5203</v>
      </c>
      <c r="IQ209" t="s">
        <v>6674</v>
      </c>
      <c r="IR209" t="s">
        <v>362</v>
      </c>
      <c r="IS209" t="s">
        <v>360</v>
      </c>
      <c r="IT209" t="s">
        <v>362</v>
      </c>
      <c r="IU209" t="s">
        <v>362</v>
      </c>
      <c r="IV209" t="s">
        <v>360</v>
      </c>
      <c r="IW209" t="s">
        <v>362</v>
      </c>
      <c r="IX209" t="s">
        <v>362</v>
      </c>
      <c r="IY209" t="s">
        <v>362</v>
      </c>
      <c r="IZ209" t="s">
        <v>362</v>
      </c>
      <c r="JA209" t="s">
        <v>362</v>
      </c>
      <c r="JL209" t="s">
        <v>5235</v>
      </c>
      <c r="JX209" t="s">
        <v>5248</v>
      </c>
      <c r="JY209" t="s">
        <v>360</v>
      </c>
      <c r="JZ209" t="s">
        <v>362</v>
      </c>
      <c r="KA209" t="s">
        <v>362</v>
      </c>
      <c r="KB209" t="s">
        <v>362</v>
      </c>
      <c r="KC209" t="s">
        <v>362</v>
      </c>
      <c r="KD209" t="s">
        <v>362</v>
      </c>
      <c r="KE209" t="s">
        <v>362</v>
      </c>
      <c r="KF209" t="s">
        <v>362</v>
      </c>
      <c r="KG209" t="s">
        <v>362</v>
      </c>
      <c r="KI209" t="s">
        <v>5259</v>
      </c>
      <c r="KJ209" t="s">
        <v>5263</v>
      </c>
      <c r="KK209" t="s">
        <v>360</v>
      </c>
      <c r="KL209" t="s">
        <v>362</v>
      </c>
      <c r="KM209" t="s">
        <v>362</v>
      </c>
      <c r="KN209" t="s">
        <v>362</v>
      </c>
      <c r="KO209" t="s">
        <v>362</v>
      </c>
      <c r="KP209" t="s">
        <v>362</v>
      </c>
      <c r="KQ209" t="s">
        <v>362</v>
      </c>
      <c r="KR209" t="s">
        <v>362</v>
      </c>
      <c r="KS209" t="s">
        <v>362</v>
      </c>
      <c r="KT209" t="s">
        <v>362</v>
      </c>
      <c r="KU209" t="s">
        <v>362</v>
      </c>
      <c r="LJ209" t="s">
        <v>5997</v>
      </c>
      <c r="LK209" t="s">
        <v>360</v>
      </c>
      <c r="LL209" t="s">
        <v>360</v>
      </c>
      <c r="LM209" t="s">
        <v>362</v>
      </c>
      <c r="LN209" t="s">
        <v>362</v>
      </c>
      <c r="LO209" t="s">
        <v>362</v>
      </c>
      <c r="LP209" t="s">
        <v>362</v>
      </c>
      <c r="LQ209" t="s">
        <v>362</v>
      </c>
      <c r="LS209" t="s">
        <v>3072</v>
      </c>
      <c r="LT209" t="s">
        <v>5287</v>
      </c>
      <c r="MR209" t="s">
        <v>5310</v>
      </c>
      <c r="MS209" t="s">
        <v>360</v>
      </c>
      <c r="MT209" t="s">
        <v>362</v>
      </c>
      <c r="MU209" t="s">
        <v>362</v>
      </c>
      <c r="MV209" t="s">
        <v>362</v>
      </c>
      <c r="MW209" t="s">
        <v>362</v>
      </c>
      <c r="MX209" t="s">
        <v>362</v>
      </c>
      <c r="MY209" t="s">
        <v>362</v>
      </c>
      <c r="MZ209" t="s">
        <v>362</v>
      </c>
      <c r="NA209" t="s">
        <v>362</v>
      </c>
      <c r="NB209" t="s">
        <v>362</v>
      </c>
      <c r="NC209" t="s">
        <v>362</v>
      </c>
      <c r="NE209" t="s">
        <v>4971</v>
      </c>
      <c r="NF209" t="s">
        <v>362</v>
      </c>
      <c r="NG209" t="s">
        <v>362</v>
      </c>
      <c r="NH209" t="s">
        <v>362</v>
      </c>
      <c r="NI209" t="s">
        <v>362</v>
      </c>
      <c r="NJ209" t="s">
        <v>362</v>
      </c>
      <c r="NK209" t="s">
        <v>362</v>
      </c>
      <c r="NL209" t="s">
        <v>362</v>
      </c>
      <c r="NM209" t="s">
        <v>362</v>
      </c>
      <c r="NN209" t="s">
        <v>362</v>
      </c>
      <c r="NO209" t="s">
        <v>362</v>
      </c>
      <c r="NP209" t="s">
        <v>362</v>
      </c>
      <c r="NQ209" t="s">
        <v>360</v>
      </c>
      <c r="NR209" t="s">
        <v>362</v>
      </c>
      <c r="NS209" t="s">
        <v>362</v>
      </c>
      <c r="NU209" t="s">
        <v>5263</v>
      </c>
      <c r="NV209" t="s">
        <v>360</v>
      </c>
      <c r="NW209" t="s">
        <v>362</v>
      </c>
      <c r="NX209" t="s">
        <v>362</v>
      </c>
      <c r="NY209" t="s">
        <v>362</v>
      </c>
      <c r="NZ209" t="s">
        <v>362</v>
      </c>
      <c r="OA209" t="s">
        <v>362</v>
      </c>
      <c r="OB209" t="s">
        <v>362</v>
      </c>
      <c r="OC209" t="s">
        <v>362</v>
      </c>
      <c r="OD209" t="s">
        <v>362</v>
      </c>
      <c r="OE209" t="s">
        <v>362</v>
      </c>
      <c r="OF209" t="s">
        <v>362</v>
      </c>
      <c r="OG209" t="s">
        <v>362</v>
      </c>
      <c r="OI209" t="s">
        <v>5345</v>
      </c>
      <c r="OJ209" t="s">
        <v>360</v>
      </c>
      <c r="OK209" t="s">
        <v>362</v>
      </c>
      <c r="OL209" t="s">
        <v>362</v>
      </c>
      <c r="OM209" t="s">
        <v>362</v>
      </c>
      <c r="ON209" t="s">
        <v>362</v>
      </c>
      <c r="OO209" t="s">
        <v>362</v>
      </c>
      <c r="OP209" t="s">
        <v>362</v>
      </c>
      <c r="OQ209" t="s">
        <v>362</v>
      </c>
      <c r="OR209" t="s">
        <v>362</v>
      </c>
      <c r="OS209" t="s">
        <v>362</v>
      </c>
      <c r="OU209" t="s">
        <v>5002</v>
      </c>
      <c r="PF209" t="s">
        <v>5398</v>
      </c>
      <c r="PG209" t="s">
        <v>362</v>
      </c>
      <c r="PH209" t="s">
        <v>362</v>
      </c>
      <c r="PI209" t="s">
        <v>362</v>
      </c>
      <c r="PJ209" t="s">
        <v>362</v>
      </c>
      <c r="PK209" t="s">
        <v>362</v>
      </c>
      <c r="PL209" t="s">
        <v>362</v>
      </c>
      <c r="PM209" t="s">
        <v>362</v>
      </c>
      <c r="PN209" t="s">
        <v>362</v>
      </c>
      <c r="PO209" t="s">
        <v>362</v>
      </c>
      <c r="PP209" t="s">
        <v>362</v>
      </c>
      <c r="PQ209" t="s">
        <v>362</v>
      </c>
      <c r="PR209" t="s">
        <v>362</v>
      </c>
      <c r="PS209" t="s">
        <v>362</v>
      </c>
      <c r="PT209" t="s">
        <v>362</v>
      </c>
      <c r="PU209" t="s">
        <v>362</v>
      </c>
      <c r="PV209" t="s">
        <v>362</v>
      </c>
      <c r="PW209" t="s">
        <v>362</v>
      </c>
      <c r="PX209" t="s">
        <v>360</v>
      </c>
      <c r="PZ209" t="s">
        <v>5398</v>
      </c>
      <c r="QA209" t="s">
        <v>362</v>
      </c>
      <c r="QB209" t="s">
        <v>362</v>
      </c>
      <c r="QC209" t="s">
        <v>362</v>
      </c>
      <c r="QD209" t="s">
        <v>362</v>
      </c>
      <c r="QE209" t="s">
        <v>362</v>
      </c>
      <c r="QF209" t="s">
        <v>362</v>
      </c>
      <c r="QG209" t="s">
        <v>362</v>
      </c>
      <c r="QH209" t="s">
        <v>362</v>
      </c>
      <c r="QI209" t="s">
        <v>362</v>
      </c>
      <c r="QJ209" t="s">
        <v>362</v>
      </c>
      <c r="QK209" t="s">
        <v>362</v>
      </c>
      <c r="QL209" t="s">
        <v>362</v>
      </c>
      <c r="QM209" t="s">
        <v>360</v>
      </c>
      <c r="QN209" t="s">
        <v>362</v>
      </c>
      <c r="QO209" t="s">
        <v>362</v>
      </c>
      <c r="QP209" t="s">
        <v>362</v>
      </c>
      <c r="SZ209" t="s">
        <v>5511</v>
      </c>
      <c r="TA209" t="s">
        <v>362</v>
      </c>
      <c r="TB209" t="s">
        <v>362</v>
      </c>
      <c r="TC209" t="s">
        <v>362</v>
      </c>
      <c r="TD209" t="s">
        <v>360</v>
      </c>
      <c r="TE209" t="s">
        <v>362</v>
      </c>
      <c r="TF209" t="s">
        <v>362</v>
      </c>
      <c r="TG209" t="s">
        <v>362</v>
      </c>
      <c r="TH209" t="s">
        <v>362</v>
      </c>
      <c r="TJ209" t="s">
        <v>5495</v>
      </c>
      <c r="TK209" t="s">
        <v>362</v>
      </c>
      <c r="TL209" t="s">
        <v>362</v>
      </c>
      <c r="TM209" t="s">
        <v>362</v>
      </c>
      <c r="TN209" t="s">
        <v>362</v>
      </c>
      <c r="TO209" t="s">
        <v>362</v>
      </c>
      <c r="TP209" t="s">
        <v>362</v>
      </c>
      <c r="TQ209" t="s">
        <v>360</v>
      </c>
      <c r="TR209" t="s">
        <v>362</v>
      </c>
      <c r="TS209" t="s">
        <v>362</v>
      </c>
      <c r="TT209" t="s">
        <v>362</v>
      </c>
      <c r="TU209" t="s">
        <v>362</v>
      </c>
      <c r="TV209" t="s">
        <v>362</v>
      </c>
      <c r="TW209" t="s">
        <v>362</v>
      </c>
      <c r="TY209" t="s">
        <v>5002</v>
      </c>
      <c r="UN209" t="s">
        <v>3074</v>
      </c>
      <c r="UO209" t="s">
        <v>3074</v>
      </c>
      <c r="UP209" t="s">
        <v>3074</v>
      </c>
      <c r="UQ209" t="s">
        <v>6867</v>
      </c>
      <c r="UR209" t="s">
        <v>304</v>
      </c>
      <c r="US209" t="s">
        <v>314</v>
      </c>
      <c r="UT209" t="s">
        <v>290</v>
      </c>
      <c r="UU209" t="s">
        <v>691</v>
      </c>
      <c r="UV209" t="s">
        <v>527</v>
      </c>
      <c r="UW209" t="s">
        <v>329</v>
      </c>
      <c r="UX209" t="s">
        <v>737</v>
      </c>
      <c r="UY209" t="s">
        <v>406</v>
      </c>
      <c r="UZ209" t="s">
        <v>1099</v>
      </c>
      <c r="VA209" t="s">
        <v>1184</v>
      </c>
      <c r="VB209" t="s">
        <v>380</v>
      </c>
    </row>
    <row r="210" spans="1:574" x14ac:dyDescent="0.25">
      <c r="A210" t="s">
        <v>6868</v>
      </c>
      <c r="B210" s="38">
        <v>45915</v>
      </c>
      <c r="C210" t="s">
        <v>3055</v>
      </c>
      <c r="D210" t="s">
        <v>3062</v>
      </c>
      <c r="E210" t="s">
        <v>3068</v>
      </c>
      <c r="G210" t="s">
        <v>3072</v>
      </c>
      <c r="H210" s="38">
        <v>44625</v>
      </c>
      <c r="I210">
        <v>51</v>
      </c>
      <c r="J210" t="s">
        <v>1471</v>
      </c>
      <c r="K210" t="s">
        <v>4866</v>
      </c>
      <c r="L210" t="s">
        <v>4875</v>
      </c>
      <c r="N210" t="s">
        <v>4913</v>
      </c>
      <c r="P210" t="s">
        <v>4937</v>
      </c>
      <c r="R210" t="s">
        <v>3074</v>
      </c>
      <c r="S210" t="s">
        <v>362</v>
      </c>
      <c r="T210" t="s">
        <v>362</v>
      </c>
      <c r="U210" t="s">
        <v>362</v>
      </c>
      <c r="V210" t="s">
        <v>362</v>
      </c>
      <c r="W210" t="s">
        <v>362</v>
      </c>
      <c r="X210" t="s">
        <v>360</v>
      </c>
      <c r="Y210" t="s">
        <v>362</v>
      </c>
      <c r="Z210" t="s">
        <v>362</v>
      </c>
      <c r="AB210" t="s">
        <v>4940</v>
      </c>
      <c r="AC210" t="s">
        <v>4940</v>
      </c>
      <c r="AD210" t="s">
        <v>4942</v>
      </c>
      <c r="AE210" t="s">
        <v>4940</v>
      </c>
      <c r="AF210" t="s">
        <v>4940</v>
      </c>
      <c r="AG210" t="s">
        <v>4940</v>
      </c>
      <c r="AH210" t="s">
        <v>6869</v>
      </c>
      <c r="AI210" t="s">
        <v>360</v>
      </c>
      <c r="AJ210" t="s">
        <v>362</v>
      </c>
      <c r="AK210" t="s">
        <v>360</v>
      </c>
      <c r="AL210" t="s">
        <v>360</v>
      </c>
      <c r="AM210" t="s">
        <v>362</v>
      </c>
      <c r="AN210" t="s">
        <v>362</v>
      </c>
      <c r="AO210" t="s">
        <v>362</v>
      </c>
      <c r="AP210" t="s">
        <v>362</v>
      </c>
      <c r="AQ210" t="s">
        <v>362</v>
      </c>
      <c r="AR210" t="s">
        <v>362</v>
      </c>
      <c r="AS210" t="s">
        <v>360</v>
      </c>
      <c r="AT210" t="s">
        <v>362</v>
      </c>
      <c r="AU210" t="s">
        <v>362</v>
      </c>
      <c r="AV210" t="s">
        <v>362</v>
      </c>
      <c r="AX210" t="s">
        <v>4949</v>
      </c>
      <c r="AY210" t="s">
        <v>360</v>
      </c>
      <c r="AZ210" t="s">
        <v>362</v>
      </c>
      <c r="BA210" t="s">
        <v>362</v>
      </c>
      <c r="BB210" t="s">
        <v>362</v>
      </c>
      <c r="BC210" t="s">
        <v>362</v>
      </c>
      <c r="BD210" t="s">
        <v>362</v>
      </c>
      <c r="BE210" t="s">
        <v>362</v>
      </c>
      <c r="BF210" t="s">
        <v>362</v>
      </c>
      <c r="BG210" t="s">
        <v>362</v>
      </c>
      <c r="BH210" t="s">
        <v>362</v>
      </c>
      <c r="BI210" t="s">
        <v>362</v>
      </c>
      <c r="BJ210" t="s">
        <v>362</v>
      </c>
      <c r="BK210" t="s">
        <v>362</v>
      </c>
      <c r="BM210" t="s">
        <v>5473</v>
      </c>
      <c r="BN210" t="s">
        <v>362</v>
      </c>
      <c r="BO210" t="s">
        <v>362</v>
      </c>
      <c r="BP210" t="s">
        <v>362</v>
      </c>
      <c r="BQ210" t="s">
        <v>360</v>
      </c>
      <c r="BR210" t="s">
        <v>362</v>
      </c>
      <c r="BS210" t="s">
        <v>362</v>
      </c>
      <c r="BT210" t="s">
        <v>362</v>
      </c>
      <c r="BU210" t="s">
        <v>362</v>
      </c>
      <c r="BV210" t="s">
        <v>362</v>
      </c>
      <c r="BX210" t="s">
        <v>4975</v>
      </c>
      <c r="CN210" t="s">
        <v>5002</v>
      </c>
      <c r="DD210" t="s">
        <v>4984</v>
      </c>
      <c r="EK210" t="s">
        <v>5070</v>
      </c>
      <c r="EW210" t="s">
        <v>5094</v>
      </c>
      <c r="EX210" t="s">
        <v>360</v>
      </c>
      <c r="EY210" t="s">
        <v>362</v>
      </c>
      <c r="EZ210" t="s">
        <v>362</v>
      </c>
      <c r="FA210" t="s">
        <v>362</v>
      </c>
      <c r="FB210" t="s">
        <v>362</v>
      </c>
      <c r="FC210" t="s">
        <v>362</v>
      </c>
      <c r="FD210" t="s">
        <v>362</v>
      </c>
      <c r="FE210" t="s">
        <v>362</v>
      </c>
      <c r="FF210" t="s">
        <v>362</v>
      </c>
      <c r="FG210" t="s">
        <v>362</v>
      </c>
      <c r="FH210" t="s">
        <v>362</v>
      </c>
      <c r="FJ210" t="s">
        <v>5070</v>
      </c>
      <c r="FK210" t="s">
        <v>3072</v>
      </c>
      <c r="FV210" t="s">
        <v>3072</v>
      </c>
      <c r="GG210" t="s">
        <v>4949</v>
      </c>
      <c r="GI210" t="s">
        <v>3074</v>
      </c>
      <c r="HN210" t="s">
        <v>5172</v>
      </c>
      <c r="HO210" t="s">
        <v>362</v>
      </c>
      <c r="HP210" t="s">
        <v>362</v>
      </c>
      <c r="HQ210" t="s">
        <v>360</v>
      </c>
      <c r="HR210" t="s">
        <v>362</v>
      </c>
      <c r="HS210" t="s">
        <v>362</v>
      </c>
      <c r="HT210" t="s">
        <v>362</v>
      </c>
      <c r="HU210" t="s">
        <v>362</v>
      </c>
      <c r="HV210" t="s">
        <v>362</v>
      </c>
      <c r="HW210" t="s">
        <v>362</v>
      </c>
      <c r="HY210" t="s">
        <v>5186</v>
      </c>
      <c r="HZ210" t="s">
        <v>362</v>
      </c>
      <c r="IA210" t="s">
        <v>362</v>
      </c>
      <c r="IB210" t="s">
        <v>362</v>
      </c>
      <c r="IC210" t="s">
        <v>362</v>
      </c>
      <c r="ID210" t="s">
        <v>360</v>
      </c>
      <c r="IE210" t="s">
        <v>362</v>
      </c>
      <c r="IG210" t="s">
        <v>5187</v>
      </c>
      <c r="IP210" t="s">
        <v>5203</v>
      </c>
      <c r="IQ210" t="s">
        <v>5214</v>
      </c>
      <c r="IR210" t="s">
        <v>362</v>
      </c>
      <c r="IS210" t="s">
        <v>360</v>
      </c>
      <c r="IT210" t="s">
        <v>362</v>
      </c>
      <c r="IU210" t="s">
        <v>362</v>
      </c>
      <c r="IV210" t="s">
        <v>362</v>
      </c>
      <c r="IW210" t="s">
        <v>362</v>
      </c>
      <c r="IX210" t="s">
        <v>362</v>
      </c>
      <c r="IY210" t="s">
        <v>362</v>
      </c>
      <c r="IZ210" t="s">
        <v>362</v>
      </c>
      <c r="JA210" t="s">
        <v>362</v>
      </c>
      <c r="JL210" t="s">
        <v>5235</v>
      </c>
      <c r="JX210" t="s">
        <v>5248</v>
      </c>
      <c r="JY210" t="s">
        <v>360</v>
      </c>
      <c r="JZ210" t="s">
        <v>362</v>
      </c>
      <c r="KA210" t="s">
        <v>362</v>
      </c>
      <c r="KB210" t="s">
        <v>362</v>
      </c>
      <c r="KC210" t="s">
        <v>362</v>
      </c>
      <c r="KD210" t="s">
        <v>362</v>
      </c>
      <c r="KE210" t="s">
        <v>362</v>
      </c>
      <c r="KF210" t="s">
        <v>362</v>
      </c>
      <c r="KG210" t="s">
        <v>362</v>
      </c>
      <c r="KI210" t="s">
        <v>5259</v>
      </c>
      <c r="KJ210" t="s">
        <v>5263</v>
      </c>
      <c r="KK210" t="s">
        <v>360</v>
      </c>
      <c r="KL210" t="s">
        <v>362</v>
      </c>
      <c r="KM210" t="s">
        <v>362</v>
      </c>
      <c r="KN210" t="s">
        <v>362</v>
      </c>
      <c r="KO210" t="s">
        <v>362</v>
      </c>
      <c r="KP210" t="s">
        <v>362</v>
      </c>
      <c r="KQ210" t="s">
        <v>362</v>
      </c>
      <c r="KR210" t="s">
        <v>362</v>
      </c>
      <c r="KS210" t="s">
        <v>362</v>
      </c>
      <c r="KT210" t="s">
        <v>362</v>
      </c>
      <c r="KU210" t="s">
        <v>362</v>
      </c>
      <c r="LJ210" t="s">
        <v>5997</v>
      </c>
      <c r="LK210" t="s">
        <v>360</v>
      </c>
      <c r="LL210" t="s">
        <v>360</v>
      </c>
      <c r="LM210" t="s">
        <v>362</v>
      </c>
      <c r="LN210" t="s">
        <v>362</v>
      </c>
      <c r="LO210" t="s">
        <v>362</v>
      </c>
      <c r="LP210" t="s">
        <v>362</v>
      </c>
      <c r="LQ210" t="s">
        <v>362</v>
      </c>
      <c r="LS210" t="s">
        <v>3072</v>
      </c>
      <c r="LT210" t="s">
        <v>5287</v>
      </c>
      <c r="MR210" t="s">
        <v>5050</v>
      </c>
      <c r="MS210" t="s">
        <v>362</v>
      </c>
      <c r="MT210" t="s">
        <v>362</v>
      </c>
      <c r="MU210" t="s">
        <v>362</v>
      </c>
      <c r="MV210" t="s">
        <v>362</v>
      </c>
      <c r="MW210" t="s">
        <v>362</v>
      </c>
      <c r="MX210" t="s">
        <v>362</v>
      </c>
      <c r="MY210" t="s">
        <v>362</v>
      </c>
      <c r="MZ210" t="s">
        <v>360</v>
      </c>
      <c r="NA210" t="s">
        <v>362</v>
      </c>
      <c r="NB210" t="s">
        <v>362</v>
      </c>
      <c r="NC210" t="s">
        <v>362</v>
      </c>
      <c r="NE210" t="s">
        <v>4971</v>
      </c>
      <c r="NF210" t="s">
        <v>362</v>
      </c>
      <c r="NG210" t="s">
        <v>362</v>
      </c>
      <c r="NH210" t="s">
        <v>362</v>
      </c>
      <c r="NI210" t="s">
        <v>362</v>
      </c>
      <c r="NJ210" t="s">
        <v>362</v>
      </c>
      <c r="NK210" t="s">
        <v>362</v>
      </c>
      <c r="NL210" t="s">
        <v>362</v>
      </c>
      <c r="NM210" t="s">
        <v>362</v>
      </c>
      <c r="NN210" t="s">
        <v>362</v>
      </c>
      <c r="NO210" t="s">
        <v>362</v>
      </c>
      <c r="NP210" t="s">
        <v>362</v>
      </c>
      <c r="NQ210" t="s">
        <v>360</v>
      </c>
      <c r="NR210" t="s">
        <v>362</v>
      </c>
      <c r="NS210" t="s">
        <v>362</v>
      </c>
      <c r="NU210" t="s">
        <v>5263</v>
      </c>
      <c r="NV210" t="s">
        <v>360</v>
      </c>
      <c r="NW210" t="s">
        <v>362</v>
      </c>
      <c r="NX210" t="s">
        <v>362</v>
      </c>
      <c r="NY210" t="s">
        <v>362</v>
      </c>
      <c r="NZ210" t="s">
        <v>362</v>
      </c>
      <c r="OA210" t="s">
        <v>362</v>
      </c>
      <c r="OB210" t="s">
        <v>362</v>
      </c>
      <c r="OC210" t="s">
        <v>362</v>
      </c>
      <c r="OD210" t="s">
        <v>362</v>
      </c>
      <c r="OE210" t="s">
        <v>362</v>
      </c>
      <c r="OF210" t="s">
        <v>362</v>
      </c>
      <c r="OG210" t="s">
        <v>362</v>
      </c>
      <c r="OI210" t="s">
        <v>5345</v>
      </c>
      <c r="OJ210" t="s">
        <v>360</v>
      </c>
      <c r="OK210" t="s">
        <v>362</v>
      </c>
      <c r="OL210" t="s">
        <v>362</v>
      </c>
      <c r="OM210" t="s">
        <v>362</v>
      </c>
      <c r="ON210" t="s">
        <v>362</v>
      </c>
      <c r="OO210" t="s">
        <v>362</v>
      </c>
      <c r="OP210" t="s">
        <v>362</v>
      </c>
      <c r="OQ210" t="s">
        <v>362</v>
      </c>
      <c r="OR210" t="s">
        <v>362</v>
      </c>
      <c r="OS210" t="s">
        <v>362</v>
      </c>
      <c r="OU210" t="s">
        <v>5002</v>
      </c>
      <c r="PF210" t="s">
        <v>6243</v>
      </c>
      <c r="PG210" t="s">
        <v>362</v>
      </c>
      <c r="PH210" t="s">
        <v>362</v>
      </c>
      <c r="PI210" t="s">
        <v>362</v>
      </c>
      <c r="PJ210" t="s">
        <v>362</v>
      </c>
      <c r="PK210" t="s">
        <v>362</v>
      </c>
      <c r="PL210" t="s">
        <v>362</v>
      </c>
      <c r="PM210" t="s">
        <v>360</v>
      </c>
      <c r="PN210" t="s">
        <v>362</v>
      </c>
      <c r="PO210" t="s">
        <v>362</v>
      </c>
      <c r="PP210" t="s">
        <v>360</v>
      </c>
      <c r="PQ210" t="s">
        <v>362</v>
      </c>
      <c r="PR210" t="s">
        <v>362</v>
      </c>
      <c r="PS210" t="s">
        <v>362</v>
      </c>
      <c r="PT210" t="s">
        <v>362</v>
      </c>
      <c r="PU210" t="s">
        <v>362</v>
      </c>
      <c r="PV210" t="s">
        <v>362</v>
      </c>
      <c r="PW210" t="s">
        <v>362</v>
      </c>
      <c r="PX210" t="s">
        <v>362</v>
      </c>
      <c r="PZ210" t="s">
        <v>5398</v>
      </c>
      <c r="QA210" t="s">
        <v>362</v>
      </c>
      <c r="QB210" t="s">
        <v>362</v>
      </c>
      <c r="QC210" t="s">
        <v>362</v>
      </c>
      <c r="QD210" t="s">
        <v>362</v>
      </c>
      <c r="QE210" t="s">
        <v>362</v>
      </c>
      <c r="QF210" t="s">
        <v>362</v>
      </c>
      <c r="QG210" t="s">
        <v>362</v>
      </c>
      <c r="QH210" t="s">
        <v>362</v>
      </c>
      <c r="QI210" t="s">
        <v>362</v>
      </c>
      <c r="QJ210" t="s">
        <v>362</v>
      </c>
      <c r="QK210" t="s">
        <v>362</v>
      </c>
      <c r="QL210" t="s">
        <v>362</v>
      </c>
      <c r="QM210" t="s">
        <v>360</v>
      </c>
      <c r="QN210" t="s">
        <v>362</v>
      </c>
      <c r="QO210" t="s">
        <v>362</v>
      </c>
      <c r="QP210" t="s">
        <v>362</v>
      </c>
      <c r="SZ210" t="s">
        <v>6687</v>
      </c>
      <c r="TA210" t="s">
        <v>362</v>
      </c>
      <c r="TB210" t="s">
        <v>362</v>
      </c>
      <c r="TC210" t="s">
        <v>362</v>
      </c>
      <c r="TD210" t="s">
        <v>360</v>
      </c>
      <c r="TE210" t="s">
        <v>360</v>
      </c>
      <c r="TF210" t="s">
        <v>362</v>
      </c>
      <c r="TG210" t="s">
        <v>362</v>
      </c>
      <c r="TH210" t="s">
        <v>362</v>
      </c>
      <c r="TJ210" t="s">
        <v>6544</v>
      </c>
      <c r="TK210" t="s">
        <v>362</v>
      </c>
      <c r="TL210" t="s">
        <v>362</v>
      </c>
      <c r="TM210" t="s">
        <v>362</v>
      </c>
      <c r="TN210" t="s">
        <v>362</v>
      </c>
      <c r="TO210" t="s">
        <v>362</v>
      </c>
      <c r="TP210" t="s">
        <v>360</v>
      </c>
      <c r="TQ210" t="s">
        <v>360</v>
      </c>
      <c r="TR210" t="s">
        <v>362</v>
      </c>
      <c r="TS210" t="s">
        <v>362</v>
      </c>
      <c r="TT210" t="s">
        <v>362</v>
      </c>
      <c r="TU210" t="s">
        <v>362</v>
      </c>
      <c r="TV210" t="s">
        <v>362</v>
      </c>
      <c r="TW210" t="s">
        <v>362</v>
      </c>
      <c r="TY210" t="s">
        <v>5002</v>
      </c>
      <c r="UN210" t="s">
        <v>3074</v>
      </c>
      <c r="UO210" t="s">
        <v>3074</v>
      </c>
      <c r="UP210" t="s">
        <v>3074</v>
      </c>
      <c r="UQ210" t="s">
        <v>6870</v>
      </c>
      <c r="UR210" t="s">
        <v>304</v>
      </c>
      <c r="US210" t="s">
        <v>314</v>
      </c>
      <c r="UT210" t="s">
        <v>290</v>
      </c>
      <c r="UU210" t="s">
        <v>686</v>
      </c>
      <c r="UV210" t="s">
        <v>532</v>
      </c>
      <c r="UW210" t="s">
        <v>329</v>
      </c>
      <c r="UX210" t="s">
        <v>742</v>
      </c>
      <c r="UY210" t="s">
        <v>406</v>
      </c>
      <c r="UZ210" t="s">
        <v>1099</v>
      </c>
      <c r="VA210" t="s">
        <v>1184</v>
      </c>
      <c r="VB210" t="s">
        <v>392</v>
      </c>
    </row>
    <row r="211" spans="1:574" x14ac:dyDescent="0.25">
      <c r="A211" t="s">
        <v>6871</v>
      </c>
      <c r="B211" s="38">
        <v>45915</v>
      </c>
      <c r="C211" t="s">
        <v>3055</v>
      </c>
      <c r="D211" t="s">
        <v>3062</v>
      </c>
      <c r="E211" t="s">
        <v>3068</v>
      </c>
      <c r="G211" t="s">
        <v>3072</v>
      </c>
      <c r="H211" s="38">
        <v>45028</v>
      </c>
      <c r="I211">
        <v>33</v>
      </c>
      <c r="J211" t="s">
        <v>1471</v>
      </c>
      <c r="K211" t="s">
        <v>4866</v>
      </c>
      <c r="L211" t="s">
        <v>4875</v>
      </c>
      <c r="N211" t="s">
        <v>4911</v>
      </c>
      <c r="P211" t="s">
        <v>4921</v>
      </c>
      <c r="R211" t="s">
        <v>5527</v>
      </c>
      <c r="S211" t="s">
        <v>360</v>
      </c>
      <c r="T211" t="s">
        <v>362</v>
      </c>
      <c r="U211" t="s">
        <v>362</v>
      </c>
      <c r="V211" t="s">
        <v>362</v>
      </c>
      <c r="W211" t="s">
        <v>362</v>
      </c>
      <c r="X211" t="s">
        <v>362</v>
      </c>
      <c r="Y211" t="s">
        <v>362</v>
      </c>
      <c r="Z211" t="s">
        <v>362</v>
      </c>
      <c r="AB211" t="s">
        <v>4940</v>
      </c>
      <c r="AC211" t="s">
        <v>4940</v>
      </c>
      <c r="AD211" t="s">
        <v>4940</v>
      </c>
      <c r="AE211" t="s">
        <v>4940</v>
      </c>
      <c r="AF211" t="s">
        <v>4940</v>
      </c>
      <c r="AG211" t="s">
        <v>4940</v>
      </c>
      <c r="AH211" t="s">
        <v>4949</v>
      </c>
      <c r="AI211" t="s">
        <v>360</v>
      </c>
      <c r="AJ211" t="s">
        <v>362</v>
      </c>
      <c r="AK211" t="s">
        <v>362</v>
      </c>
      <c r="AL211" t="s">
        <v>362</v>
      </c>
      <c r="AM211" t="s">
        <v>362</v>
      </c>
      <c r="AN211" t="s">
        <v>362</v>
      </c>
      <c r="AO211" t="s">
        <v>362</v>
      </c>
      <c r="AP211" t="s">
        <v>362</v>
      </c>
      <c r="AQ211" t="s">
        <v>362</v>
      </c>
      <c r="AR211" t="s">
        <v>362</v>
      </c>
      <c r="AS211" t="s">
        <v>362</v>
      </c>
      <c r="AT211" t="s">
        <v>362</v>
      </c>
      <c r="AU211" t="s">
        <v>362</v>
      </c>
      <c r="AV211" t="s">
        <v>362</v>
      </c>
      <c r="AX211" t="s">
        <v>4973</v>
      </c>
      <c r="AY211" t="s">
        <v>362</v>
      </c>
      <c r="AZ211" t="s">
        <v>362</v>
      </c>
      <c r="BA211" t="s">
        <v>362</v>
      </c>
      <c r="BB211" t="s">
        <v>362</v>
      </c>
      <c r="BC211" t="s">
        <v>362</v>
      </c>
      <c r="BD211" t="s">
        <v>362</v>
      </c>
      <c r="BE211" t="s">
        <v>362</v>
      </c>
      <c r="BF211" t="s">
        <v>362</v>
      </c>
      <c r="BG211" t="s">
        <v>362</v>
      </c>
      <c r="BH211" t="s">
        <v>362</v>
      </c>
      <c r="BI211" t="s">
        <v>362</v>
      </c>
      <c r="BJ211" t="s">
        <v>360</v>
      </c>
      <c r="BK211" t="s">
        <v>362</v>
      </c>
      <c r="DE211" t="s">
        <v>5030</v>
      </c>
      <c r="DN211" t="s">
        <v>5041</v>
      </c>
      <c r="DO211" t="s">
        <v>362</v>
      </c>
      <c r="DP211" t="s">
        <v>360</v>
      </c>
      <c r="DQ211" t="s">
        <v>362</v>
      </c>
      <c r="DR211" t="s">
        <v>362</v>
      </c>
      <c r="DS211" t="s">
        <v>362</v>
      </c>
      <c r="DT211" t="s">
        <v>362</v>
      </c>
      <c r="DU211" t="s">
        <v>362</v>
      </c>
      <c r="DV211" t="s">
        <v>362</v>
      </c>
      <c r="DW211" t="s">
        <v>362</v>
      </c>
      <c r="EK211" t="s">
        <v>5070</v>
      </c>
      <c r="EW211" t="s">
        <v>5100</v>
      </c>
      <c r="EX211" t="s">
        <v>362</v>
      </c>
      <c r="EY211" t="s">
        <v>362</v>
      </c>
      <c r="EZ211" t="s">
        <v>362</v>
      </c>
      <c r="FA211" t="s">
        <v>360</v>
      </c>
      <c r="FB211" t="s">
        <v>362</v>
      </c>
      <c r="FC211" t="s">
        <v>362</v>
      </c>
      <c r="FD211" t="s">
        <v>362</v>
      </c>
      <c r="FE211" t="s">
        <v>362</v>
      </c>
      <c r="FF211" t="s">
        <v>362</v>
      </c>
      <c r="FG211" t="s">
        <v>362</v>
      </c>
      <c r="FH211" t="s">
        <v>362</v>
      </c>
      <c r="FJ211" t="s">
        <v>5070</v>
      </c>
      <c r="FK211" t="s">
        <v>5111</v>
      </c>
      <c r="FL211" t="s">
        <v>5113</v>
      </c>
      <c r="FM211" t="s">
        <v>360</v>
      </c>
      <c r="FN211" t="s">
        <v>362</v>
      </c>
      <c r="FO211" t="s">
        <v>362</v>
      </c>
      <c r="FP211" t="s">
        <v>362</v>
      </c>
      <c r="FQ211" t="s">
        <v>362</v>
      </c>
      <c r="FR211" t="s">
        <v>362</v>
      </c>
      <c r="FS211" t="s">
        <v>362</v>
      </c>
      <c r="FT211" t="s">
        <v>362</v>
      </c>
      <c r="FV211" t="s">
        <v>3072</v>
      </c>
      <c r="GG211" t="s">
        <v>4949</v>
      </c>
      <c r="GI211" t="s">
        <v>3074</v>
      </c>
      <c r="HN211" t="s">
        <v>5172</v>
      </c>
      <c r="HO211" t="s">
        <v>362</v>
      </c>
      <c r="HP211" t="s">
        <v>362</v>
      </c>
      <c r="HQ211" t="s">
        <v>360</v>
      </c>
      <c r="HR211" t="s">
        <v>362</v>
      </c>
      <c r="HS211" t="s">
        <v>362</v>
      </c>
      <c r="HT211" t="s">
        <v>362</v>
      </c>
      <c r="HU211" t="s">
        <v>362</v>
      </c>
      <c r="HV211" t="s">
        <v>362</v>
      </c>
      <c r="HW211" t="s">
        <v>362</v>
      </c>
      <c r="HY211" t="s">
        <v>5186</v>
      </c>
      <c r="HZ211" t="s">
        <v>362</v>
      </c>
      <c r="IA211" t="s">
        <v>362</v>
      </c>
      <c r="IB211" t="s">
        <v>362</v>
      </c>
      <c r="IC211" t="s">
        <v>362</v>
      </c>
      <c r="ID211" t="s">
        <v>360</v>
      </c>
      <c r="IE211" t="s">
        <v>362</v>
      </c>
      <c r="IG211" t="s">
        <v>5187</v>
      </c>
      <c r="IP211" t="s">
        <v>5203</v>
      </c>
      <c r="IQ211" t="s">
        <v>6674</v>
      </c>
      <c r="IR211" t="s">
        <v>362</v>
      </c>
      <c r="IS211" t="s">
        <v>360</v>
      </c>
      <c r="IT211" t="s">
        <v>362</v>
      </c>
      <c r="IU211" t="s">
        <v>362</v>
      </c>
      <c r="IV211" t="s">
        <v>360</v>
      </c>
      <c r="IW211" t="s">
        <v>362</v>
      </c>
      <c r="IX211" t="s">
        <v>362</v>
      </c>
      <c r="IY211" t="s">
        <v>362</v>
      </c>
      <c r="IZ211" t="s">
        <v>362</v>
      </c>
      <c r="JA211" t="s">
        <v>362</v>
      </c>
      <c r="JL211" t="s">
        <v>5235</v>
      </c>
      <c r="JX211" t="s">
        <v>6163</v>
      </c>
      <c r="JY211" t="s">
        <v>360</v>
      </c>
      <c r="JZ211" t="s">
        <v>362</v>
      </c>
      <c r="KA211" t="s">
        <v>362</v>
      </c>
      <c r="KB211" t="s">
        <v>362</v>
      </c>
      <c r="KC211" t="s">
        <v>362</v>
      </c>
      <c r="KD211" t="s">
        <v>360</v>
      </c>
      <c r="KE211" t="s">
        <v>362</v>
      </c>
      <c r="KF211" t="s">
        <v>362</v>
      </c>
      <c r="KG211" t="s">
        <v>362</v>
      </c>
      <c r="KI211" t="s">
        <v>5259</v>
      </c>
      <c r="KJ211" t="s">
        <v>5263</v>
      </c>
      <c r="KK211" t="s">
        <v>360</v>
      </c>
      <c r="KL211" t="s">
        <v>362</v>
      </c>
      <c r="KM211" t="s">
        <v>362</v>
      </c>
      <c r="KN211" t="s">
        <v>362</v>
      </c>
      <c r="KO211" t="s">
        <v>362</v>
      </c>
      <c r="KP211" t="s">
        <v>362</v>
      </c>
      <c r="KQ211" t="s">
        <v>362</v>
      </c>
      <c r="KR211" t="s">
        <v>362</v>
      </c>
      <c r="KS211" t="s">
        <v>362</v>
      </c>
      <c r="KT211" t="s">
        <v>362</v>
      </c>
      <c r="KU211" t="s">
        <v>362</v>
      </c>
      <c r="LJ211" t="s">
        <v>5279</v>
      </c>
      <c r="LK211" t="s">
        <v>360</v>
      </c>
      <c r="LL211" t="s">
        <v>362</v>
      </c>
      <c r="LM211" t="s">
        <v>362</v>
      </c>
      <c r="LN211" t="s">
        <v>362</v>
      </c>
      <c r="LO211" t="s">
        <v>362</v>
      </c>
      <c r="LP211" t="s">
        <v>362</v>
      </c>
      <c r="LQ211" t="s">
        <v>362</v>
      </c>
      <c r="LS211" t="s">
        <v>3072</v>
      </c>
      <c r="LT211" t="s">
        <v>5287</v>
      </c>
      <c r="MR211" t="s">
        <v>5050</v>
      </c>
      <c r="MS211" t="s">
        <v>362</v>
      </c>
      <c r="MT211" t="s">
        <v>362</v>
      </c>
      <c r="MU211" t="s">
        <v>362</v>
      </c>
      <c r="MV211" t="s">
        <v>362</v>
      </c>
      <c r="MW211" t="s">
        <v>362</v>
      </c>
      <c r="MX211" t="s">
        <v>362</v>
      </c>
      <c r="MY211" t="s">
        <v>362</v>
      </c>
      <c r="MZ211" t="s">
        <v>360</v>
      </c>
      <c r="NA211" t="s">
        <v>362</v>
      </c>
      <c r="NB211" t="s">
        <v>362</v>
      </c>
      <c r="NC211" t="s">
        <v>362</v>
      </c>
      <c r="NE211" t="s">
        <v>4971</v>
      </c>
      <c r="NF211" t="s">
        <v>362</v>
      </c>
      <c r="NG211" t="s">
        <v>362</v>
      </c>
      <c r="NH211" t="s">
        <v>362</v>
      </c>
      <c r="NI211" t="s">
        <v>362</v>
      </c>
      <c r="NJ211" t="s">
        <v>362</v>
      </c>
      <c r="NK211" t="s">
        <v>362</v>
      </c>
      <c r="NL211" t="s">
        <v>362</v>
      </c>
      <c r="NM211" t="s">
        <v>362</v>
      </c>
      <c r="NN211" t="s">
        <v>362</v>
      </c>
      <c r="NO211" t="s">
        <v>362</v>
      </c>
      <c r="NP211" t="s">
        <v>362</v>
      </c>
      <c r="NQ211" t="s">
        <v>360</v>
      </c>
      <c r="NR211" t="s">
        <v>362</v>
      </c>
      <c r="NS211" t="s">
        <v>362</v>
      </c>
      <c r="NU211" t="s">
        <v>5263</v>
      </c>
      <c r="NV211" t="s">
        <v>360</v>
      </c>
      <c r="NW211" t="s">
        <v>362</v>
      </c>
      <c r="NX211" t="s">
        <v>362</v>
      </c>
      <c r="NY211" t="s">
        <v>362</v>
      </c>
      <c r="NZ211" t="s">
        <v>362</v>
      </c>
      <c r="OA211" t="s">
        <v>362</v>
      </c>
      <c r="OB211" t="s">
        <v>362</v>
      </c>
      <c r="OC211" t="s">
        <v>362</v>
      </c>
      <c r="OD211" t="s">
        <v>362</v>
      </c>
      <c r="OE211" t="s">
        <v>362</v>
      </c>
      <c r="OF211" t="s">
        <v>362</v>
      </c>
      <c r="OG211" t="s">
        <v>362</v>
      </c>
      <c r="OI211" t="s">
        <v>5345</v>
      </c>
      <c r="OJ211" t="s">
        <v>360</v>
      </c>
      <c r="OK211" t="s">
        <v>362</v>
      </c>
      <c r="OL211" t="s">
        <v>362</v>
      </c>
      <c r="OM211" t="s">
        <v>362</v>
      </c>
      <c r="ON211" t="s">
        <v>362</v>
      </c>
      <c r="OO211" t="s">
        <v>362</v>
      </c>
      <c r="OP211" t="s">
        <v>362</v>
      </c>
      <c r="OQ211" t="s">
        <v>362</v>
      </c>
      <c r="OR211" t="s">
        <v>362</v>
      </c>
      <c r="OS211" t="s">
        <v>362</v>
      </c>
      <c r="OU211" t="s">
        <v>5002</v>
      </c>
      <c r="PF211" t="s">
        <v>5398</v>
      </c>
      <c r="PG211" t="s">
        <v>362</v>
      </c>
      <c r="PH211" t="s">
        <v>362</v>
      </c>
      <c r="PI211" t="s">
        <v>362</v>
      </c>
      <c r="PJ211" t="s">
        <v>362</v>
      </c>
      <c r="PK211" t="s">
        <v>362</v>
      </c>
      <c r="PL211" t="s">
        <v>362</v>
      </c>
      <c r="PM211" t="s">
        <v>362</v>
      </c>
      <c r="PN211" t="s">
        <v>362</v>
      </c>
      <c r="PO211" t="s">
        <v>362</v>
      </c>
      <c r="PP211" t="s">
        <v>362</v>
      </c>
      <c r="PQ211" t="s">
        <v>362</v>
      </c>
      <c r="PR211" t="s">
        <v>362</v>
      </c>
      <c r="PS211" t="s">
        <v>362</v>
      </c>
      <c r="PT211" t="s">
        <v>362</v>
      </c>
      <c r="PU211" t="s">
        <v>362</v>
      </c>
      <c r="PV211" t="s">
        <v>362</v>
      </c>
      <c r="PW211" t="s">
        <v>362</v>
      </c>
      <c r="PX211" t="s">
        <v>360</v>
      </c>
      <c r="PZ211" t="s">
        <v>5398</v>
      </c>
      <c r="QA211" t="s">
        <v>362</v>
      </c>
      <c r="QB211" t="s">
        <v>362</v>
      </c>
      <c r="QC211" t="s">
        <v>362</v>
      </c>
      <c r="QD211" t="s">
        <v>362</v>
      </c>
      <c r="QE211" t="s">
        <v>362</v>
      </c>
      <c r="QF211" t="s">
        <v>362</v>
      </c>
      <c r="QG211" t="s">
        <v>362</v>
      </c>
      <c r="QH211" t="s">
        <v>362</v>
      </c>
      <c r="QI211" t="s">
        <v>362</v>
      </c>
      <c r="QJ211" t="s">
        <v>362</v>
      </c>
      <c r="QK211" t="s">
        <v>362</v>
      </c>
      <c r="QL211" t="s">
        <v>362</v>
      </c>
      <c r="QM211" t="s">
        <v>360</v>
      </c>
      <c r="QN211" t="s">
        <v>362</v>
      </c>
      <c r="QO211" t="s">
        <v>362</v>
      </c>
      <c r="QP211" t="s">
        <v>362</v>
      </c>
      <c r="SZ211" t="s">
        <v>5513</v>
      </c>
      <c r="TA211" t="s">
        <v>362</v>
      </c>
      <c r="TB211" t="s">
        <v>362</v>
      </c>
      <c r="TC211" t="s">
        <v>362</v>
      </c>
      <c r="TD211" t="s">
        <v>362</v>
      </c>
      <c r="TE211" t="s">
        <v>360</v>
      </c>
      <c r="TF211" t="s">
        <v>362</v>
      </c>
      <c r="TG211" t="s">
        <v>362</v>
      </c>
      <c r="TH211" t="s">
        <v>362</v>
      </c>
      <c r="TJ211" t="s">
        <v>5493</v>
      </c>
      <c r="TK211" t="s">
        <v>362</v>
      </c>
      <c r="TL211" t="s">
        <v>362</v>
      </c>
      <c r="TM211" t="s">
        <v>362</v>
      </c>
      <c r="TN211" t="s">
        <v>362</v>
      </c>
      <c r="TO211" t="s">
        <v>362</v>
      </c>
      <c r="TP211" t="s">
        <v>360</v>
      </c>
      <c r="TQ211" t="s">
        <v>362</v>
      </c>
      <c r="TR211" t="s">
        <v>362</v>
      </c>
      <c r="TS211" t="s">
        <v>362</v>
      </c>
      <c r="TT211" t="s">
        <v>362</v>
      </c>
      <c r="TU211" t="s">
        <v>362</v>
      </c>
      <c r="TV211" t="s">
        <v>362</v>
      </c>
      <c r="TW211" t="s">
        <v>362</v>
      </c>
      <c r="UN211" t="s">
        <v>3074</v>
      </c>
      <c r="UO211" t="s">
        <v>3074</v>
      </c>
      <c r="UP211" t="s">
        <v>3074</v>
      </c>
      <c r="UQ211" t="s">
        <v>6872</v>
      </c>
      <c r="UR211" t="s">
        <v>304</v>
      </c>
      <c r="US211" t="s">
        <v>314</v>
      </c>
      <c r="UT211" t="s">
        <v>282</v>
      </c>
      <c r="UU211" t="s">
        <v>691</v>
      </c>
      <c r="UV211" t="s">
        <v>527</v>
      </c>
      <c r="UW211" t="s">
        <v>328</v>
      </c>
      <c r="UX211" t="s">
        <v>737</v>
      </c>
      <c r="UY211" t="s">
        <v>406</v>
      </c>
      <c r="UZ211" t="s">
        <v>1098</v>
      </c>
      <c r="VA211" t="s">
        <v>1184</v>
      </c>
      <c r="VB211" t="s">
        <v>380</v>
      </c>
    </row>
    <row r="212" spans="1:574" x14ac:dyDescent="0.25">
      <c r="A212" t="s">
        <v>6873</v>
      </c>
      <c r="B212" s="38">
        <v>45915</v>
      </c>
      <c r="C212" t="s">
        <v>3058</v>
      </c>
      <c r="D212" t="s">
        <v>3059</v>
      </c>
      <c r="E212" t="s">
        <v>3065</v>
      </c>
      <c r="F212">
        <v>2790032</v>
      </c>
      <c r="G212" t="s">
        <v>3072</v>
      </c>
      <c r="H212" s="38">
        <v>44916</v>
      </c>
      <c r="I212">
        <v>32</v>
      </c>
      <c r="J212" t="s">
        <v>1477</v>
      </c>
      <c r="K212" t="s">
        <v>4868</v>
      </c>
      <c r="L212" t="s">
        <v>4890</v>
      </c>
      <c r="N212" t="s">
        <v>4913</v>
      </c>
      <c r="P212" t="s">
        <v>4921</v>
      </c>
      <c r="R212" t="s">
        <v>5527</v>
      </c>
      <c r="S212" t="s">
        <v>360</v>
      </c>
      <c r="T212" t="s">
        <v>362</v>
      </c>
      <c r="U212" t="s">
        <v>362</v>
      </c>
      <c r="V212" t="s">
        <v>362</v>
      </c>
      <c r="W212" t="s">
        <v>362</v>
      </c>
      <c r="X212" t="s">
        <v>362</v>
      </c>
      <c r="Y212" t="s">
        <v>362</v>
      </c>
      <c r="Z212" t="s">
        <v>362</v>
      </c>
      <c r="AB212" t="s">
        <v>4940</v>
      </c>
      <c r="AC212" t="s">
        <v>4940</v>
      </c>
      <c r="AD212" t="s">
        <v>4940</v>
      </c>
      <c r="AE212" t="s">
        <v>4940</v>
      </c>
      <c r="AF212" t="s">
        <v>4940</v>
      </c>
      <c r="AG212" t="s">
        <v>4940</v>
      </c>
      <c r="AH212" t="s">
        <v>6227</v>
      </c>
      <c r="AI212" t="s">
        <v>360</v>
      </c>
      <c r="AJ212" t="s">
        <v>360</v>
      </c>
      <c r="AK212" t="s">
        <v>360</v>
      </c>
      <c r="AL212" t="s">
        <v>362</v>
      </c>
      <c r="AM212" t="s">
        <v>360</v>
      </c>
      <c r="AN212" t="s">
        <v>360</v>
      </c>
      <c r="AO212" t="s">
        <v>360</v>
      </c>
      <c r="AP212" t="s">
        <v>362</v>
      </c>
      <c r="AQ212" t="s">
        <v>362</v>
      </c>
      <c r="AR212" t="s">
        <v>362</v>
      </c>
      <c r="AS212" t="s">
        <v>362</v>
      </c>
      <c r="AT212" t="s">
        <v>362</v>
      </c>
      <c r="AU212" t="s">
        <v>362</v>
      </c>
      <c r="AV212" t="s">
        <v>362</v>
      </c>
      <c r="AX212" t="s">
        <v>4973</v>
      </c>
      <c r="AY212" t="s">
        <v>362</v>
      </c>
      <c r="AZ212" t="s">
        <v>362</v>
      </c>
      <c r="BA212" t="s">
        <v>362</v>
      </c>
      <c r="BB212" t="s">
        <v>362</v>
      </c>
      <c r="BC212" t="s">
        <v>362</v>
      </c>
      <c r="BD212" t="s">
        <v>362</v>
      </c>
      <c r="BE212" t="s">
        <v>362</v>
      </c>
      <c r="BF212" t="s">
        <v>362</v>
      </c>
      <c r="BG212" t="s">
        <v>362</v>
      </c>
      <c r="BH212" t="s">
        <v>362</v>
      </c>
      <c r="BI212" t="s">
        <v>362</v>
      </c>
      <c r="BJ212" t="s">
        <v>360</v>
      </c>
      <c r="BK212" t="s">
        <v>362</v>
      </c>
      <c r="DE212" t="s">
        <v>5030</v>
      </c>
      <c r="DN212" t="s">
        <v>5050</v>
      </c>
      <c r="DO212" t="s">
        <v>362</v>
      </c>
      <c r="DP212" t="s">
        <v>362</v>
      </c>
      <c r="DQ212" t="s">
        <v>362</v>
      </c>
      <c r="DR212" t="s">
        <v>362</v>
      </c>
      <c r="DS212" t="s">
        <v>362</v>
      </c>
      <c r="DT212" t="s">
        <v>362</v>
      </c>
      <c r="DU212" t="s">
        <v>360</v>
      </c>
      <c r="DV212" t="s">
        <v>362</v>
      </c>
      <c r="DW212" t="s">
        <v>362</v>
      </c>
      <c r="EK212" t="s">
        <v>5074</v>
      </c>
      <c r="EL212" t="s">
        <v>5092</v>
      </c>
      <c r="EM212" t="s">
        <v>362</v>
      </c>
      <c r="EN212" t="s">
        <v>362</v>
      </c>
      <c r="EO212" t="s">
        <v>362</v>
      </c>
      <c r="EP212" t="s">
        <v>362</v>
      </c>
      <c r="EQ212" t="s">
        <v>362</v>
      </c>
      <c r="ER212" t="s">
        <v>362</v>
      </c>
      <c r="ES212" t="s">
        <v>360</v>
      </c>
      <c r="ET212" t="s">
        <v>362</v>
      </c>
      <c r="EU212" t="s">
        <v>362</v>
      </c>
      <c r="EW212" t="s">
        <v>6320</v>
      </c>
      <c r="EX212" t="s">
        <v>362</v>
      </c>
      <c r="EY212" t="s">
        <v>362</v>
      </c>
      <c r="EZ212" t="s">
        <v>362</v>
      </c>
      <c r="FA212" t="s">
        <v>360</v>
      </c>
      <c r="FB212" t="s">
        <v>362</v>
      </c>
      <c r="FC212" t="s">
        <v>362</v>
      </c>
      <c r="FD212" t="s">
        <v>360</v>
      </c>
      <c r="FE212" t="s">
        <v>362</v>
      </c>
      <c r="FF212" t="s">
        <v>362</v>
      </c>
      <c r="FG212" t="s">
        <v>362</v>
      </c>
      <c r="FH212" t="s">
        <v>362</v>
      </c>
      <c r="FJ212" t="s">
        <v>5074</v>
      </c>
      <c r="FK212" t="s">
        <v>4907</v>
      </c>
      <c r="FV212" t="s">
        <v>3072</v>
      </c>
      <c r="GG212" t="s">
        <v>5396</v>
      </c>
      <c r="GI212" t="s">
        <v>3072</v>
      </c>
      <c r="GJ212" t="s">
        <v>5137</v>
      </c>
      <c r="GK212" t="s">
        <v>362</v>
      </c>
      <c r="GL212" t="s">
        <v>360</v>
      </c>
      <c r="GM212" t="s">
        <v>362</v>
      </c>
      <c r="GN212" t="s">
        <v>362</v>
      </c>
      <c r="GO212" t="s">
        <v>362</v>
      </c>
      <c r="GP212" t="s">
        <v>362</v>
      </c>
      <c r="GR212" t="s">
        <v>4907</v>
      </c>
      <c r="GS212" t="s">
        <v>362</v>
      </c>
      <c r="GT212" t="s">
        <v>362</v>
      </c>
      <c r="GU212" t="s">
        <v>362</v>
      </c>
      <c r="GV212" t="s">
        <v>362</v>
      </c>
      <c r="GW212" t="s">
        <v>362</v>
      </c>
      <c r="GX212" t="s">
        <v>362</v>
      </c>
      <c r="GY212" t="s">
        <v>360</v>
      </c>
      <c r="GZ212" t="s">
        <v>362</v>
      </c>
      <c r="HB212" t="s">
        <v>3074</v>
      </c>
      <c r="IG212" t="s">
        <v>5187</v>
      </c>
      <c r="IP212" t="s">
        <v>5207</v>
      </c>
      <c r="IQ212" t="s">
        <v>5224</v>
      </c>
      <c r="IR212" t="s">
        <v>362</v>
      </c>
      <c r="IS212" t="s">
        <v>362</v>
      </c>
      <c r="IT212" t="s">
        <v>362</v>
      </c>
      <c r="IU212" t="s">
        <v>362</v>
      </c>
      <c r="IV212" t="s">
        <v>362</v>
      </c>
      <c r="IW212" t="s">
        <v>362</v>
      </c>
      <c r="IX212" t="s">
        <v>360</v>
      </c>
      <c r="IY212" t="s">
        <v>362</v>
      </c>
      <c r="IZ212" t="s">
        <v>362</v>
      </c>
      <c r="JA212" t="s">
        <v>362</v>
      </c>
      <c r="JC212" t="s">
        <v>5227</v>
      </c>
      <c r="JD212" t="s">
        <v>362</v>
      </c>
      <c r="JE212" t="s">
        <v>360</v>
      </c>
      <c r="JF212" t="s">
        <v>362</v>
      </c>
      <c r="JG212" t="s">
        <v>362</v>
      </c>
      <c r="JH212" t="s">
        <v>362</v>
      </c>
      <c r="JI212" t="s">
        <v>362</v>
      </c>
      <c r="JJ212" t="s">
        <v>362</v>
      </c>
      <c r="JL212" t="s">
        <v>3074</v>
      </c>
      <c r="KI212" t="s">
        <v>5259</v>
      </c>
      <c r="KJ212" t="s">
        <v>6164</v>
      </c>
      <c r="KK212" t="s">
        <v>360</v>
      </c>
      <c r="KL212" t="s">
        <v>362</v>
      </c>
      <c r="KM212" t="s">
        <v>360</v>
      </c>
      <c r="KN212" t="s">
        <v>362</v>
      </c>
      <c r="KO212" t="s">
        <v>362</v>
      </c>
      <c r="KP212" t="s">
        <v>362</v>
      </c>
      <c r="KQ212" t="s">
        <v>360</v>
      </c>
      <c r="KR212" t="s">
        <v>362</v>
      </c>
      <c r="KS212" t="s">
        <v>362</v>
      </c>
      <c r="KT212" t="s">
        <v>362</v>
      </c>
      <c r="KU212" t="s">
        <v>362</v>
      </c>
      <c r="LJ212" t="s">
        <v>6023</v>
      </c>
      <c r="LK212" t="s">
        <v>360</v>
      </c>
      <c r="LL212" t="s">
        <v>360</v>
      </c>
      <c r="LM212" t="s">
        <v>360</v>
      </c>
      <c r="LN212" t="s">
        <v>360</v>
      </c>
      <c r="LO212" t="s">
        <v>362</v>
      </c>
      <c r="LP212" t="s">
        <v>362</v>
      </c>
      <c r="LQ212" t="s">
        <v>362</v>
      </c>
      <c r="LS212" t="s">
        <v>3072</v>
      </c>
      <c r="LT212" t="s">
        <v>5287</v>
      </c>
      <c r="MR212" t="s">
        <v>5050</v>
      </c>
      <c r="MS212" t="s">
        <v>362</v>
      </c>
      <c r="MT212" t="s">
        <v>362</v>
      </c>
      <c r="MU212" t="s">
        <v>362</v>
      </c>
      <c r="MV212" t="s">
        <v>362</v>
      </c>
      <c r="MW212" t="s">
        <v>362</v>
      </c>
      <c r="MX212" t="s">
        <v>362</v>
      </c>
      <c r="MY212" t="s">
        <v>362</v>
      </c>
      <c r="MZ212" t="s">
        <v>360</v>
      </c>
      <c r="NA212" t="s">
        <v>362</v>
      </c>
      <c r="NB212" t="s">
        <v>362</v>
      </c>
      <c r="NC212" t="s">
        <v>362</v>
      </c>
      <c r="NE212" t="s">
        <v>4971</v>
      </c>
      <c r="NF212" t="s">
        <v>362</v>
      </c>
      <c r="NG212" t="s">
        <v>362</v>
      </c>
      <c r="NH212" t="s">
        <v>362</v>
      </c>
      <c r="NI212" t="s">
        <v>362</v>
      </c>
      <c r="NJ212" t="s">
        <v>362</v>
      </c>
      <c r="NK212" t="s">
        <v>362</v>
      </c>
      <c r="NL212" t="s">
        <v>362</v>
      </c>
      <c r="NM212" t="s">
        <v>362</v>
      </c>
      <c r="NN212" t="s">
        <v>362</v>
      </c>
      <c r="NO212" t="s">
        <v>362</v>
      </c>
      <c r="NP212" t="s">
        <v>362</v>
      </c>
      <c r="NQ212" t="s">
        <v>360</v>
      </c>
      <c r="NR212" t="s">
        <v>362</v>
      </c>
      <c r="NS212" t="s">
        <v>362</v>
      </c>
      <c r="NU212" t="s">
        <v>6164</v>
      </c>
      <c r="NV212" t="s">
        <v>360</v>
      </c>
      <c r="NW212" t="s">
        <v>362</v>
      </c>
      <c r="NX212" t="s">
        <v>360</v>
      </c>
      <c r="NY212" t="s">
        <v>362</v>
      </c>
      <c r="NZ212" t="s">
        <v>362</v>
      </c>
      <c r="OA212" t="s">
        <v>362</v>
      </c>
      <c r="OB212" t="s">
        <v>360</v>
      </c>
      <c r="OC212" t="s">
        <v>362</v>
      </c>
      <c r="OD212" t="s">
        <v>362</v>
      </c>
      <c r="OE212" t="s">
        <v>362</v>
      </c>
      <c r="OF212" t="s">
        <v>362</v>
      </c>
      <c r="OG212" t="s">
        <v>362</v>
      </c>
      <c r="OI212" t="s">
        <v>6153</v>
      </c>
      <c r="OJ212" t="s">
        <v>360</v>
      </c>
      <c r="OK212" t="s">
        <v>362</v>
      </c>
      <c r="OL212" t="s">
        <v>362</v>
      </c>
      <c r="OM212" t="s">
        <v>362</v>
      </c>
      <c r="ON212" t="s">
        <v>362</v>
      </c>
      <c r="OO212" t="s">
        <v>360</v>
      </c>
      <c r="OP212" t="s">
        <v>362</v>
      </c>
      <c r="OQ212" t="s">
        <v>362</v>
      </c>
      <c r="OR212" t="s">
        <v>362</v>
      </c>
      <c r="OS212" t="s">
        <v>362</v>
      </c>
      <c r="OU212" t="s">
        <v>5002</v>
      </c>
      <c r="PF212" t="s">
        <v>5379</v>
      </c>
      <c r="PG212" t="s">
        <v>362</v>
      </c>
      <c r="PH212" t="s">
        <v>362</v>
      </c>
      <c r="PI212" t="s">
        <v>362</v>
      </c>
      <c r="PJ212" t="s">
        <v>362</v>
      </c>
      <c r="PK212" t="s">
        <v>362</v>
      </c>
      <c r="PL212" t="s">
        <v>360</v>
      </c>
      <c r="PM212" t="s">
        <v>362</v>
      </c>
      <c r="PN212" t="s">
        <v>362</v>
      </c>
      <c r="PO212" t="s">
        <v>362</v>
      </c>
      <c r="PP212" t="s">
        <v>362</v>
      </c>
      <c r="PQ212" t="s">
        <v>362</v>
      </c>
      <c r="PR212" t="s">
        <v>362</v>
      </c>
      <c r="PS212" t="s">
        <v>362</v>
      </c>
      <c r="PT212" t="s">
        <v>362</v>
      </c>
      <c r="PU212" t="s">
        <v>362</v>
      </c>
      <c r="PV212" t="s">
        <v>362</v>
      </c>
      <c r="PW212" t="s">
        <v>362</v>
      </c>
      <c r="PX212" t="s">
        <v>362</v>
      </c>
      <c r="PZ212" t="s">
        <v>5412</v>
      </c>
      <c r="QA212" t="s">
        <v>362</v>
      </c>
      <c r="QB212" t="s">
        <v>362</v>
      </c>
      <c r="QC212" t="s">
        <v>362</v>
      </c>
      <c r="QD212" t="s">
        <v>362</v>
      </c>
      <c r="QE212" t="s">
        <v>362</v>
      </c>
      <c r="QF212" t="s">
        <v>362</v>
      </c>
      <c r="QG212" t="s">
        <v>362</v>
      </c>
      <c r="QH212" t="s">
        <v>360</v>
      </c>
      <c r="QI212" t="s">
        <v>362</v>
      </c>
      <c r="QJ212" t="s">
        <v>362</v>
      </c>
      <c r="QK212" t="s">
        <v>362</v>
      </c>
      <c r="QL212" t="s">
        <v>362</v>
      </c>
      <c r="QM212" t="s">
        <v>362</v>
      </c>
      <c r="QN212" t="s">
        <v>362</v>
      </c>
      <c r="QO212" t="s">
        <v>362</v>
      </c>
      <c r="QP212" t="s">
        <v>362</v>
      </c>
      <c r="QR212" t="s">
        <v>6271</v>
      </c>
      <c r="QS212" t="s">
        <v>362</v>
      </c>
      <c r="QT212" t="s">
        <v>362</v>
      </c>
      <c r="QU212" t="s">
        <v>360</v>
      </c>
      <c r="QV212" t="s">
        <v>362</v>
      </c>
      <c r="QW212" t="s">
        <v>362</v>
      </c>
      <c r="QX212" t="s">
        <v>362</v>
      </c>
      <c r="QY212" t="s">
        <v>362</v>
      </c>
      <c r="QZ212" t="s">
        <v>360</v>
      </c>
      <c r="RA212" t="s">
        <v>362</v>
      </c>
      <c r="RB212" t="s">
        <v>362</v>
      </c>
      <c r="RC212" t="s">
        <v>362</v>
      </c>
      <c r="RD212" t="s">
        <v>362</v>
      </c>
      <c r="RF212" t="s">
        <v>5449</v>
      </c>
      <c r="RG212" t="s">
        <v>362</v>
      </c>
      <c r="RH212" t="s">
        <v>362</v>
      </c>
      <c r="RI212" t="s">
        <v>362</v>
      </c>
      <c r="RJ212" t="s">
        <v>362</v>
      </c>
      <c r="RK212" t="s">
        <v>360</v>
      </c>
      <c r="RL212" t="s">
        <v>362</v>
      </c>
      <c r="RM212" t="s">
        <v>362</v>
      </c>
      <c r="RN212" t="s">
        <v>362</v>
      </c>
      <c r="RO212" t="s">
        <v>362</v>
      </c>
      <c r="RP212" t="s">
        <v>362</v>
      </c>
      <c r="RQ212" t="s">
        <v>362</v>
      </c>
      <c r="RR212" t="s">
        <v>362</v>
      </c>
      <c r="RS212" t="s">
        <v>362</v>
      </c>
      <c r="RT212" t="s">
        <v>362</v>
      </c>
      <c r="RU212" t="s">
        <v>362</v>
      </c>
      <c r="RV212" t="s">
        <v>362</v>
      </c>
      <c r="RX212" t="s">
        <v>6149</v>
      </c>
      <c r="RY212" t="s">
        <v>360</v>
      </c>
      <c r="RZ212" t="s">
        <v>360</v>
      </c>
      <c r="SA212" t="s">
        <v>360</v>
      </c>
      <c r="SB212" t="s">
        <v>360</v>
      </c>
      <c r="SC212" t="s">
        <v>360</v>
      </c>
      <c r="SD212" t="s">
        <v>360</v>
      </c>
      <c r="SE212" t="s">
        <v>362</v>
      </c>
      <c r="SF212" t="s">
        <v>360</v>
      </c>
      <c r="SG212" t="s">
        <v>362</v>
      </c>
      <c r="SH212" t="s">
        <v>362</v>
      </c>
      <c r="SI212" t="s">
        <v>362</v>
      </c>
      <c r="SK212" t="s">
        <v>6450</v>
      </c>
      <c r="SL212" t="s">
        <v>362</v>
      </c>
      <c r="SM212" t="s">
        <v>362</v>
      </c>
      <c r="SN212" t="s">
        <v>362</v>
      </c>
      <c r="SO212" t="s">
        <v>360</v>
      </c>
      <c r="SP212" t="s">
        <v>362</v>
      </c>
      <c r="SQ212" t="s">
        <v>360</v>
      </c>
      <c r="SR212" t="s">
        <v>360</v>
      </c>
      <c r="SS212" t="s">
        <v>362</v>
      </c>
      <c r="ST212" t="s">
        <v>362</v>
      </c>
      <c r="SU212" t="s">
        <v>362</v>
      </c>
      <c r="SV212" t="s">
        <v>362</v>
      </c>
      <c r="SW212" t="s">
        <v>362</v>
      </c>
      <c r="SX212" t="s">
        <v>362</v>
      </c>
      <c r="SZ212" t="s">
        <v>3074</v>
      </c>
      <c r="TA212" t="s">
        <v>362</v>
      </c>
      <c r="TB212" t="s">
        <v>362</v>
      </c>
      <c r="TC212" t="s">
        <v>362</v>
      </c>
      <c r="TD212" t="s">
        <v>362</v>
      </c>
      <c r="TE212" t="s">
        <v>362</v>
      </c>
      <c r="TF212" t="s">
        <v>362</v>
      </c>
      <c r="TG212" t="s">
        <v>360</v>
      </c>
      <c r="TH212" t="s">
        <v>362</v>
      </c>
      <c r="UN212" t="s">
        <v>3074</v>
      </c>
      <c r="UO212" t="s">
        <v>3074</v>
      </c>
      <c r="UP212" t="s">
        <v>3074</v>
      </c>
      <c r="UQ212" t="s">
        <v>6874</v>
      </c>
      <c r="UR212" t="s">
        <v>304</v>
      </c>
      <c r="US212" t="s">
        <v>321</v>
      </c>
      <c r="UT212" t="s">
        <v>282</v>
      </c>
      <c r="UU212" t="s">
        <v>697</v>
      </c>
      <c r="UV212" t="s">
        <v>527</v>
      </c>
      <c r="UW212" t="s">
        <v>331</v>
      </c>
      <c r="UX212" t="s">
        <v>737</v>
      </c>
      <c r="UY212" t="s">
        <v>406</v>
      </c>
      <c r="UZ212" t="s">
        <v>1098</v>
      </c>
      <c r="VA212" t="s">
        <v>1185</v>
      </c>
      <c r="VB212" t="s">
        <v>380</v>
      </c>
    </row>
    <row r="213" spans="1:574" x14ac:dyDescent="0.25">
      <c r="A213" t="s">
        <v>6875</v>
      </c>
      <c r="B213" s="38">
        <v>45915</v>
      </c>
      <c r="C213" t="s">
        <v>3057</v>
      </c>
      <c r="D213" t="s">
        <v>3059</v>
      </c>
      <c r="E213" t="s">
        <v>3065</v>
      </c>
      <c r="F213">
        <v>2795340</v>
      </c>
      <c r="G213" t="s">
        <v>3072</v>
      </c>
      <c r="H213" s="38">
        <v>45415</v>
      </c>
      <c r="I213">
        <v>26</v>
      </c>
      <c r="J213" t="s">
        <v>1482</v>
      </c>
      <c r="K213" t="s">
        <v>4866</v>
      </c>
      <c r="L213" t="s">
        <v>4875</v>
      </c>
      <c r="N213" t="s">
        <v>4911</v>
      </c>
      <c r="P213" t="s">
        <v>4931</v>
      </c>
      <c r="R213" t="s">
        <v>5527</v>
      </c>
      <c r="S213" t="s">
        <v>360</v>
      </c>
      <c r="T213" t="s">
        <v>362</v>
      </c>
      <c r="U213" t="s">
        <v>362</v>
      </c>
      <c r="V213" t="s">
        <v>362</v>
      </c>
      <c r="W213" t="s">
        <v>362</v>
      </c>
      <c r="X213" t="s">
        <v>362</v>
      </c>
      <c r="Y213" t="s">
        <v>362</v>
      </c>
      <c r="Z213" t="s">
        <v>362</v>
      </c>
      <c r="AB213" t="s">
        <v>4940</v>
      </c>
      <c r="AC213" t="s">
        <v>4940</v>
      </c>
      <c r="AD213" t="s">
        <v>4940</v>
      </c>
      <c r="AE213" t="s">
        <v>4940</v>
      </c>
      <c r="AF213" t="s">
        <v>4940</v>
      </c>
      <c r="AG213" t="s">
        <v>4940</v>
      </c>
      <c r="AH213" t="s">
        <v>5984</v>
      </c>
      <c r="AI213" t="s">
        <v>360</v>
      </c>
      <c r="AJ213" t="s">
        <v>360</v>
      </c>
      <c r="AK213" t="s">
        <v>362</v>
      </c>
      <c r="AL213" t="s">
        <v>362</v>
      </c>
      <c r="AM213" t="s">
        <v>362</v>
      </c>
      <c r="AN213" t="s">
        <v>362</v>
      </c>
      <c r="AO213" t="s">
        <v>362</v>
      </c>
      <c r="AP213" t="s">
        <v>362</v>
      </c>
      <c r="AQ213" t="s">
        <v>362</v>
      </c>
      <c r="AR213" t="s">
        <v>362</v>
      </c>
      <c r="AS213" t="s">
        <v>362</v>
      </c>
      <c r="AT213" t="s">
        <v>362</v>
      </c>
      <c r="AU213" t="s">
        <v>362</v>
      </c>
      <c r="AV213" t="s">
        <v>362</v>
      </c>
      <c r="AX213" t="s">
        <v>5984</v>
      </c>
      <c r="AY213" t="s">
        <v>360</v>
      </c>
      <c r="AZ213" t="s">
        <v>360</v>
      </c>
      <c r="BA213" t="s">
        <v>362</v>
      </c>
      <c r="BB213" t="s">
        <v>362</v>
      </c>
      <c r="BC213" t="s">
        <v>362</v>
      </c>
      <c r="BD213" t="s">
        <v>362</v>
      </c>
      <c r="BE213" t="s">
        <v>362</v>
      </c>
      <c r="BF213" t="s">
        <v>362</v>
      </c>
      <c r="BG213" t="s">
        <v>362</v>
      </c>
      <c r="BH213" t="s">
        <v>362</v>
      </c>
      <c r="BI213" t="s">
        <v>362</v>
      </c>
      <c r="BJ213" t="s">
        <v>362</v>
      </c>
      <c r="BK213" t="s">
        <v>362</v>
      </c>
      <c r="BM213" t="s">
        <v>6044</v>
      </c>
      <c r="BN213" t="s">
        <v>362</v>
      </c>
      <c r="BO213" t="s">
        <v>362</v>
      </c>
      <c r="BP213" t="s">
        <v>360</v>
      </c>
      <c r="BQ213" t="s">
        <v>360</v>
      </c>
      <c r="BR213" t="s">
        <v>362</v>
      </c>
      <c r="BS213" t="s">
        <v>362</v>
      </c>
      <c r="BT213" t="s">
        <v>362</v>
      </c>
      <c r="BU213" t="s">
        <v>362</v>
      </c>
      <c r="BV213" t="s">
        <v>362</v>
      </c>
      <c r="BX213" t="s">
        <v>4975</v>
      </c>
      <c r="CN213" t="s">
        <v>5002</v>
      </c>
      <c r="DD213" t="s">
        <v>4984</v>
      </c>
      <c r="EK213" t="s">
        <v>5070</v>
      </c>
      <c r="EW213" t="s">
        <v>5094</v>
      </c>
      <c r="EX213" t="s">
        <v>360</v>
      </c>
      <c r="EY213" t="s">
        <v>362</v>
      </c>
      <c r="EZ213" t="s">
        <v>362</v>
      </c>
      <c r="FA213" t="s">
        <v>362</v>
      </c>
      <c r="FB213" t="s">
        <v>362</v>
      </c>
      <c r="FC213" t="s">
        <v>362</v>
      </c>
      <c r="FD213" t="s">
        <v>362</v>
      </c>
      <c r="FE213" t="s">
        <v>362</v>
      </c>
      <c r="FF213" t="s">
        <v>362</v>
      </c>
      <c r="FG213" t="s">
        <v>362</v>
      </c>
      <c r="FH213" t="s">
        <v>362</v>
      </c>
      <c r="FJ213" t="s">
        <v>5070</v>
      </c>
      <c r="FK213" t="s">
        <v>3072</v>
      </c>
      <c r="FV213" t="s">
        <v>3072</v>
      </c>
      <c r="GG213" t="s">
        <v>4861</v>
      </c>
      <c r="GH213" t="s">
        <v>6876</v>
      </c>
      <c r="GI213" t="s">
        <v>3072</v>
      </c>
      <c r="GJ213" t="s">
        <v>5135</v>
      </c>
      <c r="GK213" t="s">
        <v>360</v>
      </c>
      <c r="GL213" t="s">
        <v>362</v>
      </c>
      <c r="GM213" t="s">
        <v>362</v>
      </c>
      <c r="GN213" t="s">
        <v>362</v>
      </c>
      <c r="GO213" t="s">
        <v>362</v>
      </c>
      <c r="GP213" t="s">
        <v>362</v>
      </c>
      <c r="GR213" t="s">
        <v>5147</v>
      </c>
      <c r="GS213" t="s">
        <v>362</v>
      </c>
      <c r="GT213" t="s">
        <v>362</v>
      </c>
      <c r="GU213" t="s">
        <v>360</v>
      </c>
      <c r="GV213" t="s">
        <v>362</v>
      </c>
      <c r="GW213" t="s">
        <v>362</v>
      </c>
      <c r="GX213" t="s">
        <v>362</v>
      </c>
      <c r="GY213" t="s">
        <v>362</v>
      </c>
      <c r="GZ213" t="s">
        <v>362</v>
      </c>
      <c r="HB213" t="s">
        <v>3072</v>
      </c>
      <c r="IG213" t="s">
        <v>5187</v>
      </c>
      <c r="IP213" t="s">
        <v>5203</v>
      </c>
      <c r="IQ213" t="s">
        <v>6877</v>
      </c>
      <c r="IR213" t="s">
        <v>360</v>
      </c>
      <c r="IS213" t="s">
        <v>360</v>
      </c>
      <c r="IT213" t="s">
        <v>362</v>
      </c>
      <c r="IU213" t="s">
        <v>360</v>
      </c>
      <c r="IV213" t="s">
        <v>362</v>
      </c>
      <c r="IW213" t="s">
        <v>362</v>
      </c>
      <c r="IX213" t="s">
        <v>362</v>
      </c>
      <c r="IY213" t="s">
        <v>362</v>
      </c>
      <c r="IZ213" t="s">
        <v>362</v>
      </c>
      <c r="JA213" t="s">
        <v>362</v>
      </c>
      <c r="JL213" t="s">
        <v>3074</v>
      </c>
      <c r="JX213" t="s">
        <v>5248</v>
      </c>
      <c r="JY213" t="s">
        <v>360</v>
      </c>
      <c r="JZ213" t="s">
        <v>362</v>
      </c>
      <c r="KA213" t="s">
        <v>362</v>
      </c>
      <c r="KB213" t="s">
        <v>362</v>
      </c>
      <c r="KC213" t="s">
        <v>362</v>
      </c>
      <c r="KD213" t="s">
        <v>362</v>
      </c>
      <c r="KE213" t="s">
        <v>362</v>
      </c>
      <c r="KF213" t="s">
        <v>362</v>
      </c>
      <c r="KG213" t="s">
        <v>362</v>
      </c>
      <c r="KI213" t="s">
        <v>5259</v>
      </c>
      <c r="KJ213" t="s">
        <v>5263</v>
      </c>
      <c r="KK213" t="s">
        <v>360</v>
      </c>
      <c r="KL213" t="s">
        <v>362</v>
      </c>
      <c r="KM213" t="s">
        <v>362</v>
      </c>
      <c r="KN213" t="s">
        <v>362</v>
      </c>
      <c r="KO213" t="s">
        <v>362</v>
      </c>
      <c r="KP213" t="s">
        <v>362</v>
      </c>
      <c r="KQ213" t="s">
        <v>362</v>
      </c>
      <c r="KR213" t="s">
        <v>362</v>
      </c>
      <c r="KS213" t="s">
        <v>362</v>
      </c>
      <c r="KT213" t="s">
        <v>362</v>
      </c>
      <c r="KU213" t="s">
        <v>362</v>
      </c>
      <c r="LJ213" t="s">
        <v>6023</v>
      </c>
      <c r="LK213" t="s">
        <v>360</v>
      </c>
      <c r="LL213" t="s">
        <v>360</v>
      </c>
      <c r="LM213" t="s">
        <v>360</v>
      </c>
      <c r="LN213" t="s">
        <v>360</v>
      </c>
      <c r="LO213" t="s">
        <v>362</v>
      </c>
      <c r="LP213" t="s">
        <v>362</v>
      </c>
      <c r="LQ213" t="s">
        <v>362</v>
      </c>
      <c r="LS213" t="s">
        <v>3072</v>
      </c>
      <c r="LT213" t="s">
        <v>5287</v>
      </c>
      <c r="MR213" t="s">
        <v>4907</v>
      </c>
      <c r="MS213" t="s">
        <v>362</v>
      </c>
      <c r="MT213" t="s">
        <v>362</v>
      </c>
      <c r="MU213" t="s">
        <v>362</v>
      </c>
      <c r="MV213" t="s">
        <v>362</v>
      </c>
      <c r="MW213" t="s">
        <v>362</v>
      </c>
      <c r="MX213" t="s">
        <v>362</v>
      </c>
      <c r="MY213" t="s">
        <v>362</v>
      </c>
      <c r="MZ213" t="s">
        <v>362</v>
      </c>
      <c r="NA213" t="s">
        <v>362</v>
      </c>
      <c r="NB213" t="s">
        <v>360</v>
      </c>
      <c r="NC213" t="s">
        <v>362</v>
      </c>
      <c r="NE213" t="s">
        <v>4971</v>
      </c>
      <c r="NF213" t="s">
        <v>362</v>
      </c>
      <c r="NG213" t="s">
        <v>362</v>
      </c>
      <c r="NH213" t="s">
        <v>362</v>
      </c>
      <c r="NI213" t="s">
        <v>362</v>
      </c>
      <c r="NJ213" t="s">
        <v>362</v>
      </c>
      <c r="NK213" t="s">
        <v>362</v>
      </c>
      <c r="NL213" t="s">
        <v>362</v>
      </c>
      <c r="NM213" t="s">
        <v>362</v>
      </c>
      <c r="NN213" t="s">
        <v>362</v>
      </c>
      <c r="NO213" t="s">
        <v>362</v>
      </c>
      <c r="NP213" t="s">
        <v>362</v>
      </c>
      <c r="NQ213" t="s">
        <v>360</v>
      </c>
      <c r="NR213" t="s">
        <v>362</v>
      </c>
      <c r="NS213" t="s">
        <v>362</v>
      </c>
      <c r="NU213" t="s">
        <v>5263</v>
      </c>
      <c r="NV213" t="s">
        <v>360</v>
      </c>
      <c r="NW213" t="s">
        <v>362</v>
      </c>
      <c r="NX213" t="s">
        <v>362</v>
      </c>
      <c r="NY213" t="s">
        <v>362</v>
      </c>
      <c r="NZ213" t="s">
        <v>362</v>
      </c>
      <c r="OA213" t="s">
        <v>362</v>
      </c>
      <c r="OB213" t="s">
        <v>362</v>
      </c>
      <c r="OC213" t="s">
        <v>362</v>
      </c>
      <c r="OD213" t="s">
        <v>362</v>
      </c>
      <c r="OE213" t="s">
        <v>362</v>
      </c>
      <c r="OF213" t="s">
        <v>362</v>
      </c>
      <c r="OG213" t="s">
        <v>362</v>
      </c>
      <c r="OI213" t="s">
        <v>5345</v>
      </c>
      <c r="OJ213" t="s">
        <v>360</v>
      </c>
      <c r="OK213" t="s">
        <v>362</v>
      </c>
      <c r="OL213" t="s">
        <v>362</v>
      </c>
      <c r="OM213" t="s">
        <v>362</v>
      </c>
      <c r="ON213" t="s">
        <v>362</v>
      </c>
      <c r="OO213" t="s">
        <v>362</v>
      </c>
      <c r="OP213" t="s">
        <v>362</v>
      </c>
      <c r="OQ213" t="s">
        <v>362</v>
      </c>
      <c r="OR213" t="s">
        <v>362</v>
      </c>
      <c r="OS213" t="s">
        <v>362</v>
      </c>
      <c r="OU213" t="s">
        <v>5002</v>
      </c>
      <c r="PF213" t="s">
        <v>5396</v>
      </c>
      <c r="PG213" t="s">
        <v>362</v>
      </c>
      <c r="PH213" t="s">
        <v>362</v>
      </c>
      <c r="PI213" t="s">
        <v>362</v>
      </c>
      <c r="PJ213" t="s">
        <v>362</v>
      </c>
      <c r="PK213" t="s">
        <v>362</v>
      </c>
      <c r="PL213" t="s">
        <v>362</v>
      </c>
      <c r="PM213" t="s">
        <v>362</v>
      </c>
      <c r="PN213" t="s">
        <v>362</v>
      </c>
      <c r="PO213" t="s">
        <v>362</v>
      </c>
      <c r="PP213" t="s">
        <v>362</v>
      </c>
      <c r="PQ213" t="s">
        <v>362</v>
      </c>
      <c r="PR213" t="s">
        <v>362</v>
      </c>
      <c r="PS213" t="s">
        <v>362</v>
      </c>
      <c r="PT213" t="s">
        <v>362</v>
      </c>
      <c r="PU213" t="s">
        <v>360</v>
      </c>
      <c r="PV213" t="s">
        <v>362</v>
      </c>
      <c r="PW213" t="s">
        <v>362</v>
      </c>
      <c r="PX213" t="s">
        <v>362</v>
      </c>
      <c r="PZ213" t="s">
        <v>5398</v>
      </c>
      <c r="QA213" t="s">
        <v>362</v>
      </c>
      <c r="QB213" t="s">
        <v>362</v>
      </c>
      <c r="QC213" t="s">
        <v>362</v>
      </c>
      <c r="QD213" t="s">
        <v>362</v>
      </c>
      <c r="QE213" t="s">
        <v>362</v>
      </c>
      <c r="QF213" t="s">
        <v>362</v>
      </c>
      <c r="QG213" t="s">
        <v>362</v>
      </c>
      <c r="QH213" t="s">
        <v>362</v>
      </c>
      <c r="QI213" t="s">
        <v>362</v>
      </c>
      <c r="QJ213" t="s">
        <v>362</v>
      </c>
      <c r="QK213" t="s">
        <v>362</v>
      </c>
      <c r="QL213" t="s">
        <v>362</v>
      </c>
      <c r="QM213" t="s">
        <v>360</v>
      </c>
      <c r="QN213" t="s">
        <v>362</v>
      </c>
      <c r="QO213" t="s">
        <v>362</v>
      </c>
      <c r="QP213" t="s">
        <v>362</v>
      </c>
      <c r="SZ213" t="s">
        <v>5505</v>
      </c>
      <c r="TA213" t="s">
        <v>360</v>
      </c>
      <c r="TB213" t="s">
        <v>362</v>
      </c>
      <c r="TC213" t="s">
        <v>362</v>
      </c>
      <c r="TD213" t="s">
        <v>362</v>
      </c>
      <c r="TE213" t="s">
        <v>362</v>
      </c>
      <c r="TF213" t="s">
        <v>362</v>
      </c>
      <c r="TG213" t="s">
        <v>362</v>
      </c>
      <c r="TH213" t="s">
        <v>362</v>
      </c>
      <c r="TJ213" t="s">
        <v>5495</v>
      </c>
      <c r="TK213" t="s">
        <v>362</v>
      </c>
      <c r="TL213" t="s">
        <v>362</v>
      </c>
      <c r="TM213" t="s">
        <v>362</v>
      </c>
      <c r="TN213" t="s">
        <v>362</v>
      </c>
      <c r="TO213" t="s">
        <v>362</v>
      </c>
      <c r="TP213" t="s">
        <v>362</v>
      </c>
      <c r="TQ213" t="s">
        <v>360</v>
      </c>
      <c r="TR213" t="s">
        <v>362</v>
      </c>
      <c r="TS213" t="s">
        <v>362</v>
      </c>
      <c r="TT213" t="s">
        <v>362</v>
      </c>
      <c r="TU213" t="s">
        <v>362</v>
      </c>
      <c r="TV213" t="s">
        <v>362</v>
      </c>
      <c r="TW213" t="s">
        <v>362</v>
      </c>
      <c r="TY213" t="s">
        <v>5002</v>
      </c>
      <c r="UN213" t="s">
        <v>3074</v>
      </c>
      <c r="UO213" t="s">
        <v>3074</v>
      </c>
      <c r="UP213" t="s">
        <v>3074</v>
      </c>
      <c r="UQ213" t="s">
        <v>6878</v>
      </c>
      <c r="UR213" t="s">
        <v>304</v>
      </c>
      <c r="US213" t="s">
        <v>321</v>
      </c>
      <c r="UT213" t="s">
        <v>282</v>
      </c>
      <c r="UU213" t="s">
        <v>692</v>
      </c>
      <c r="UV213" t="s">
        <v>525</v>
      </c>
      <c r="UW213" t="s">
        <v>328</v>
      </c>
      <c r="UX213" t="s">
        <v>737</v>
      </c>
      <c r="UY213" t="s">
        <v>406</v>
      </c>
      <c r="UZ213" t="s">
        <v>1099</v>
      </c>
      <c r="VA213" t="s">
        <v>1184</v>
      </c>
      <c r="VB213" t="s">
        <v>375</v>
      </c>
    </row>
    <row r="214" spans="1:574" x14ac:dyDescent="0.25">
      <c r="A214" t="s">
        <v>6879</v>
      </c>
      <c r="B214" s="38">
        <v>45915</v>
      </c>
      <c r="C214" t="s">
        <v>3056</v>
      </c>
      <c r="D214" t="s">
        <v>3062</v>
      </c>
      <c r="E214" t="s">
        <v>3068</v>
      </c>
      <c r="G214" t="s">
        <v>3072</v>
      </c>
      <c r="H214" s="38">
        <v>44930</v>
      </c>
      <c r="I214">
        <v>25</v>
      </c>
      <c r="J214" t="s">
        <v>1471</v>
      </c>
      <c r="K214" t="s">
        <v>4866</v>
      </c>
      <c r="L214" t="s">
        <v>4875</v>
      </c>
      <c r="N214" t="s">
        <v>4913</v>
      </c>
      <c r="P214" t="s">
        <v>4921</v>
      </c>
      <c r="R214" t="s">
        <v>3074</v>
      </c>
      <c r="S214" t="s">
        <v>362</v>
      </c>
      <c r="T214" t="s">
        <v>362</v>
      </c>
      <c r="U214" t="s">
        <v>362</v>
      </c>
      <c r="V214" t="s">
        <v>362</v>
      </c>
      <c r="W214" t="s">
        <v>362</v>
      </c>
      <c r="X214" t="s">
        <v>360</v>
      </c>
      <c r="Y214" t="s">
        <v>362</v>
      </c>
      <c r="Z214" t="s">
        <v>362</v>
      </c>
      <c r="AB214" t="s">
        <v>4940</v>
      </c>
      <c r="AC214" t="s">
        <v>4940</v>
      </c>
      <c r="AD214" t="s">
        <v>4940</v>
      </c>
      <c r="AE214" t="s">
        <v>4940</v>
      </c>
      <c r="AF214" t="s">
        <v>4940</v>
      </c>
      <c r="AG214" t="s">
        <v>4940</v>
      </c>
      <c r="AH214" t="s">
        <v>4971</v>
      </c>
      <c r="AI214" t="s">
        <v>362</v>
      </c>
      <c r="AJ214" t="s">
        <v>362</v>
      </c>
      <c r="AK214" t="s">
        <v>362</v>
      </c>
      <c r="AL214" t="s">
        <v>362</v>
      </c>
      <c r="AM214" t="s">
        <v>362</v>
      </c>
      <c r="AN214" t="s">
        <v>362</v>
      </c>
      <c r="AO214" t="s">
        <v>362</v>
      </c>
      <c r="AP214" t="s">
        <v>362</v>
      </c>
      <c r="AQ214" t="s">
        <v>362</v>
      </c>
      <c r="AR214" t="s">
        <v>362</v>
      </c>
      <c r="AS214" t="s">
        <v>362</v>
      </c>
      <c r="AT214" t="s">
        <v>362</v>
      </c>
      <c r="AU214" t="s">
        <v>360</v>
      </c>
      <c r="AV214" t="s">
        <v>362</v>
      </c>
      <c r="AX214" t="s">
        <v>4973</v>
      </c>
      <c r="AY214" t="s">
        <v>362</v>
      </c>
      <c r="AZ214" t="s">
        <v>362</v>
      </c>
      <c r="BA214" t="s">
        <v>362</v>
      </c>
      <c r="BB214" t="s">
        <v>362</v>
      </c>
      <c r="BC214" t="s">
        <v>362</v>
      </c>
      <c r="BD214" t="s">
        <v>362</v>
      </c>
      <c r="BE214" t="s">
        <v>362</v>
      </c>
      <c r="BF214" t="s">
        <v>362</v>
      </c>
      <c r="BG214" t="s">
        <v>362</v>
      </c>
      <c r="BH214" t="s">
        <v>362</v>
      </c>
      <c r="BI214" t="s">
        <v>362</v>
      </c>
      <c r="BJ214" t="s">
        <v>360</v>
      </c>
      <c r="BK214" t="s">
        <v>362</v>
      </c>
      <c r="DE214" t="s">
        <v>5030</v>
      </c>
      <c r="DN214" t="s">
        <v>5041</v>
      </c>
      <c r="DO214" t="s">
        <v>362</v>
      </c>
      <c r="DP214" t="s">
        <v>360</v>
      </c>
      <c r="DQ214" t="s">
        <v>362</v>
      </c>
      <c r="DR214" t="s">
        <v>362</v>
      </c>
      <c r="DS214" t="s">
        <v>362</v>
      </c>
      <c r="DT214" t="s">
        <v>362</v>
      </c>
      <c r="DU214" t="s">
        <v>362</v>
      </c>
      <c r="DV214" t="s">
        <v>362</v>
      </c>
      <c r="DW214" t="s">
        <v>362</v>
      </c>
      <c r="FJ214" t="s">
        <v>5072</v>
      </c>
      <c r="FK214" t="s">
        <v>5111</v>
      </c>
      <c r="FL214" t="s">
        <v>5122</v>
      </c>
      <c r="FM214" t="s">
        <v>362</v>
      </c>
      <c r="FN214" t="s">
        <v>362</v>
      </c>
      <c r="FO214" t="s">
        <v>362</v>
      </c>
      <c r="FP214" t="s">
        <v>362</v>
      </c>
      <c r="FQ214" t="s">
        <v>360</v>
      </c>
      <c r="FR214" t="s">
        <v>362</v>
      </c>
      <c r="FS214" t="s">
        <v>362</v>
      </c>
      <c r="FT214" t="s">
        <v>362</v>
      </c>
      <c r="FV214" t="s">
        <v>5111</v>
      </c>
      <c r="FW214" t="s">
        <v>5124</v>
      </c>
      <c r="FX214" t="s">
        <v>360</v>
      </c>
      <c r="FY214" t="s">
        <v>362</v>
      </c>
      <c r="FZ214" t="s">
        <v>362</v>
      </c>
      <c r="GA214" t="s">
        <v>362</v>
      </c>
      <c r="GB214" t="s">
        <v>362</v>
      </c>
      <c r="GC214" t="s">
        <v>362</v>
      </c>
      <c r="GD214" t="s">
        <v>362</v>
      </c>
      <c r="GE214" t="s">
        <v>362</v>
      </c>
      <c r="GG214" t="s">
        <v>4949</v>
      </c>
      <c r="GI214" t="s">
        <v>3074</v>
      </c>
      <c r="HN214" t="s">
        <v>4907</v>
      </c>
      <c r="HO214" t="s">
        <v>362</v>
      </c>
      <c r="HP214" t="s">
        <v>362</v>
      </c>
      <c r="HQ214" t="s">
        <v>362</v>
      </c>
      <c r="HR214" t="s">
        <v>362</v>
      </c>
      <c r="HS214" t="s">
        <v>362</v>
      </c>
      <c r="HT214" t="s">
        <v>362</v>
      </c>
      <c r="HU214" t="s">
        <v>362</v>
      </c>
      <c r="HV214" t="s">
        <v>360</v>
      </c>
      <c r="HW214" t="s">
        <v>362</v>
      </c>
      <c r="HY214" t="s">
        <v>5186</v>
      </c>
      <c r="HZ214" t="s">
        <v>362</v>
      </c>
      <c r="IA214" t="s">
        <v>362</v>
      </c>
      <c r="IB214" t="s">
        <v>362</v>
      </c>
      <c r="IC214" t="s">
        <v>362</v>
      </c>
      <c r="ID214" t="s">
        <v>360</v>
      </c>
      <c r="IE214" t="s">
        <v>362</v>
      </c>
      <c r="IG214" t="s">
        <v>5189</v>
      </c>
      <c r="IH214" t="s">
        <v>5196</v>
      </c>
      <c r="II214" t="s">
        <v>362</v>
      </c>
      <c r="IJ214" t="s">
        <v>360</v>
      </c>
      <c r="IK214" t="s">
        <v>362</v>
      </c>
      <c r="IL214" t="s">
        <v>362</v>
      </c>
      <c r="IM214" t="s">
        <v>362</v>
      </c>
      <c r="IN214" t="s">
        <v>362</v>
      </c>
      <c r="IP214" t="s">
        <v>5203</v>
      </c>
      <c r="IQ214" t="s">
        <v>5220</v>
      </c>
      <c r="IR214" t="s">
        <v>362</v>
      </c>
      <c r="IS214" t="s">
        <v>362</v>
      </c>
      <c r="IT214" t="s">
        <v>362</v>
      </c>
      <c r="IU214" t="s">
        <v>362</v>
      </c>
      <c r="IV214" t="s">
        <v>360</v>
      </c>
      <c r="IW214" t="s">
        <v>362</v>
      </c>
      <c r="IX214" t="s">
        <v>362</v>
      </c>
      <c r="IY214" t="s">
        <v>362</v>
      </c>
      <c r="IZ214" t="s">
        <v>362</v>
      </c>
      <c r="JA214" t="s">
        <v>362</v>
      </c>
      <c r="JL214" t="s">
        <v>3074</v>
      </c>
      <c r="JX214" t="s">
        <v>5248</v>
      </c>
      <c r="JY214" t="s">
        <v>360</v>
      </c>
      <c r="JZ214" t="s">
        <v>362</v>
      </c>
      <c r="KA214" t="s">
        <v>362</v>
      </c>
      <c r="KB214" t="s">
        <v>362</v>
      </c>
      <c r="KC214" t="s">
        <v>362</v>
      </c>
      <c r="KD214" t="s">
        <v>362</v>
      </c>
      <c r="KE214" t="s">
        <v>362</v>
      </c>
      <c r="KF214" t="s">
        <v>362</v>
      </c>
      <c r="KG214" t="s">
        <v>362</v>
      </c>
      <c r="KI214" t="s">
        <v>5259</v>
      </c>
      <c r="KJ214" t="s">
        <v>6667</v>
      </c>
      <c r="KK214" t="s">
        <v>360</v>
      </c>
      <c r="KL214" t="s">
        <v>362</v>
      </c>
      <c r="KM214" t="s">
        <v>360</v>
      </c>
      <c r="KN214" t="s">
        <v>362</v>
      </c>
      <c r="KO214" t="s">
        <v>360</v>
      </c>
      <c r="KP214" t="s">
        <v>360</v>
      </c>
      <c r="KQ214" t="s">
        <v>360</v>
      </c>
      <c r="KR214" t="s">
        <v>362</v>
      </c>
      <c r="KS214" t="s">
        <v>362</v>
      </c>
      <c r="KT214" t="s">
        <v>362</v>
      </c>
      <c r="KU214" t="s">
        <v>362</v>
      </c>
      <c r="LJ214" t="s">
        <v>5281</v>
      </c>
      <c r="LK214" t="s">
        <v>362</v>
      </c>
      <c r="LL214" t="s">
        <v>360</v>
      </c>
      <c r="LM214" t="s">
        <v>362</v>
      </c>
      <c r="LN214" t="s">
        <v>362</v>
      </c>
      <c r="LO214" t="s">
        <v>362</v>
      </c>
      <c r="LP214" t="s">
        <v>362</v>
      </c>
      <c r="LQ214" t="s">
        <v>362</v>
      </c>
      <c r="LS214" t="s">
        <v>3072</v>
      </c>
      <c r="LT214" t="s">
        <v>5287</v>
      </c>
      <c r="MR214" t="s">
        <v>5310</v>
      </c>
      <c r="MS214" t="s">
        <v>360</v>
      </c>
      <c r="MT214" t="s">
        <v>362</v>
      </c>
      <c r="MU214" t="s">
        <v>362</v>
      </c>
      <c r="MV214" t="s">
        <v>362</v>
      </c>
      <c r="MW214" t="s">
        <v>362</v>
      </c>
      <c r="MX214" t="s">
        <v>362</v>
      </c>
      <c r="MY214" t="s">
        <v>362</v>
      </c>
      <c r="MZ214" t="s">
        <v>362</v>
      </c>
      <c r="NA214" t="s">
        <v>362</v>
      </c>
      <c r="NB214" t="s">
        <v>362</v>
      </c>
      <c r="NC214" t="s">
        <v>362</v>
      </c>
      <c r="NE214" t="s">
        <v>4971</v>
      </c>
      <c r="NF214" t="s">
        <v>362</v>
      </c>
      <c r="NG214" t="s">
        <v>362</v>
      </c>
      <c r="NH214" t="s">
        <v>362</v>
      </c>
      <c r="NI214" t="s">
        <v>362</v>
      </c>
      <c r="NJ214" t="s">
        <v>362</v>
      </c>
      <c r="NK214" t="s">
        <v>362</v>
      </c>
      <c r="NL214" t="s">
        <v>362</v>
      </c>
      <c r="NM214" t="s">
        <v>362</v>
      </c>
      <c r="NN214" t="s">
        <v>362</v>
      </c>
      <c r="NO214" t="s">
        <v>362</v>
      </c>
      <c r="NP214" t="s">
        <v>362</v>
      </c>
      <c r="NQ214" t="s">
        <v>360</v>
      </c>
      <c r="NR214" t="s">
        <v>362</v>
      </c>
      <c r="NS214" t="s">
        <v>362</v>
      </c>
      <c r="NU214" t="s">
        <v>6647</v>
      </c>
      <c r="NV214" t="s">
        <v>362</v>
      </c>
      <c r="NW214" t="s">
        <v>362</v>
      </c>
      <c r="NX214" t="s">
        <v>362</v>
      </c>
      <c r="NY214" t="s">
        <v>362</v>
      </c>
      <c r="NZ214" t="s">
        <v>360</v>
      </c>
      <c r="OA214" t="s">
        <v>360</v>
      </c>
      <c r="OB214" t="s">
        <v>360</v>
      </c>
      <c r="OC214" t="s">
        <v>362</v>
      </c>
      <c r="OD214" t="s">
        <v>362</v>
      </c>
      <c r="OE214" t="s">
        <v>362</v>
      </c>
      <c r="OF214" t="s">
        <v>362</v>
      </c>
      <c r="OG214" t="s">
        <v>362</v>
      </c>
      <c r="OI214" t="s">
        <v>6106</v>
      </c>
      <c r="OJ214" t="s">
        <v>360</v>
      </c>
      <c r="OK214" t="s">
        <v>362</v>
      </c>
      <c r="OL214" t="s">
        <v>362</v>
      </c>
      <c r="OM214" t="s">
        <v>362</v>
      </c>
      <c r="ON214" t="s">
        <v>362</v>
      </c>
      <c r="OO214" t="s">
        <v>362</v>
      </c>
      <c r="OP214" t="s">
        <v>360</v>
      </c>
      <c r="OQ214" t="s">
        <v>362</v>
      </c>
      <c r="OR214" t="s">
        <v>362</v>
      </c>
      <c r="OS214" t="s">
        <v>362</v>
      </c>
      <c r="OU214" t="s">
        <v>5019</v>
      </c>
      <c r="OV214" t="s">
        <v>6880</v>
      </c>
      <c r="OW214" t="s">
        <v>362</v>
      </c>
      <c r="OX214" t="s">
        <v>362</v>
      </c>
      <c r="OY214" t="s">
        <v>360</v>
      </c>
      <c r="OZ214" t="s">
        <v>360</v>
      </c>
      <c r="PA214" t="s">
        <v>362</v>
      </c>
      <c r="PB214" t="s">
        <v>362</v>
      </c>
      <c r="PC214" t="s">
        <v>362</v>
      </c>
      <c r="PD214" t="s">
        <v>362</v>
      </c>
      <c r="PF214" t="s">
        <v>5387</v>
      </c>
      <c r="PG214" t="s">
        <v>362</v>
      </c>
      <c r="PH214" t="s">
        <v>362</v>
      </c>
      <c r="PI214" t="s">
        <v>362</v>
      </c>
      <c r="PJ214" t="s">
        <v>362</v>
      </c>
      <c r="PK214" t="s">
        <v>362</v>
      </c>
      <c r="PL214" t="s">
        <v>362</v>
      </c>
      <c r="PM214" t="s">
        <v>362</v>
      </c>
      <c r="PN214" t="s">
        <v>362</v>
      </c>
      <c r="PO214" t="s">
        <v>362</v>
      </c>
      <c r="PP214" t="s">
        <v>360</v>
      </c>
      <c r="PQ214" t="s">
        <v>362</v>
      </c>
      <c r="PR214" t="s">
        <v>362</v>
      </c>
      <c r="PS214" t="s">
        <v>362</v>
      </c>
      <c r="PT214" t="s">
        <v>362</v>
      </c>
      <c r="PU214" t="s">
        <v>362</v>
      </c>
      <c r="PV214" t="s">
        <v>362</v>
      </c>
      <c r="PW214" t="s">
        <v>362</v>
      </c>
      <c r="PX214" t="s">
        <v>362</v>
      </c>
      <c r="PZ214" t="s">
        <v>5398</v>
      </c>
      <c r="QA214" t="s">
        <v>362</v>
      </c>
      <c r="QB214" t="s">
        <v>362</v>
      </c>
      <c r="QC214" t="s">
        <v>362</v>
      </c>
      <c r="QD214" t="s">
        <v>362</v>
      </c>
      <c r="QE214" t="s">
        <v>362</v>
      </c>
      <c r="QF214" t="s">
        <v>362</v>
      </c>
      <c r="QG214" t="s">
        <v>362</v>
      </c>
      <c r="QH214" t="s">
        <v>362</v>
      </c>
      <c r="QI214" t="s">
        <v>362</v>
      </c>
      <c r="QJ214" t="s">
        <v>362</v>
      </c>
      <c r="QK214" t="s">
        <v>362</v>
      </c>
      <c r="QL214" t="s">
        <v>362</v>
      </c>
      <c r="QM214" t="s">
        <v>360</v>
      </c>
      <c r="QN214" t="s">
        <v>362</v>
      </c>
      <c r="QO214" t="s">
        <v>362</v>
      </c>
      <c r="QP214" t="s">
        <v>362</v>
      </c>
      <c r="SZ214" t="s">
        <v>3074</v>
      </c>
      <c r="TA214" t="s">
        <v>362</v>
      </c>
      <c r="TB214" t="s">
        <v>362</v>
      </c>
      <c r="TC214" t="s">
        <v>362</v>
      </c>
      <c r="TD214" t="s">
        <v>362</v>
      </c>
      <c r="TE214" t="s">
        <v>362</v>
      </c>
      <c r="TF214" t="s">
        <v>362</v>
      </c>
      <c r="TG214" t="s">
        <v>360</v>
      </c>
      <c r="TH214" t="s">
        <v>362</v>
      </c>
      <c r="UN214" t="s">
        <v>3074</v>
      </c>
      <c r="UO214" t="s">
        <v>3074</v>
      </c>
      <c r="UP214" t="s">
        <v>3074</v>
      </c>
      <c r="UQ214" t="s">
        <v>6881</v>
      </c>
      <c r="UR214" t="s">
        <v>304</v>
      </c>
      <c r="US214" t="s">
        <v>314</v>
      </c>
      <c r="UT214" t="s">
        <v>282</v>
      </c>
      <c r="UU214" t="s">
        <v>687</v>
      </c>
      <c r="UV214" t="s">
        <v>527</v>
      </c>
      <c r="UW214" t="s">
        <v>328</v>
      </c>
      <c r="UX214" t="s">
        <v>742</v>
      </c>
      <c r="UY214" t="s">
        <v>406</v>
      </c>
      <c r="UZ214" t="s">
        <v>1098</v>
      </c>
      <c r="VA214" t="s">
        <v>1184</v>
      </c>
      <c r="VB214" t="s">
        <v>380</v>
      </c>
    </row>
    <row r="215" spans="1:574" x14ac:dyDescent="0.25">
      <c r="A215" t="s">
        <v>6882</v>
      </c>
      <c r="B215" s="38">
        <v>45916</v>
      </c>
      <c r="C215" t="s">
        <v>3056</v>
      </c>
      <c r="D215" t="s">
        <v>3062</v>
      </c>
      <c r="E215" t="s">
        <v>3068</v>
      </c>
      <c r="G215" t="s">
        <v>3072</v>
      </c>
      <c r="H215" s="38">
        <v>44692</v>
      </c>
      <c r="I215">
        <v>38</v>
      </c>
      <c r="J215" t="s">
        <v>1465</v>
      </c>
      <c r="K215" t="s">
        <v>4866</v>
      </c>
      <c r="L215" t="s">
        <v>4875</v>
      </c>
      <c r="N215" t="s">
        <v>4911</v>
      </c>
      <c r="P215" t="s">
        <v>4921</v>
      </c>
      <c r="R215" t="s">
        <v>5529</v>
      </c>
      <c r="S215" t="s">
        <v>362</v>
      </c>
      <c r="T215" t="s">
        <v>360</v>
      </c>
      <c r="U215" t="s">
        <v>362</v>
      </c>
      <c r="V215" t="s">
        <v>362</v>
      </c>
      <c r="W215" t="s">
        <v>362</v>
      </c>
      <c r="X215" t="s">
        <v>362</v>
      </c>
      <c r="Y215" t="s">
        <v>362</v>
      </c>
      <c r="Z215" t="s">
        <v>362</v>
      </c>
      <c r="AB215" t="s">
        <v>4940</v>
      </c>
      <c r="AC215" t="s">
        <v>4940</v>
      </c>
      <c r="AD215" t="s">
        <v>4940</v>
      </c>
      <c r="AE215" t="s">
        <v>4940</v>
      </c>
      <c r="AF215" t="s">
        <v>4940</v>
      </c>
      <c r="AG215" t="s">
        <v>4940</v>
      </c>
      <c r="AH215" t="s">
        <v>4971</v>
      </c>
      <c r="AI215" t="s">
        <v>362</v>
      </c>
      <c r="AJ215" t="s">
        <v>362</v>
      </c>
      <c r="AK215" t="s">
        <v>362</v>
      </c>
      <c r="AL215" t="s">
        <v>362</v>
      </c>
      <c r="AM215" t="s">
        <v>362</v>
      </c>
      <c r="AN215" t="s">
        <v>362</v>
      </c>
      <c r="AO215" t="s">
        <v>362</v>
      </c>
      <c r="AP215" t="s">
        <v>362</v>
      </c>
      <c r="AQ215" t="s">
        <v>362</v>
      </c>
      <c r="AR215" t="s">
        <v>362</v>
      </c>
      <c r="AS215" t="s">
        <v>362</v>
      </c>
      <c r="AT215" t="s">
        <v>362</v>
      </c>
      <c r="AU215" t="s">
        <v>360</v>
      </c>
      <c r="AV215" t="s">
        <v>362</v>
      </c>
      <c r="AX215" t="s">
        <v>4973</v>
      </c>
      <c r="AY215" t="s">
        <v>362</v>
      </c>
      <c r="AZ215" t="s">
        <v>362</v>
      </c>
      <c r="BA215" t="s">
        <v>362</v>
      </c>
      <c r="BB215" t="s">
        <v>362</v>
      </c>
      <c r="BC215" t="s">
        <v>362</v>
      </c>
      <c r="BD215" t="s">
        <v>362</v>
      </c>
      <c r="BE215" t="s">
        <v>362</v>
      </c>
      <c r="BF215" t="s">
        <v>362</v>
      </c>
      <c r="BG215" t="s">
        <v>362</v>
      </c>
      <c r="BH215" t="s">
        <v>362</v>
      </c>
      <c r="BI215" t="s">
        <v>362</v>
      </c>
      <c r="BJ215" t="s">
        <v>360</v>
      </c>
      <c r="BK215" t="s">
        <v>362</v>
      </c>
      <c r="DE215" t="s">
        <v>5030</v>
      </c>
      <c r="DN215" t="s">
        <v>5041</v>
      </c>
      <c r="DO215" t="s">
        <v>362</v>
      </c>
      <c r="DP215" t="s">
        <v>360</v>
      </c>
      <c r="DQ215" t="s">
        <v>362</v>
      </c>
      <c r="DR215" t="s">
        <v>362</v>
      </c>
      <c r="DS215" t="s">
        <v>362</v>
      </c>
      <c r="DT215" t="s">
        <v>362</v>
      </c>
      <c r="DU215" t="s">
        <v>362</v>
      </c>
      <c r="DV215" t="s">
        <v>362</v>
      </c>
      <c r="DW215" t="s">
        <v>362</v>
      </c>
      <c r="FJ215" t="s">
        <v>5070</v>
      </c>
      <c r="FK215" t="s">
        <v>5111</v>
      </c>
      <c r="FL215" t="s">
        <v>6883</v>
      </c>
      <c r="FM215" t="s">
        <v>360</v>
      </c>
      <c r="FN215" t="s">
        <v>362</v>
      </c>
      <c r="FO215" t="s">
        <v>362</v>
      </c>
      <c r="FP215" t="s">
        <v>362</v>
      </c>
      <c r="FQ215" t="s">
        <v>360</v>
      </c>
      <c r="FR215" t="s">
        <v>362</v>
      </c>
      <c r="FS215" t="s">
        <v>362</v>
      </c>
      <c r="FT215" t="s">
        <v>362</v>
      </c>
      <c r="FV215" t="s">
        <v>5111</v>
      </c>
      <c r="FW215" t="s">
        <v>5132</v>
      </c>
      <c r="FX215" t="s">
        <v>362</v>
      </c>
      <c r="FY215" t="s">
        <v>362</v>
      </c>
      <c r="FZ215" t="s">
        <v>362</v>
      </c>
      <c r="GA215" t="s">
        <v>362</v>
      </c>
      <c r="GB215" t="s">
        <v>360</v>
      </c>
      <c r="GC215" t="s">
        <v>362</v>
      </c>
      <c r="GD215" t="s">
        <v>362</v>
      </c>
      <c r="GE215" t="s">
        <v>362</v>
      </c>
      <c r="GG215" t="s">
        <v>4949</v>
      </c>
      <c r="GI215" t="s">
        <v>3074</v>
      </c>
      <c r="HN215" t="s">
        <v>4907</v>
      </c>
      <c r="HO215" t="s">
        <v>362</v>
      </c>
      <c r="HP215" t="s">
        <v>362</v>
      </c>
      <c r="HQ215" t="s">
        <v>362</v>
      </c>
      <c r="HR215" t="s">
        <v>362</v>
      </c>
      <c r="HS215" t="s">
        <v>362</v>
      </c>
      <c r="HT215" t="s">
        <v>362</v>
      </c>
      <c r="HU215" t="s">
        <v>362</v>
      </c>
      <c r="HV215" t="s">
        <v>360</v>
      </c>
      <c r="HW215" t="s">
        <v>362</v>
      </c>
      <c r="HY215" t="s">
        <v>5186</v>
      </c>
      <c r="HZ215" t="s">
        <v>362</v>
      </c>
      <c r="IA215" t="s">
        <v>362</v>
      </c>
      <c r="IB215" t="s">
        <v>362</v>
      </c>
      <c r="IC215" t="s">
        <v>362</v>
      </c>
      <c r="ID215" t="s">
        <v>360</v>
      </c>
      <c r="IE215" t="s">
        <v>362</v>
      </c>
      <c r="IG215" t="s">
        <v>5021</v>
      </c>
      <c r="IH215" t="s">
        <v>6884</v>
      </c>
      <c r="II215" t="s">
        <v>362</v>
      </c>
      <c r="IJ215" t="s">
        <v>360</v>
      </c>
      <c r="IK215" t="s">
        <v>360</v>
      </c>
      <c r="IL215" t="s">
        <v>360</v>
      </c>
      <c r="IM215" t="s">
        <v>362</v>
      </c>
      <c r="IN215" t="s">
        <v>362</v>
      </c>
      <c r="IP215" t="s">
        <v>5203</v>
      </c>
      <c r="IQ215" t="s">
        <v>6068</v>
      </c>
      <c r="IR215" t="s">
        <v>362</v>
      </c>
      <c r="IS215" t="s">
        <v>362</v>
      </c>
      <c r="IT215" t="s">
        <v>362</v>
      </c>
      <c r="IU215" t="s">
        <v>360</v>
      </c>
      <c r="IV215" t="s">
        <v>360</v>
      </c>
      <c r="IW215" t="s">
        <v>362</v>
      </c>
      <c r="IX215" t="s">
        <v>362</v>
      </c>
      <c r="IY215" t="s">
        <v>362</v>
      </c>
      <c r="IZ215" t="s">
        <v>362</v>
      </c>
      <c r="JA215" t="s">
        <v>362</v>
      </c>
      <c r="JL215" t="s">
        <v>3074</v>
      </c>
      <c r="JX215" t="s">
        <v>6224</v>
      </c>
      <c r="JY215" t="s">
        <v>360</v>
      </c>
      <c r="JZ215" t="s">
        <v>362</v>
      </c>
      <c r="KA215" t="s">
        <v>360</v>
      </c>
      <c r="KB215" t="s">
        <v>362</v>
      </c>
      <c r="KC215" t="s">
        <v>362</v>
      </c>
      <c r="KD215" t="s">
        <v>360</v>
      </c>
      <c r="KE215" t="s">
        <v>362</v>
      </c>
      <c r="KF215" t="s">
        <v>362</v>
      </c>
      <c r="KG215" t="s">
        <v>362</v>
      </c>
      <c r="KI215" t="s">
        <v>5259</v>
      </c>
      <c r="KJ215" t="s">
        <v>6646</v>
      </c>
      <c r="KK215" t="s">
        <v>360</v>
      </c>
      <c r="KL215" t="s">
        <v>362</v>
      </c>
      <c r="KM215" t="s">
        <v>362</v>
      </c>
      <c r="KN215" t="s">
        <v>362</v>
      </c>
      <c r="KO215" t="s">
        <v>360</v>
      </c>
      <c r="KP215" t="s">
        <v>360</v>
      </c>
      <c r="KQ215" t="s">
        <v>360</v>
      </c>
      <c r="KR215" t="s">
        <v>362</v>
      </c>
      <c r="KS215" t="s">
        <v>362</v>
      </c>
      <c r="KT215" t="s">
        <v>362</v>
      </c>
      <c r="KU215" t="s">
        <v>362</v>
      </c>
      <c r="LJ215" t="s">
        <v>5279</v>
      </c>
      <c r="LK215" t="s">
        <v>360</v>
      </c>
      <c r="LL215" t="s">
        <v>362</v>
      </c>
      <c r="LM215" t="s">
        <v>362</v>
      </c>
      <c r="LN215" t="s">
        <v>362</v>
      </c>
      <c r="LO215" t="s">
        <v>362</v>
      </c>
      <c r="LP215" t="s">
        <v>362</v>
      </c>
      <c r="LQ215" t="s">
        <v>362</v>
      </c>
      <c r="LS215" t="s">
        <v>3072</v>
      </c>
      <c r="LT215" t="s">
        <v>5287</v>
      </c>
      <c r="MR215" t="s">
        <v>5050</v>
      </c>
      <c r="MS215" t="s">
        <v>362</v>
      </c>
      <c r="MT215" t="s">
        <v>362</v>
      </c>
      <c r="MU215" t="s">
        <v>362</v>
      </c>
      <c r="MV215" t="s">
        <v>362</v>
      </c>
      <c r="MW215" t="s">
        <v>362</v>
      </c>
      <c r="MX215" t="s">
        <v>362</v>
      </c>
      <c r="MY215" t="s">
        <v>362</v>
      </c>
      <c r="MZ215" t="s">
        <v>360</v>
      </c>
      <c r="NA215" t="s">
        <v>362</v>
      </c>
      <c r="NB215" t="s">
        <v>362</v>
      </c>
      <c r="NC215" t="s">
        <v>362</v>
      </c>
      <c r="NE215" t="s">
        <v>4971</v>
      </c>
      <c r="NF215" t="s">
        <v>362</v>
      </c>
      <c r="NG215" t="s">
        <v>362</v>
      </c>
      <c r="NH215" t="s">
        <v>362</v>
      </c>
      <c r="NI215" t="s">
        <v>362</v>
      </c>
      <c r="NJ215" t="s">
        <v>362</v>
      </c>
      <c r="NK215" t="s">
        <v>362</v>
      </c>
      <c r="NL215" t="s">
        <v>362</v>
      </c>
      <c r="NM215" t="s">
        <v>362</v>
      </c>
      <c r="NN215" t="s">
        <v>362</v>
      </c>
      <c r="NO215" t="s">
        <v>362</v>
      </c>
      <c r="NP215" t="s">
        <v>362</v>
      </c>
      <c r="NQ215" t="s">
        <v>360</v>
      </c>
      <c r="NR215" t="s">
        <v>362</v>
      </c>
      <c r="NS215" t="s">
        <v>362</v>
      </c>
      <c r="NU215" t="s">
        <v>6596</v>
      </c>
      <c r="NV215" t="s">
        <v>362</v>
      </c>
      <c r="NW215" t="s">
        <v>362</v>
      </c>
      <c r="NX215" t="s">
        <v>362</v>
      </c>
      <c r="NY215" t="s">
        <v>362</v>
      </c>
      <c r="NZ215" t="s">
        <v>360</v>
      </c>
      <c r="OA215" t="s">
        <v>360</v>
      </c>
      <c r="OB215" t="s">
        <v>360</v>
      </c>
      <c r="OC215" t="s">
        <v>362</v>
      </c>
      <c r="OD215" t="s">
        <v>362</v>
      </c>
      <c r="OE215" t="s">
        <v>362</v>
      </c>
      <c r="OF215" t="s">
        <v>362</v>
      </c>
      <c r="OG215" t="s">
        <v>362</v>
      </c>
      <c r="OI215" t="s">
        <v>5345</v>
      </c>
      <c r="OJ215" t="s">
        <v>360</v>
      </c>
      <c r="OK215" t="s">
        <v>362</v>
      </c>
      <c r="OL215" t="s">
        <v>362</v>
      </c>
      <c r="OM215" t="s">
        <v>362</v>
      </c>
      <c r="ON215" t="s">
        <v>362</v>
      </c>
      <c r="OO215" t="s">
        <v>362</v>
      </c>
      <c r="OP215" t="s">
        <v>362</v>
      </c>
      <c r="OQ215" t="s">
        <v>362</v>
      </c>
      <c r="OR215" t="s">
        <v>362</v>
      </c>
      <c r="OS215" t="s">
        <v>362</v>
      </c>
      <c r="OU215" t="s">
        <v>5019</v>
      </c>
      <c r="OV215" t="s">
        <v>5365</v>
      </c>
      <c r="OW215" t="s">
        <v>362</v>
      </c>
      <c r="OX215" t="s">
        <v>362</v>
      </c>
      <c r="OY215" t="s">
        <v>362</v>
      </c>
      <c r="OZ215" t="s">
        <v>360</v>
      </c>
      <c r="PA215" t="s">
        <v>362</v>
      </c>
      <c r="PB215" t="s">
        <v>362</v>
      </c>
      <c r="PC215" t="s">
        <v>362</v>
      </c>
      <c r="PD215" t="s">
        <v>362</v>
      </c>
      <c r="PF215" t="s">
        <v>6836</v>
      </c>
      <c r="PG215" t="s">
        <v>362</v>
      </c>
      <c r="PH215" t="s">
        <v>362</v>
      </c>
      <c r="PI215" t="s">
        <v>362</v>
      </c>
      <c r="PJ215" t="s">
        <v>362</v>
      </c>
      <c r="PK215" t="s">
        <v>362</v>
      </c>
      <c r="PL215" t="s">
        <v>362</v>
      </c>
      <c r="PM215" t="s">
        <v>362</v>
      </c>
      <c r="PN215" t="s">
        <v>360</v>
      </c>
      <c r="PO215" t="s">
        <v>362</v>
      </c>
      <c r="PP215" t="s">
        <v>360</v>
      </c>
      <c r="PQ215" t="s">
        <v>362</v>
      </c>
      <c r="PR215" t="s">
        <v>362</v>
      </c>
      <c r="PS215" t="s">
        <v>362</v>
      </c>
      <c r="PT215" t="s">
        <v>362</v>
      </c>
      <c r="PU215" t="s">
        <v>362</v>
      </c>
      <c r="PV215" t="s">
        <v>362</v>
      </c>
      <c r="PW215" t="s">
        <v>362</v>
      </c>
      <c r="PX215" t="s">
        <v>362</v>
      </c>
      <c r="PZ215" t="s">
        <v>5398</v>
      </c>
      <c r="QA215" t="s">
        <v>362</v>
      </c>
      <c r="QB215" t="s">
        <v>362</v>
      </c>
      <c r="QC215" t="s">
        <v>362</v>
      </c>
      <c r="QD215" t="s">
        <v>362</v>
      </c>
      <c r="QE215" t="s">
        <v>362</v>
      </c>
      <c r="QF215" t="s">
        <v>362</v>
      </c>
      <c r="QG215" t="s">
        <v>362</v>
      </c>
      <c r="QH215" t="s">
        <v>362</v>
      </c>
      <c r="QI215" t="s">
        <v>362</v>
      </c>
      <c r="QJ215" t="s">
        <v>362</v>
      </c>
      <c r="QK215" t="s">
        <v>362</v>
      </c>
      <c r="QL215" t="s">
        <v>362</v>
      </c>
      <c r="QM215" t="s">
        <v>360</v>
      </c>
      <c r="QN215" t="s">
        <v>362</v>
      </c>
      <c r="QO215" t="s">
        <v>362</v>
      </c>
      <c r="QP215" t="s">
        <v>362</v>
      </c>
      <c r="SZ215" t="s">
        <v>3074</v>
      </c>
      <c r="TA215" t="s">
        <v>362</v>
      </c>
      <c r="TB215" t="s">
        <v>362</v>
      </c>
      <c r="TC215" t="s">
        <v>362</v>
      </c>
      <c r="TD215" t="s">
        <v>362</v>
      </c>
      <c r="TE215" t="s">
        <v>362</v>
      </c>
      <c r="TF215" t="s">
        <v>362</v>
      </c>
      <c r="TG215" t="s">
        <v>360</v>
      </c>
      <c r="TH215" t="s">
        <v>362</v>
      </c>
      <c r="UN215" t="s">
        <v>3074</v>
      </c>
      <c r="UO215" t="s">
        <v>3074</v>
      </c>
      <c r="UP215" t="s">
        <v>3074</v>
      </c>
      <c r="UQ215" t="s">
        <v>6885</v>
      </c>
      <c r="UR215" t="s">
        <v>304</v>
      </c>
      <c r="US215" t="s">
        <v>321</v>
      </c>
      <c r="UT215" t="s">
        <v>290</v>
      </c>
      <c r="UU215" t="s">
        <v>690</v>
      </c>
      <c r="UV215" t="s">
        <v>532</v>
      </c>
      <c r="UW215" t="s">
        <v>329</v>
      </c>
      <c r="UX215" t="s">
        <v>737</v>
      </c>
      <c r="UY215" t="s">
        <v>406</v>
      </c>
      <c r="UZ215" t="s">
        <v>1098</v>
      </c>
      <c r="VA215" t="s">
        <v>1184</v>
      </c>
      <c r="VB215" t="s">
        <v>380</v>
      </c>
    </row>
    <row r="216" spans="1:574" x14ac:dyDescent="0.25">
      <c r="A216" t="s">
        <v>6886</v>
      </c>
      <c r="B216" s="38">
        <v>45916</v>
      </c>
      <c r="C216" t="s">
        <v>3056</v>
      </c>
      <c r="D216" t="s">
        <v>3062</v>
      </c>
      <c r="E216" t="s">
        <v>3068</v>
      </c>
      <c r="G216" t="s">
        <v>3072</v>
      </c>
      <c r="H216" s="38">
        <v>44665</v>
      </c>
      <c r="I216">
        <v>53</v>
      </c>
      <c r="J216" t="s">
        <v>1465</v>
      </c>
      <c r="K216" t="s">
        <v>4868</v>
      </c>
      <c r="L216" t="s">
        <v>4875</v>
      </c>
      <c r="N216" t="s">
        <v>4913</v>
      </c>
      <c r="P216" t="s">
        <v>4937</v>
      </c>
      <c r="R216" t="s">
        <v>3074</v>
      </c>
      <c r="S216" t="s">
        <v>362</v>
      </c>
      <c r="T216" t="s">
        <v>362</v>
      </c>
      <c r="U216" t="s">
        <v>362</v>
      </c>
      <c r="V216" t="s">
        <v>362</v>
      </c>
      <c r="W216" t="s">
        <v>362</v>
      </c>
      <c r="X216" t="s">
        <v>360</v>
      </c>
      <c r="Y216" t="s">
        <v>362</v>
      </c>
      <c r="Z216" t="s">
        <v>362</v>
      </c>
      <c r="AB216" t="s">
        <v>4942</v>
      </c>
      <c r="AC216" t="s">
        <v>4942</v>
      </c>
      <c r="AD216" t="s">
        <v>4940</v>
      </c>
      <c r="AE216" t="s">
        <v>4942</v>
      </c>
      <c r="AF216" t="s">
        <v>4940</v>
      </c>
      <c r="AG216" t="s">
        <v>4940</v>
      </c>
      <c r="AH216" t="s">
        <v>4949</v>
      </c>
      <c r="AI216" t="s">
        <v>360</v>
      </c>
      <c r="AJ216" t="s">
        <v>362</v>
      </c>
      <c r="AK216" t="s">
        <v>362</v>
      </c>
      <c r="AL216" t="s">
        <v>362</v>
      </c>
      <c r="AM216" t="s">
        <v>362</v>
      </c>
      <c r="AN216" t="s">
        <v>362</v>
      </c>
      <c r="AO216" t="s">
        <v>362</v>
      </c>
      <c r="AP216" t="s">
        <v>362</v>
      </c>
      <c r="AQ216" t="s">
        <v>362</v>
      </c>
      <c r="AR216" t="s">
        <v>362</v>
      </c>
      <c r="AS216" t="s">
        <v>362</v>
      </c>
      <c r="AT216" t="s">
        <v>362</v>
      </c>
      <c r="AU216" t="s">
        <v>362</v>
      </c>
      <c r="AV216" t="s">
        <v>362</v>
      </c>
      <c r="AX216" t="s">
        <v>4949</v>
      </c>
      <c r="AY216" t="s">
        <v>360</v>
      </c>
      <c r="AZ216" t="s">
        <v>362</v>
      </c>
      <c r="BA216" t="s">
        <v>362</v>
      </c>
      <c r="BB216" t="s">
        <v>362</v>
      </c>
      <c r="BC216" t="s">
        <v>362</v>
      </c>
      <c r="BD216" t="s">
        <v>362</v>
      </c>
      <c r="BE216" t="s">
        <v>362</v>
      </c>
      <c r="BF216" t="s">
        <v>362</v>
      </c>
      <c r="BG216" t="s">
        <v>362</v>
      </c>
      <c r="BH216" t="s">
        <v>362</v>
      </c>
      <c r="BI216" t="s">
        <v>362</v>
      </c>
      <c r="BJ216" t="s">
        <v>362</v>
      </c>
      <c r="BK216" t="s">
        <v>362</v>
      </c>
      <c r="BM216" t="s">
        <v>5473</v>
      </c>
      <c r="BN216" t="s">
        <v>362</v>
      </c>
      <c r="BO216" t="s">
        <v>362</v>
      </c>
      <c r="BP216" t="s">
        <v>362</v>
      </c>
      <c r="BQ216" t="s">
        <v>360</v>
      </c>
      <c r="BR216" t="s">
        <v>362</v>
      </c>
      <c r="BS216" t="s">
        <v>362</v>
      </c>
      <c r="BT216" t="s">
        <v>362</v>
      </c>
      <c r="BU216" t="s">
        <v>362</v>
      </c>
      <c r="BV216" t="s">
        <v>362</v>
      </c>
      <c r="BX216" t="s">
        <v>4975</v>
      </c>
      <c r="CN216" t="s">
        <v>5002</v>
      </c>
      <c r="DD216" t="s">
        <v>5019</v>
      </c>
      <c r="EK216" t="s">
        <v>5070</v>
      </c>
      <c r="EW216" t="s">
        <v>5098</v>
      </c>
      <c r="EX216" t="s">
        <v>362</v>
      </c>
      <c r="EY216" t="s">
        <v>362</v>
      </c>
      <c r="EZ216" t="s">
        <v>360</v>
      </c>
      <c r="FA216" t="s">
        <v>362</v>
      </c>
      <c r="FB216" t="s">
        <v>362</v>
      </c>
      <c r="FC216" t="s">
        <v>362</v>
      </c>
      <c r="FD216" t="s">
        <v>362</v>
      </c>
      <c r="FE216" t="s">
        <v>362</v>
      </c>
      <c r="FF216" t="s">
        <v>362</v>
      </c>
      <c r="FG216" t="s">
        <v>362</v>
      </c>
      <c r="FH216" t="s">
        <v>362</v>
      </c>
      <c r="FJ216" t="s">
        <v>5070</v>
      </c>
      <c r="FK216" t="s">
        <v>3072</v>
      </c>
      <c r="FV216" t="s">
        <v>3072</v>
      </c>
      <c r="GG216" t="s">
        <v>4951</v>
      </c>
      <c r="GI216" t="s">
        <v>3072</v>
      </c>
      <c r="GJ216" t="s">
        <v>5137</v>
      </c>
      <c r="GK216" t="s">
        <v>362</v>
      </c>
      <c r="GL216" t="s">
        <v>360</v>
      </c>
      <c r="GM216" t="s">
        <v>362</v>
      </c>
      <c r="GN216" t="s">
        <v>362</v>
      </c>
      <c r="GO216" t="s">
        <v>362</v>
      </c>
      <c r="GP216" t="s">
        <v>362</v>
      </c>
      <c r="GR216" t="s">
        <v>5145</v>
      </c>
      <c r="GS216" t="s">
        <v>362</v>
      </c>
      <c r="GT216" t="s">
        <v>360</v>
      </c>
      <c r="GU216" t="s">
        <v>362</v>
      </c>
      <c r="GV216" t="s">
        <v>362</v>
      </c>
      <c r="GW216" t="s">
        <v>362</v>
      </c>
      <c r="GX216" t="s">
        <v>362</v>
      </c>
      <c r="GY216" t="s">
        <v>362</v>
      </c>
      <c r="GZ216" t="s">
        <v>362</v>
      </c>
      <c r="HB216" t="s">
        <v>3072</v>
      </c>
      <c r="IG216" t="s">
        <v>5187</v>
      </c>
      <c r="IP216" t="s">
        <v>5203</v>
      </c>
      <c r="IQ216" t="s">
        <v>5212</v>
      </c>
      <c r="IR216" t="s">
        <v>360</v>
      </c>
      <c r="IS216" t="s">
        <v>362</v>
      </c>
      <c r="IT216" t="s">
        <v>362</v>
      </c>
      <c r="IU216" t="s">
        <v>362</v>
      </c>
      <c r="IV216" t="s">
        <v>362</v>
      </c>
      <c r="IW216" t="s">
        <v>362</v>
      </c>
      <c r="IX216" t="s">
        <v>362</v>
      </c>
      <c r="IY216" t="s">
        <v>362</v>
      </c>
      <c r="IZ216" t="s">
        <v>362</v>
      </c>
      <c r="JA216" t="s">
        <v>362</v>
      </c>
      <c r="JL216" t="s">
        <v>3074</v>
      </c>
      <c r="JX216" t="s">
        <v>5248</v>
      </c>
      <c r="JY216" t="s">
        <v>360</v>
      </c>
      <c r="JZ216" t="s">
        <v>362</v>
      </c>
      <c r="KA216" t="s">
        <v>362</v>
      </c>
      <c r="KB216" t="s">
        <v>362</v>
      </c>
      <c r="KC216" t="s">
        <v>362</v>
      </c>
      <c r="KD216" t="s">
        <v>362</v>
      </c>
      <c r="KE216" t="s">
        <v>362</v>
      </c>
      <c r="KF216" t="s">
        <v>362</v>
      </c>
      <c r="KG216" t="s">
        <v>362</v>
      </c>
      <c r="KI216" t="s">
        <v>5259</v>
      </c>
      <c r="KJ216" t="s">
        <v>6887</v>
      </c>
      <c r="KK216" t="s">
        <v>362</v>
      </c>
      <c r="KL216" t="s">
        <v>360</v>
      </c>
      <c r="KM216" t="s">
        <v>360</v>
      </c>
      <c r="KN216" t="s">
        <v>360</v>
      </c>
      <c r="KO216" t="s">
        <v>362</v>
      </c>
      <c r="KP216" t="s">
        <v>362</v>
      </c>
      <c r="KQ216" t="s">
        <v>362</v>
      </c>
      <c r="KR216" t="s">
        <v>362</v>
      </c>
      <c r="KS216" t="s">
        <v>362</v>
      </c>
      <c r="KT216" t="s">
        <v>362</v>
      </c>
      <c r="KU216" t="s">
        <v>362</v>
      </c>
      <c r="LJ216" t="s">
        <v>5283</v>
      </c>
      <c r="LK216" t="s">
        <v>362</v>
      </c>
      <c r="LL216" t="s">
        <v>362</v>
      </c>
      <c r="LM216" t="s">
        <v>360</v>
      </c>
      <c r="LN216" t="s">
        <v>362</v>
      </c>
      <c r="LO216" t="s">
        <v>362</v>
      </c>
      <c r="LP216" t="s">
        <v>362</v>
      </c>
      <c r="LQ216" t="s">
        <v>362</v>
      </c>
      <c r="LS216" t="s">
        <v>3072</v>
      </c>
      <c r="LT216" t="s">
        <v>5287</v>
      </c>
      <c r="MR216" t="s">
        <v>5050</v>
      </c>
      <c r="MS216" t="s">
        <v>362</v>
      </c>
      <c r="MT216" t="s">
        <v>362</v>
      </c>
      <c r="MU216" t="s">
        <v>362</v>
      </c>
      <c r="MV216" t="s">
        <v>362</v>
      </c>
      <c r="MW216" t="s">
        <v>362</v>
      </c>
      <c r="MX216" t="s">
        <v>362</v>
      </c>
      <c r="MY216" t="s">
        <v>362</v>
      </c>
      <c r="MZ216" t="s">
        <v>360</v>
      </c>
      <c r="NA216" t="s">
        <v>362</v>
      </c>
      <c r="NB216" t="s">
        <v>362</v>
      </c>
      <c r="NC216" t="s">
        <v>362</v>
      </c>
      <c r="NE216" t="s">
        <v>5336</v>
      </c>
      <c r="NF216" t="s">
        <v>362</v>
      </c>
      <c r="NG216" t="s">
        <v>362</v>
      </c>
      <c r="NH216" t="s">
        <v>362</v>
      </c>
      <c r="NI216" t="s">
        <v>362</v>
      </c>
      <c r="NJ216" t="s">
        <v>362</v>
      </c>
      <c r="NK216" t="s">
        <v>362</v>
      </c>
      <c r="NL216" t="s">
        <v>362</v>
      </c>
      <c r="NM216" t="s">
        <v>360</v>
      </c>
      <c r="NN216" t="s">
        <v>362</v>
      </c>
      <c r="NO216" t="s">
        <v>362</v>
      </c>
      <c r="NP216" t="s">
        <v>362</v>
      </c>
      <c r="NQ216" t="s">
        <v>362</v>
      </c>
      <c r="NR216" t="s">
        <v>362</v>
      </c>
      <c r="NS216" t="s">
        <v>362</v>
      </c>
      <c r="NU216" t="s">
        <v>6888</v>
      </c>
      <c r="NV216" t="s">
        <v>362</v>
      </c>
      <c r="NW216" t="s">
        <v>360</v>
      </c>
      <c r="NX216" t="s">
        <v>360</v>
      </c>
      <c r="NY216" t="s">
        <v>360</v>
      </c>
      <c r="NZ216" t="s">
        <v>362</v>
      </c>
      <c r="OA216" t="s">
        <v>362</v>
      </c>
      <c r="OB216" t="s">
        <v>362</v>
      </c>
      <c r="OC216" t="s">
        <v>362</v>
      </c>
      <c r="OD216" t="s">
        <v>362</v>
      </c>
      <c r="OE216" t="s">
        <v>362</v>
      </c>
      <c r="OF216" t="s">
        <v>362</v>
      </c>
      <c r="OG216" t="s">
        <v>362</v>
      </c>
      <c r="OI216" t="s">
        <v>5345</v>
      </c>
      <c r="OJ216" t="s">
        <v>360</v>
      </c>
      <c r="OK216" t="s">
        <v>362</v>
      </c>
      <c r="OL216" t="s">
        <v>362</v>
      </c>
      <c r="OM216" t="s">
        <v>362</v>
      </c>
      <c r="ON216" t="s">
        <v>362</v>
      </c>
      <c r="OO216" t="s">
        <v>362</v>
      </c>
      <c r="OP216" t="s">
        <v>362</v>
      </c>
      <c r="OQ216" t="s">
        <v>362</v>
      </c>
      <c r="OR216" t="s">
        <v>362</v>
      </c>
      <c r="OS216" t="s">
        <v>362</v>
      </c>
      <c r="OU216" t="s">
        <v>5002</v>
      </c>
      <c r="PF216" t="s">
        <v>5387</v>
      </c>
      <c r="PG216" t="s">
        <v>362</v>
      </c>
      <c r="PH216" t="s">
        <v>362</v>
      </c>
      <c r="PI216" t="s">
        <v>362</v>
      </c>
      <c r="PJ216" t="s">
        <v>362</v>
      </c>
      <c r="PK216" t="s">
        <v>362</v>
      </c>
      <c r="PL216" t="s">
        <v>362</v>
      </c>
      <c r="PM216" t="s">
        <v>362</v>
      </c>
      <c r="PN216" t="s">
        <v>362</v>
      </c>
      <c r="PO216" t="s">
        <v>362</v>
      </c>
      <c r="PP216" t="s">
        <v>360</v>
      </c>
      <c r="PQ216" t="s">
        <v>362</v>
      </c>
      <c r="PR216" t="s">
        <v>362</v>
      </c>
      <c r="PS216" t="s">
        <v>362</v>
      </c>
      <c r="PT216" t="s">
        <v>362</v>
      </c>
      <c r="PU216" t="s">
        <v>362</v>
      </c>
      <c r="PV216" t="s">
        <v>362</v>
      </c>
      <c r="PW216" t="s">
        <v>362</v>
      </c>
      <c r="PX216" t="s">
        <v>362</v>
      </c>
      <c r="PZ216" t="s">
        <v>5398</v>
      </c>
      <c r="QA216" t="s">
        <v>362</v>
      </c>
      <c r="QB216" t="s">
        <v>362</v>
      </c>
      <c r="QC216" t="s">
        <v>362</v>
      </c>
      <c r="QD216" t="s">
        <v>362</v>
      </c>
      <c r="QE216" t="s">
        <v>362</v>
      </c>
      <c r="QF216" t="s">
        <v>362</v>
      </c>
      <c r="QG216" t="s">
        <v>362</v>
      </c>
      <c r="QH216" t="s">
        <v>362</v>
      </c>
      <c r="QI216" t="s">
        <v>362</v>
      </c>
      <c r="QJ216" t="s">
        <v>362</v>
      </c>
      <c r="QK216" t="s">
        <v>362</v>
      </c>
      <c r="QL216" t="s">
        <v>362</v>
      </c>
      <c r="QM216" t="s">
        <v>360</v>
      </c>
      <c r="QN216" t="s">
        <v>362</v>
      </c>
      <c r="QO216" t="s">
        <v>362</v>
      </c>
      <c r="QP216" t="s">
        <v>362</v>
      </c>
      <c r="SZ216" t="s">
        <v>3074</v>
      </c>
      <c r="TA216" t="s">
        <v>362</v>
      </c>
      <c r="TB216" t="s">
        <v>362</v>
      </c>
      <c r="TC216" t="s">
        <v>362</v>
      </c>
      <c r="TD216" t="s">
        <v>362</v>
      </c>
      <c r="TE216" t="s">
        <v>362</v>
      </c>
      <c r="TF216" t="s">
        <v>362</v>
      </c>
      <c r="TG216" t="s">
        <v>360</v>
      </c>
      <c r="TH216" t="s">
        <v>362</v>
      </c>
      <c r="TY216" t="s">
        <v>5002</v>
      </c>
      <c r="UN216" t="s">
        <v>3074</v>
      </c>
      <c r="UO216" t="s">
        <v>3074</v>
      </c>
      <c r="UP216" t="s">
        <v>3074</v>
      </c>
      <c r="UQ216" t="s">
        <v>6889</v>
      </c>
      <c r="UR216" t="s">
        <v>304</v>
      </c>
      <c r="US216" t="s">
        <v>321</v>
      </c>
      <c r="UT216" t="s">
        <v>290</v>
      </c>
      <c r="UU216" t="s">
        <v>690</v>
      </c>
      <c r="UV216" t="s">
        <v>532</v>
      </c>
      <c r="UW216" t="s">
        <v>332</v>
      </c>
      <c r="UX216" t="s">
        <v>742</v>
      </c>
      <c r="UY216" t="s">
        <v>406</v>
      </c>
      <c r="UZ216" t="s">
        <v>1099</v>
      </c>
      <c r="VA216" t="s">
        <v>1184</v>
      </c>
      <c r="VB216" t="s">
        <v>392</v>
      </c>
    </row>
    <row r="217" spans="1:574" x14ac:dyDescent="0.25">
      <c r="A217" t="s">
        <v>6890</v>
      </c>
      <c r="B217" s="38">
        <v>45916</v>
      </c>
      <c r="C217" t="s">
        <v>3057</v>
      </c>
      <c r="D217" t="s">
        <v>3062</v>
      </c>
      <c r="E217" t="s">
        <v>3068</v>
      </c>
      <c r="G217" t="s">
        <v>3072</v>
      </c>
      <c r="H217" s="38">
        <v>44624</v>
      </c>
      <c r="I217">
        <v>42</v>
      </c>
      <c r="J217" t="s">
        <v>1479</v>
      </c>
      <c r="K217" t="s">
        <v>4866</v>
      </c>
      <c r="L217" t="s">
        <v>4875</v>
      </c>
      <c r="N217" t="s">
        <v>4911</v>
      </c>
      <c r="P217" t="s">
        <v>4921</v>
      </c>
      <c r="R217" t="s">
        <v>6891</v>
      </c>
      <c r="S217" t="s">
        <v>360</v>
      </c>
      <c r="T217" t="s">
        <v>360</v>
      </c>
      <c r="U217" t="s">
        <v>362</v>
      </c>
      <c r="V217" t="s">
        <v>360</v>
      </c>
      <c r="W217" t="s">
        <v>362</v>
      </c>
      <c r="X217" t="s">
        <v>362</v>
      </c>
      <c r="Y217" t="s">
        <v>362</v>
      </c>
      <c r="Z217" t="s">
        <v>362</v>
      </c>
      <c r="AB217" t="s">
        <v>4940</v>
      </c>
      <c r="AC217" t="s">
        <v>4940</v>
      </c>
      <c r="AD217" t="s">
        <v>4940</v>
      </c>
      <c r="AE217" t="s">
        <v>4940</v>
      </c>
      <c r="AF217" t="s">
        <v>4940</v>
      </c>
      <c r="AG217" t="s">
        <v>4940</v>
      </c>
      <c r="AH217" t="s">
        <v>6892</v>
      </c>
      <c r="AI217" t="s">
        <v>360</v>
      </c>
      <c r="AJ217" t="s">
        <v>362</v>
      </c>
      <c r="AK217" t="s">
        <v>362</v>
      </c>
      <c r="AL217" t="s">
        <v>360</v>
      </c>
      <c r="AM217" t="s">
        <v>360</v>
      </c>
      <c r="AN217" t="s">
        <v>360</v>
      </c>
      <c r="AO217" t="s">
        <v>362</v>
      </c>
      <c r="AP217" t="s">
        <v>360</v>
      </c>
      <c r="AQ217" t="s">
        <v>360</v>
      </c>
      <c r="AR217" t="s">
        <v>360</v>
      </c>
      <c r="AS217" t="s">
        <v>360</v>
      </c>
      <c r="AT217" t="s">
        <v>362</v>
      </c>
      <c r="AU217" t="s">
        <v>362</v>
      </c>
      <c r="AV217" t="s">
        <v>362</v>
      </c>
      <c r="AX217" t="s">
        <v>6893</v>
      </c>
      <c r="AY217" t="s">
        <v>360</v>
      </c>
      <c r="AZ217" t="s">
        <v>362</v>
      </c>
      <c r="BA217" t="s">
        <v>362</v>
      </c>
      <c r="BB217" t="s">
        <v>362</v>
      </c>
      <c r="BC217" t="s">
        <v>360</v>
      </c>
      <c r="BD217" t="s">
        <v>360</v>
      </c>
      <c r="BE217" t="s">
        <v>362</v>
      </c>
      <c r="BF217" t="s">
        <v>362</v>
      </c>
      <c r="BG217" t="s">
        <v>362</v>
      </c>
      <c r="BH217" t="s">
        <v>362</v>
      </c>
      <c r="BI217" t="s">
        <v>362</v>
      </c>
      <c r="BJ217" t="s">
        <v>362</v>
      </c>
      <c r="BK217" t="s">
        <v>362</v>
      </c>
      <c r="BM217" t="s">
        <v>6481</v>
      </c>
      <c r="BN217" t="s">
        <v>362</v>
      </c>
      <c r="BO217" t="s">
        <v>362</v>
      </c>
      <c r="BP217" t="s">
        <v>360</v>
      </c>
      <c r="BQ217" t="s">
        <v>360</v>
      </c>
      <c r="BR217" t="s">
        <v>362</v>
      </c>
      <c r="BS217" t="s">
        <v>362</v>
      </c>
      <c r="BT217" t="s">
        <v>362</v>
      </c>
      <c r="BU217" t="s">
        <v>362</v>
      </c>
      <c r="BV217" t="s">
        <v>362</v>
      </c>
      <c r="BX217" t="s">
        <v>4975</v>
      </c>
      <c r="CN217" t="s">
        <v>5002</v>
      </c>
      <c r="DD217" t="s">
        <v>4984</v>
      </c>
      <c r="EK217" t="s">
        <v>5070</v>
      </c>
      <c r="EW217" t="s">
        <v>5094</v>
      </c>
      <c r="EX217" t="s">
        <v>360</v>
      </c>
      <c r="EY217" t="s">
        <v>362</v>
      </c>
      <c r="EZ217" t="s">
        <v>362</v>
      </c>
      <c r="FA217" t="s">
        <v>362</v>
      </c>
      <c r="FB217" t="s">
        <v>362</v>
      </c>
      <c r="FC217" t="s">
        <v>362</v>
      </c>
      <c r="FD217" t="s">
        <v>362</v>
      </c>
      <c r="FE217" t="s">
        <v>362</v>
      </c>
      <c r="FF217" t="s">
        <v>362</v>
      </c>
      <c r="FG217" t="s">
        <v>362</v>
      </c>
      <c r="FH217" t="s">
        <v>362</v>
      </c>
      <c r="FJ217" t="s">
        <v>5070</v>
      </c>
      <c r="FK217" t="s">
        <v>4907</v>
      </c>
      <c r="FV217" t="s">
        <v>3072</v>
      </c>
      <c r="GI217" t="s">
        <v>3072</v>
      </c>
      <c r="GJ217" t="s">
        <v>5137</v>
      </c>
      <c r="GK217" t="s">
        <v>362</v>
      </c>
      <c r="GL217" t="s">
        <v>360</v>
      </c>
      <c r="GM217" t="s">
        <v>362</v>
      </c>
      <c r="GN217" t="s">
        <v>362</v>
      </c>
      <c r="GO217" t="s">
        <v>362</v>
      </c>
      <c r="GP217" t="s">
        <v>362</v>
      </c>
      <c r="GR217" t="s">
        <v>5147</v>
      </c>
      <c r="GS217" t="s">
        <v>362</v>
      </c>
      <c r="GT217" t="s">
        <v>362</v>
      </c>
      <c r="GU217" t="s">
        <v>360</v>
      </c>
      <c r="GV217" t="s">
        <v>362</v>
      </c>
      <c r="GW217" t="s">
        <v>362</v>
      </c>
      <c r="GX217" t="s">
        <v>362</v>
      </c>
      <c r="GY217" t="s">
        <v>362</v>
      </c>
      <c r="GZ217" t="s">
        <v>362</v>
      </c>
      <c r="HB217" t="s">
        <v>3072</v>
      </c>
      <c r="IG217" t="s">
        <v>5187</v>
      </c>
      <c r="IP217" t="s">
        <v>5203</v>
      </c>
      <c r="IQ217" t="s">
        <v>6162</v>
      </c>
      <c r="IR217" t="s">
        <v>362</v>
      </c>
      <c r="IS217" t="s">
        <v>360</v>
      </c>
      <c r="IT217" t="s">
        <v>362</v>
      </c>
      <c r="IU217" t="s">
        <v>360</v>
      </c>
      <c r="IV217" t="s">
        <v>360</v>
      </c>
      <c r="IW217" t="s">
        <v>362</v>
      </c>
      <c r="IX217" t="s">
        <v>362</v>
      </c>
      <c r="IY217" t="s">
        <v>362</v>
      </c>
      <c r="IZ217" t="s">
        <v>362</v>
      </c>
      <c r="JA217" t="s">
        <v>362</v>
      </c>
      <c r="JL217" t="s">
        <v>3074</v>
      </c>
      <c r="JX217" t="s">
        <v>5248</v>
      </c>
      <c r="JY217" t="s">
        <v>360</v>
      </c>
      <c r="JZ217" t="s">
        <v>362</v>
      </c>
      <c r="KA217" t="s">
        <v>362</v>
      </c>
      <c r="KB217" t="s">
        <v>362</v>
      </c>
      <c r="KC217" t="s">
        <v>362</v>
      </c>
      <c r="KD217" t="s">
        <v>362</v>
      </c>
      <c r="KE217" t="s">
        <v>362</v>
      </c>
      <c r="KF217" t="s">
        <v>362</v>
      </c>
      <c r="KG217" t="s">
        <v>362</v>
      </c>
      <c r="KI217" t="s">
        <v>5259</v>
      </c>
      <c r="KJ217" t="s">
        <v>6186</v>
      </c>
      <c r="KK217" t="s">
        <v>360</v>
      </c>
      <c r="KL217" t="s">
        <v>362</v>
      </c>
      <c r="KM217" t="s">
        <v>360</v>
      </c>
      <c r="KN217" t="s">
        <v>362</v>
      </c>
      <c r="KO217" t="s">
        <v>362</v>
      </c>
      <c r="KP217" t="s">
        <v>362</v>
      </c>
      <c r="KQ217" t="s">
        <v>362</v>
      </c>
      <c r="KR217" t="s">
        <v>362</v>
      </c>
      <c r="KS217" t="s">
        <v>362</v>
      </c>
      <c r="KT217" t="s">
        <v>362</v>
      </c>
      <c r="KU217" t="s">
        <v>362</v>
      </c>
      <c r="LJ217" t="s">
        <v>5279</v>
      </c>
      <c r="LK217" t="s">
        <v>360</v>
      </c>
      <c r="LL217" t="s">
        <v>362</v>
      </c>
      <c r="LM217" t="s">
        <v>362</v>
      </c>
      <c r="LN217" t="s">
        <v>362</v>
      </c>
      <c r="LO217" t="s">
        <v>362</v>
      </c>
      <c r="LP217" t="s">
        <v>362</v>
      </c>
      <c r="LQ217" t="s">
        <v>362</v>
      </c>
      <c r="LS217" t="s">
        <v>3072</v>
      </c>
      <c r="LT217" t="s">
        <v>5287</v>
      </c>
      <c r="MR217" t="s">
        <v>5050</v>
      </c>
      <c r="MS217" t="s">
        <v>362</v>
      </c>
      <c r="MT217" t="s">
        <v>362</v>
      </c>
      <c r="MU217" t="s">
        <v>362</v>
      </c>
      <c r="MV217" t="s">
        <v>362</v>
      </c>
      <c r="MW217" t="s">
        <v>362</v>
      </c>
      <c r="MX217" t="s">
        <v>362</v>
      </c>
      <c r="MY217" t="s">
        <v>362</v>
      </c>
      <c r="MZ217" t="s">
        <v>360</v>
      </c>
      <c r="NA217" t="s">
        <v>362</v>
      </c>
      <c r="NB217" t="s">
        <v>362</v>
      </c>
      <c r="NC217" t="s">
        <v>362</v>
      </c>
      <c r="NE217" t="s">
        <v>4971</v>
      </c>
      <c r="NF217" t="s">
        <v>362</v>
      </c>
      <c r="NG217" t="s">
        <v>362</v>
      </c>
      <c r="NH217" t="s">
        <v>362</v>
      </c>
      <c r="NI217" t="s">
        <v>362</v>
      </c>
      <c r="NJ217" t="s">
        <v>362</v>
      </c>
      <c r="NK217" t="s">
        <v>362</v>
      </c>
      <c r="NL217" t="s">
        <v>362</v>
      </c>
      <c r="NM217" t="s">
        <v>362</v>
      </c>
      <c r="NN217" t="s">
        <v>362</v>
      </c>
      <c r="NO217" t="s">
        <v>362</v>
      </c>
      <c r="NP217" t="s">
        <v>362</v>
      </c>
      <c r="NQ217" t="s">
        <v>360</v>
      </c>
      <c r="NR217" t="s">
        <v>362</v>
      </c>
      <c r="NS217" t="s">
        <v>362</v>
      </c>
      <c r="NU217" t="s">
        <v>6186</v>
      </c>
      <c r="NV217" t="s">
        <v>360</v>
      </c>
      <c r="NW217" t="s">
        <v>362</v>
      </c>
      <c r="NX217" t="s">
        <v>360</v>
      </c>
      <c r="NY217" t="s">
        <v>362</v>
      </c>
      <c r="NZ217" t="s">
        <v>362</v>
      </c>
      <c r="OA217" t="s">
        <v>362</v>
      </c>
      <c r="OB217" t="s">
        <v>362</v>
      </c>
      <c r="OC217" t="s">
        <v>362</v>
      </c>
      <c r="OD217" t="s">
        <v>362</v>
      </c>
      <c r="OE217" t="s">
        <v>362</v>
      </c>
      <c r="OF217" t="s">
        <v>362</v>
      </c>
      <c r="OG217" t="s">
        <v>362</v>
      </c>
      <c r="OI217" t="s">
        <v>5345</v>
      </c>
      <c r="OJ217" t="s">
        <v>360</v>
      </c>
      <c r="OK217" t="s">
        <v>362</v>
      </c>
      <c r="OL217" t="s">
        <v>362</v>
      </c>
      <c r="OM217" t="s">
        <v>362</v>
      </c>
      <c r="ON217" t="s">
        <v>362</v>
      </c>
      <c r="OO217" t="s">
        <v>362</v>
      </c>
      <c r="OP217" t="s">
        <v>362</v>
      </c>
      <c r="OQ217" t="s">
        <v>362</v>
      </c>
      <c r="OR217" t="s">
        <v>362</v>
      </c>
      <c r="OS217" t="s">
        <v>362</v>
      </c>
      <c r="OU217" t="s">
        <v>5002</v>
      </c>
      <c r="PF217" t="s">
        <v>5398</v>
      </c>
      <c r="PG217" t="s">
        <v>362</v>
      </c>
      <c r="PH217" t="s">
        <v>362</v>
      </c>
      <c r="PI217" t="s">
        <v>362</v>
      </c>
      <c r="PJ217" t="s">
        <v>362</v>
      </c>
      <c r="PK217" t="s">
        <v>362</v>
      </c>
      <c r="PL217" t="s">
        <v>362</v>
      </c>
      <c r="PM217" t="s">
        <v>362</v>
      </c>
      <c r="PN217" t="s">
        <v>362</v>
      </c>
      <c r="PO217" t="s">
        <v>362</v>
      </c>
      <c r="PP217" t="s">
        <v>362</v>
      </c>
      <c r="PQ217" t="s">
        <v>362</v>
      </c>
      <c r="PR217" t="s">
        <v>362</v>
      </c>
      <c r="PS217" t="s">
        <v>362</v>
      </c>
      <c r="PT217" t="s">
        <v>362</v>
      </c>
      <c r="PU217" t="s">
        <v>362</v>
      </c>
      <c r="PV217" t="s">
        <v>362</v>
      </c>
      <c r="PW217" t="s">
        <v>362</v>
      </c>
      <c r="PX217" t="s">
        <v>360</v>
      </c>
      <c r="PZ217" t="s">
        <v>5398</v>
      </c>
      <c r="QA217" t="s">
        <v>362</v>
      </c>
      <c r="QB217" t="s">
        <v>362</v>
      </c>
      <c r="QC217" t="s">
        <v>362</v>
      </c>
      <c r="QD217" t="s">
        <v>362</v>
      </c>
      <c r="QE217" t="s">
        <v>362</v>
      </c>
      <c r="QF217" t="s">
        <v>362</v>
      </c>
      <c r="QG217" t="s">
        <v>362</v>
      </c>
      <c r="QH217" t="s">
        <v>362</v>
      </c>
      <c r="QI217" t="s">
        <v>362</v>
      </c>
      <c r="QJ217" t="s">
        <v>362</v>
      </c>
      <c r="QK217" t="s">
        <v>362</v>
      </c>
      <c r="QL217" t="s">
        <v>362</v>
      </c>
      <c r="QM217" t="s">
        <v>360</v>
      </c>
      <c r="QN217" t="s">
        <v>362</v>
      </c>
      <c r="QO217" t="s">
        <v>362</v>
      </c>
      <c r="QP217" t="s">
        <v>362</v>
      </c>
      <c r="SZ217" t="s">
        <v>3074</v>
      </c>
      <c r="TA217" t="s">
        <v>362</v>
      </c>
      <c r="TB217" t="s">
        <v>362</v>
      </c>
      <c r="TC217" t="s">
        <v>362</v>
      </c>
      <c r="TD217" t="s">
        <v>362</v>
      </c>
      <c r="TE217" t="s">
        <v>362</v>
      </c>
      <c r="TF217" t="s">
        <v>362</v>
      </c>
      <c r="TG217" t="s">
        <v>360</v>
      </c>
      <c r="TH217" t="s">
        <v>362</v>
      </c>
      <c r="TY217" t="s">
        <v>5002</v>
      </c>
      <c r="UN217" t="s">
        <v>3074</v>
      </c>
      <c r="UO217" t="s">
        <v>3074</v>
      </c>
      <c r="UP217" t="s">
        <v>3074</v>
      </c>
      <c r="UQ217" t="s">
        <v>6894</v>
      </c>
      <c r="UR217" t="s">
        <v>304</v>
      </c>
      <c r="US217" t="s">
        <v>321</v>
      </c>
      <c r="UT217" t="s">
        <v>290</v>
      </c>
      <c r="UU217" t="s">
        <v>686</v>
      </c>
      <c r="UV217" t="s">
        <v>532</v>
      </c>
      <c r="UW217" t="s">
        <v>329</v>
      </c>
      <c r="UX217" t="s">
        <v>737</v>
      </c>
      <c r="UY217" t="s">
        <v>406</v>
      </c>
      <c r="UZ217" t="s">
        <v>1099</v>
      </c>
      <c r="VA217" t="s">
        <v>1184</v>
      </c>
      <c r="VB217" t="s">
        <v>380</v>
      </c>
    </row>
    <row r="218" spans="1:574" x14ac:dyDescent="0.25">
      <c r="A218" t="s">
        <v>6895</v>
      </c>
      <c r="B218" s="38">
        <v>45916</v>
      </c>
      <c r="C218" t="s">
        <v>3057</v>
      </c>
      <c r="D218" t="s">
        <v>3062</v>
      </c>
      <c r="E218" t="s">
        <v>3068</v>
      </c>
      <c r="G218" t="s">
        <v>3072</v>
      </c>
      <c r="H218" s="38">
        <v>44625</v>
      </c>
      <c r="I218">
        <v>47</v>
      </c>
      <c r="J218" t="s">
        <v>1479</v>
      </c>
      <c r="K218" t="s">
        <v>4866</v>
      </c>
      <c r="L218" t="s">
        <v>4873</v>
      </c>
      <c r="N218" t="s">
        <v>4911</v>
      </c>
      <c r="P218" t="s">
        <v>4921</v>
      </c>
      <c r="R218" t="s">
        <v>3074</v>
      </c>
      <c r="S218" t="s">
        <v>362</v>
      </c>
      <c r="T218" t="s">
        <v>362</v>
      </c>
      <c r="U218" t="s">
        <v>362</v>
      </c>
      <c r="V218" t="s">
        <v>362</v>
      </c>
      <c r="W218" t="s">
        <v>362</v>
      </c>
      <c r="X218" t="s">
        <v>360</v>
      </c>
      <c r="Y218" t="s">
        <v>362</v>
      </c>
      <c r="Z218" t="s">
        <v>362</v>
      </c>
      <c r="AB218" t="s">
        <v>4940</v>
      </c>
      <c r="AC218" t="s">
        <v>4940</v>
      </c>
      <c r="AD218" t="s">
        <v>4940</v>
      </c>
      <c r="AE218" t="s">
        <v>4940</v>
      </c>
      <c r="AF218" t="s">
        <v>4940</v>
      </c>
      <c r="AG218" t="s">
        <v>4940</v>
      </c>
      <c r="AH218" t="s">
        <v>6896</v>
      </c>
      <c r="AI218" t="s">
        <v>360</v>
      </c>
      <c r="AJ218" t="s">
        <v>362</v>
      </c>
      <c r="AK218" t="s">
        <v>362</v>
      </c>
      <c r="AL218" t="s">
        <v>360</v>
      </c>
      <c r="AM218" t="s">
        <v>362</v>
      </c>
      <c r="AN218" t="s">
        <v>360</v>
      </c>
      <c r="AO218" t="s">
        <v>362</v>
      </c>
      <c r="AP218" t="s">
        <v>360</v>
      </c>
      <c r="AQ218" t="s">
        <v>360</v>
      </c>
      <c r="AR218" t="s">
        <v>360</v>
      </c>
      <c r="AS218" t="s">
        <v>360</v>
      </c>
      <c r="AT218" t="s">
        <v>362</v>
      </c>
      <c r="AU218" t="s">
        <v>362</v>
      </c>
      <c r="AV218" t="s">
        <v>362</v>
      </c>
      <c r="AX218" t="s">
        <v>4973</v>
      </c>
      <c r="AY218" t="s">
        <v>362</v>
      </c>
      <c r="AZ218" t="s">
        <v>362</v>
      </c>
      <c r="BA218" t="s">
        <v>362</v>
      </c>
      <c r="BB218" t="s">
        <v>362</v>
      </c>
      <c r="BC218" t="s">
        <v>362</v>
      </c>
      <c r="BD218" t="s">
        <v>362</v>
      </c>
      <c r="BE218" t="s">
        <v>362</v>
      </c>
      <c r="BF218" t="s">
        <v>362</v>
      </c>
      <c r="BG218" t="s">
        <v>362</v>
      </c>
      <c r="BH218" t="s">
        <v>362</v>
      </c>
      <c r="BI218" t="s">
        <v>362</v>
      </c>
      <c r="BJ218" t="s">
        <v>360</v>
      </c>
      <c r="BK218" t="s">
        <v>362</v>
      </c>
      <c r="DE218" t="s">
        <v>5030</v>
      </c>
      <c r="DN218" t="s">
        <v>5041</v>
      </c>
      <c r="DO218" t="s">
        <v>362</v>
      </c>
      <c r="DP218" t="s">
        <v>360</v>
      </c>
      <c r="DQ218" t="s">
        <v>362</v>
      </c>
      <c r="DR218" t="s">
        <v>362</v>
      </c>
      <c r="DS218" t="s">
        <v>362</v>
      </c>
      <c r="DT218" t="s">
        <v>362</v>
      </c>
      <c r="DU218" t="s">
        <v>362</v>
      </c>
      <c r="DV218" t="s">
        <v>362</v>
      </c>
      <c r="DW218" t="s">
        <v>362</v>
      </c>
      <c r="EK218" t="s">
        <v>5070</v>
      </c>
      <c r="EW218" t="s">
        <v>4907</v>
      </c>
      <c r="EX218" t="s">
        <v>362</v>
      </c>
      <c r="EY218" t="s">
        <v>362</v>
      </c>
      <c r="EZ218" t="s">
        <v>362</v>
      </c>
      <c r="FA218" t="s">
        <v>362</v>
      </c>
      <c r="FB218" t="s">
        <v>362</v>
      </c>
      <c r="FC218" t="s">
        <v>362</v>
      </c>
      <c r="FD218" t="s">
        <v>362</v>
      </c>
      <c r="FE218" t="s">
        <v>362</v>
      </c>
      <c r="FF218" t="s">
        <v>362</v>
      </c>
      <c r="FG218" t="s">
        <v>360</v>
      </c>
      <c r="FH218" t="s">
        <v>362</v>
      </c>
      <c r="FJ218" t="s">
        <v>5070</v>
      </c>
      <c r="FK218" t="s">
        <v>5111</v>
      </c>
      <c r="FL218" t="s">
        <v>5113</v>
      </c>
      <c r="FM218" t="s">
        <v>360</v>
      </c>
      <c r="FN218" t="s">
        <v>362</v>
      </c>
      <c r="FO218" t="s">
        <v>362</v>
      </c>
      <c r="FP218" t="s">
        <v>362</v>
      </c>
      <c r="FQ218" t="s">
        <v>362</v>
      </c>
      <c r="FR218" t="s">
        <v>362</v>
      </c>
      <c r="FS218" t="s">
        <v>362</v>
      </c>
      <c r="FT218" t="s">
        <v>362</v>
      </c>
      <c r="FV218" t="s">
        <v>3072</v>
      </c>
      <c r="GG218" t="s">
        <v>5544</v>
      </c>
      <c r="GI218" t="s">
        <v>3074</v>
      </c>
      <c r="HN218" t="s">
        <v>5172</v>
      </c>
      <c r="HO218" t="s">
        <v>362</v>
      </c>
      <c r="HP218" t="s">
        <v>362</v>
      </c>
      <c r="HQ218" t="s">
        <v>360</v>
      </c>
      <c r="HR218" t="s">
        <v>362</v>
      </c>
      <c r="HS218" t="s">
        <v>362</v>
      </c>
      <c r="HT218" t="s">
        <v>362</v>
      </c>
      <c r="HU218" t="s">
        <v>362</v>
      </c>
      <c r="HV218" t="s">
        <v>362</v>
      </c>
      <c r="HW218" t="s">
        <v>362</v>
      </c>
      <c r="HY218" t="s">
        <v>5180</v>
      </c>
      <c r="HZ218" t="s">
        <v>360</v>
      </c>
      <c r="IA218" t="s">
        <v>362</v>
      </c>
      <c r="IB218" t="s">
        <v>362</v>
      </c>
      <c r="IC218" t="s">
        <v>362</v>
      </c>
      <c r="ID218" t="s">
        <v>362</v>
      </c>
      <c r="IE218" t="s">
        <v>362</v>
      </c>
      <c r="IG218" t="s">
        <v>5187</v>
      </c>
      <c r="IP218" t="s">
        <v>5203</v>
      </c>
      <c r="IQ218" t="s">
        <v>6162</v>
      </c>
      <c r="IR218" t="s">
        <v>362</v>
      </c>
      <c r="IS218" t="s">
        <v>360</v>
      </c>
      <c r="IT218" t="s">
        <v>362</v>
      </c>
      <c r="IU218" t="s">
        <v>360</v>
      </c>
      <c r="IV218" t="s">
        <v>360</v>
      </c>
      <c r="IW218" t="s">
        <v>362</v>
      </c>
      <c r="IX218" t="s">
        <v>362</v>
      </c>
      <c r="IY218" t="s">
        <v>362</v>
      </c>
      <c r="IZ218" t="s">
        <v>362</v>
      </c>
      <c r="JA218" t="s">
        <v>362</v>
      </c>
      <c r="JL218" t="s">
        <v>3074</v>
      </c>
      <c r="JX218" t="s">
        <v>5248</v>
      </c>
      <c r="JY218" t="s">
        <v>360</v>
      </c>
      <c r="JZ218" t="s">
        <v>362</v>
      </c>
      <c r="KA218" t="s">
        <v>362</v>
      </c>
      <c r="KB218" t="s">
        <v>362</v>
      </c>
      <c r="KC218" t="s">
        <v>362</v>
      </c>
      <c r="KD218" t="s">
        <v>362</v>
      </c>
      <c r="KE218" t="s">
        <v>362</v>
      </c>
      <c r="KF218" t="s">
        <v>362</v>
      </c>
      <c r="KG218" t="s">
        <v>362</v>
      </c>
      <c r="KI218" t="s">
        <v>5259</v>
      </c>
      <c r="KJ218" t="s">
        <v>6158</v>
      </c>
      <c r="KK218" t="s">
        <v>360</v>
      </c>
      <c r="KL218" t="s">
        <v>362</v>
      </c>
      <c r="KM218" t="s">
        <v>360</v>
      </c>
      <c r="KN218" t="s">
        <v>362</v>
      </c>
      <c r="KO218" t="s">
        <v>360</v>
      </c>
      <c r="KP218" t="s">
        <v>362</v>
      </c>
      <c r="KQ218" t="s">
        <v>360</v>
      </c>
      <c r="KR218" t="s">
        <v>362</v>
      </c>
      <c r="KS218" t="s">
        <v>362</v>
      </c>
      <c r="KT218" t="s">
        <v>362</v>
      </c>
      <c r="KU218" t="s">
        <v>362</v>
      </c>
      <c r="LJ218" t="s">
        <v>6023</v>
      </c>
      <c r="LK218" t="s">
        <v>360</v>
      </c>
      <c r="LL218" t="s">
        <v>360</v>
      </c>
      <c r="LM218" t="s">
        <v>360</v>
      </c>
      <c r="LN218" t="s">
        <v>360</v>
      </c>
      <c r="LO218" t="s">
        <v>362</v>
      </c>
      <c r="LP218" t="s">
        <v>362</v>
      </c>
      <c r="LQ218" t="s">
        <v>362</v>
      </c>
      <c r="LS218" t="s">
        <v>3072</v>
      </c>
      <c r="LT218" t="s">
        <v>5287</v>
      </c>
      <c r="MR218" t="s">
        <v>5050</v>
      </c>
      <c r="MS218" t="s">
        <v>362</v>
      </c>
      <c r="MT218" t="s">
        <v>362</v>
      </c>
      <c r="MU218" t="s">
        <v>362</v>
      </c>
      <c r="MV218" t="s">
        <v>362</v>
      </c>
      <c r="MW218" t="s">
        <v>362</v>
      </c>
      <c r="MX218" t="s">
        <v>362</v>
      </c>
      <c r="MY218" t="s">
        <v>362</v>
      </c>
      <c r="MZ218" t="s">
        <v>360</v>
      </c>
      <c r="NA218" t="s">
        <v>362</v>
      </c>
      <c r="NB218" t="s">
        <v>362</v>
      </c>
      <c r="NC218" t="s">
        <v>362</v>
      </c>
      <c r="NE218" t="s">
        <v>4971</v>
      </c>
      <c r="NF218" t="s">
        <v>362</v>
      </c>
      <c r="NG218" t="s">
        <v>362</v>
      </c>
      <c r="NH218" t="s">
        <v>362</v>
      </c>
      <c r="NI218" t="s">
        <v>362</v>
      </c>
      <c r="NJ218" t="s">
        <v>362</v>
      </c>
      <c r="NK218" t="s">
        <v>362</v>
      </c>
      <c r="NL218" t="s">
        <v>362</v>
      </c>
      <c r="NM218" t="s">
        <v>362</v>
      </c>
      <c r="NN218" t="s">
        <v>362</v>
      </c>
      <c r="NO218" t="s">
        <v>362</v>
      </c>
      <c r="NP218" t="s">
        <v>362</v>
      </c>
      <c r="NQ218" t="s">
        <v>360</v>
      </c>
      <c r="NR218" t="s">
        <v>362</v>
      </c>
      <c r="NS218" t="s">
        <v>362</v>
      </c>
      <c r="NU218" t="s">
        <v>6158</v>
      </c>
      <c r="NV218" t="s">
        <v>360</v>
      </c>
      <c r="NW218" t="s">
        <v>362</v>
      </c>
      <c r="NX218" t="s">
        <v>360</v>
      </c>
      <c r="NY218" t="s">
        <v>362</v>
      </c>
      <c r="NZ218" t="s">
        <v>360</v>
      </c>
      <c r="OA218" t="s">
        <v>362</v>
      </c>
      <c r="OB218" t="s">
        <v>360</v>
      </c>
      <c r="OC218" t="s">
        <v>362</v>
      </c>
      <c r="OD218" t="s">
        <v>362</v>
      </c>
      <c r="OE218" t="s">
        <v>362</v>
      </c>
      <c r="OF218" t="s">
        <v>362</v>
      </c>
      <c r="OG218" t="s">
        <v>362</v>
      </c>
      <c r="OI218" t="s">
        <v>5345</v>
      </c>
      <c r="OJ218" t="s">
        <v>360</v>
      </c>
      <c r="OK218" t="s">
        <v>362</v>
      </c>
      <c r="OL218" t="s">
        <v>362</v>
      </c>
      <c r="OM218" t="s">
        <v>362</v>
      </c>
      <c r="ON218" t="s">
        <v>362</v>
      </c>
      <c r="OO218" t="s">
        <v>362</v>
      </c>
      <c r="OP218" t="s">
        <v>362</v>
      </c>
      <c r="OQ218" t="s">
        <v>362</v>
      </c>
      <c r="OR218" t="s">
        <v>362</v>
      </c>
      <c r="OS218" t="s">
        <v>362</v>
      </c>
      <c r="OU218" t="s">
        <v>5002</v>
      </c>
      <c r="PF218" t="s">
        <v>5398</v>
      </c>
      <c r="PG218" t="s">
        <v>362</v>
      </c>
      <c r="PH218" t="s">
        <v>362</v>
      </c>
      <c r="PI218" t="s">
        <v>362</v>
      </c>
      <c r="PJ218" t="s">
        <v>362</v>
      </c>
      <c r="PK218" t="s">
        <v>362</v>
      </c>
      <c r="PL218" t="s">
        <v>362</v>
      </c>
      <c r="PM218" t="s">
        <v>362</v>
      </c>
      <c r="PN218" t="s">
        <v>362</v>
      </c>
      <c r="PO218" t="s">
        <v>362</v>
      </c>
      <c r="PP218" t="s">
        <v>362</v>
      </c>
      <c r="PQ218" t="s">
        <v>362</v>
      </c>
      <c r="PR218" t="s">
        <v>362</v>
      </c>
      <c r="PS218" t="s">
        <v>362</v>
      </c>
      <c r="PT218" t="s">
        <v>362</v>
      </c>
      <c r="PU218" t="s">
        <v>362</v>
      </c>
      <c r="PV218" t="s">
        <v>362</v>
      </c>
      <c r="PW218" t="s">
        <v>362</v>
      </c>
      <c r="PX218" t="s">
        <v>360</v>
      </c>
      <c r="PZ218" t="s">
        <v>5398</v>
      </c>
      <c r="QA218" t="s">
        <v>362</v>
      </c>
      <c r="QB218" t="s">
        <v>362</v>
      </c>
      <c r="QC218" t="s">
        <v>362</v>
      </c>
      <c r="QD218" t="s">
        <v>362</v>
      </c>
      <c r="QE218" t="s">
        <v>362</v>
      </c>
      <c r="QF218" t="s">
        <v>362</v>
      </c>
      <c r="QG218" t="s">
        <v>362</v>
      </c>
      <c r="QH218" t="s">
        <v>362</v>
      </c>
      <c r="QI218" t="s">
        <v>362</v>
      </c>
      <c r="QJ218" t="s">
        <v>362</v>
      </c>
      <c r="QK218" t="s">
        <v>362</v>
      </c>
      <c r="QL218" t="s">
        <v>362</v>
      </c>
      <c r="QM218" t="s">
        <v>360</v>
      </c>
      <c r="QN218" t="s">
        <v>362</v>
      </c>
      <c r="QO218" t="s">
        <v>362</v>
      </c>
      <c r="QP218" t="s">
        <v>362</v>
      </c>
      <c r="SZ218" t="s">
        <v>5505</v>
      </c>
      <c r="TA218" t="s">
        <v>360</v>
      </c>
      <c r="TB218" t="s">
        <v>362</v>
      </c>
      <c r="TC218" t="s">
        <v>362</v>
      </c>
      <c r="TD218" t="s">
        <v>362</v>
      </c>
      <c r="TE218" t="s">
        <v>362</v>
      </c>
      <c r="TF218" t="s">
        <v>362</v>
      </c>
      <c r="TG218" t="s">
        <v>362</v>
      </c>
      <c r="TH218" t="s">
        <v>362</v>
      </c>
      <c r="TJ218" t="s">
        <v>6897</v>
      </c>
      <c r="TK218" t="s">
        <v>362</v>
      </c>
      <c r="TL218" t="s">
        <v>362</v>
      </c>
      <c r="TM218" t="s">
        <v>360</v>
      </c>
      <c r="TN218" t="s">
        <v>362</v>
      </c>
      <c r="TO218" t="s">
        <v>362</v>
      </c>
      <c r="TP218" t="s">
        <v>362</v>
      </c>
      <c r="TQ218" t="s">
        <v>360</v>
      </c>
      <c r="TR218" t="s">
        <v>362</v>
      </c>
      <c r="TS218" t="s">
        <v>362</v>
      </c>
      <c r="TT218" t="s">
        <v>362</v>
      </c>
      <c r="TU218" t="s">
        <v>362</v>
      </c>
      <c r="TV218" t="s">
        <v>362</v>
      </c>
      <c r="TW218" t="s">
        <v>362</v>
      </c>
      <c r="UN218" t="s">
        <v>3074</v>
      </c>
      <c r="UO218" t="s">
        <v>3074</v>
      </c>
      <c r="UP218" t="s">
        <v>3074</v>
      </c>
      <c r="UQ218" t="s">
        <v>6898</v>
      </c>
      <c r="UR218" t="s">
        <v>304</v>
      </c>
      <c r="US218" t="s">
        <v>321</v>
      </c>
      <c r="UT218" t="s">
        <v>290</v>
      </c>
      <c r="UU218" t="s">
        <v>686</v>
      </c>
      <c r="UV218" t="s">
        <v>532</v>
      </c>
      <c r="UW218" t="s">
        <v>329</v>
      </c>
      <c r="UX218" t="s">
        <v>742</v>
      </c>
      <c r="UY218" t="s">
        <v>406</v>
      </c>
      <c r="UZ218" t="s">
        <v>1098</v>
      </c>
      <c r="VA218" t="s">
        <v>1184</v>
      </c>
      <c r="VB218" t="s">
        <v>380</v>
      </c>
    </row>
    <row r="219" spans="1:574" x14ac:dyDescent="0.25">
      <c r="A219" t="s">
        <v>6899</v>
      </c>
      <c r="B219" s="38">
        <v>45916</v>
      </c>
      <c r="C219" t="s">
        <v>3058</v>
      </c>
      <c r="D219" t="s">
        <v>3062</v>
      </c>
      <c r="E219" t="s">
        <v>3068</v>
      </c>
      <c r="G219" t="s">
        <v>3072</v>
      </c>
      <c r="H219" s="38">
        <v>45548</v>
      </c>
      <c r="I219">
        <v>57</v>
      </c>
      <c r="J219" t="s">
        <v>1479</v>
      </c>
      <c r="K219" t="s">
        <v>4866</v>
      </c>
      <c r="L219" t="s">
        <v>4875</v>
      </c>
      <c r="N219" t="s">
        <v>4913</v>
      </c>
      <c r="P219" t="s">
        <v>4921</v>
      </c>
      <c r="R219" t="s">
        <v>3074</v>
      </c>
      <c r="S219" t="s">
        <v>362</v>
      </c>
      <c r="T219" t="s">
        <v>362</v>
      </c>
      <c r="U219" t="s">
        <v>362</v>
      </c>
      <c r="V219" t="s">
        <v>362</v>
      </c>
      <c r="W219" t="s">
        <v>362</v>
      </c>
      <c r="X219" t="s">
        <v>360</v>
      </c>
      <c r="Y219" t="s">
        <v>362</v>
      </c>
      <c r="Z219" t="s">
        <v>362</v>
      </c>
      <c r="AB219" t="s">
        <v>4940</v>
      </c>
      <c r="AC219" t="s">
        <v>4940</v>
      </c>
      <c r="AD219" t="s">
        <v>4940</v>
      </c>
      <c r="AE219" t="s">
        <v>4940</v>
      </c>
      <c r="AF219" t="s">
        <v>4940</v>
      </c>
      <c r="AG219" t="s">
        <v>4940</v>
      </c>
      <c r="AH219" t="s">
        <v>5984</v>
      </c>
      <c r="AI219" t="s">
        <v>360</v>
      </c>
      <c r="AJ219" t="s">
        <v>360</v>
      </c>
      <c r="AK219" t="s">
        <v>362</v>
      </c>
      <c r="AL219" t="s">
        <v>362</v>
      </c>
      <c r="AM219" t="s">
        <v>362</v>
      </c>
      <c r="AN219" t="s">
        <v>362</v>
      </c>
      <c r="AO219" t="s">
        <v>362</v>
      </c>
      <c r="AP219" t="s">
        <v>362</v>
      </c>
      <c r="AQ219" t="s">
        <v>362</v>
      </c>
      <c r="AR219" t="s">
        <v>362</v>
      </c>
      <c r="AS219" t="s">
        <v>362</v>
      </c>
      <c r="AT219" t="s">
        <v>362</v>
      </c>
      <c r="AU219" t="s">
        <v>362</v>
      </c>
      <c r="AV219" t="s">
        <v>362</v>
      </c>
      <c r="AX219" t="s">
        <v>4949</v>
      </c>
      <c r="AY219" t="s">
        <v>360</v>
      </c>
      <c r="AZ219" t="s">
        <v>362</v>
      </c>
      <c r="BA219" t="s">
        <v>362</v>
      </c>
      <c r="BB219" t="s">
        <v>362</v>
      </c>
      <c r="BC219" t="s">
        <v>362</v>
      </c>
      <c r="BD219" t="s">
        <v>362</v>
      </c>
      <c r="BE219" t="s">
        <v>362</v>
      </c>
      <c r="BF219" t="s">
        <v>362</v>
      </c>
      <c r="BG219" t="s">
        <v>362</v>
      </c>
      <c r="BH219" t="s">
        <v>362</v>
      </c>
      <c r="BI219" t="s">
        <v>362</v>
      </c>
      <c r="BJ219" t="s">
        <v>362</v>
      </c>
      <c r="BK219" t="s">
        <v>362</v>
      </c>
      <c r="BM219" t="s">
        <v>5473</v>
      </c>
      <c r="BN219" t="s">
        <v>362</v>
      </c>
      <c r="BO219" t="s">
        <v>362</v>
      </c>
      <c r="BP219" t="s">
        <v>362</v>
      </c>
      <c r="BQ219" t="s">
        <v>360</v>
      </c>
      <c r="BR219" t="s">
        <v>362</v>
      </c>
      <c r="BS219" t="s">
        <v>362</v>
      </c>
      <c r="BT219" t="s">
        <v>362</v>
      </c>
      <c r="BU219" t="s">
        <v>362</v>
      </c>
      <c r="BV219" t="s">
        <v>362</v>
      </c>
      <c r="BX219" t="s">
        <v>4975</v>
      </c>
      <c r="CN219" t="s">
        <v>5002</v>
      </c>
      <c r="DD219" t="s">
        <v>5019</v>
      </c>
      <c r="EK219" t="s">
        <v>5070</v>
      </c>
      <c r="EW219" t="s">
        <v>6303</v>
      </c>
      <c r="EX219" t="s">
        <v>362</v>
      </c>
      <c r="EY219" t="s">
        <v>362</v>
      </c>
      <c r="EZ219" t="s">
        <v>362</v>
      </c>
      <c r="FA219" t="s">
        <v>362</v>
      </c>
      <c r="FB219" t="s">
        <v>360</v>
      </c>
      <c r="FC219" t="s">
        <v>362</v>
      </c>
      <c r="FD219" t="s">
        <v>360</v>
      </c>
      <c r="FE219" t="s">
        <v>362</v>
      </c>
      <c r="FF219" t="s">
        <v>362</v>
      </c>
      <c r="FG219" t="s">
        <v>362</v>
      </c>
      <c r="FH219" t="s">
        <v>362</v>
      </c>
      <c r="FJ219" t="s">
        <v>5072</v>
      </c>
      <c r="FK219" t="s">
        <v>3072</v>
      </c>
      <c r="FV219" t="s">
        <v>3072</v>
      </c>
      <c r="GG219" t="s">
        <v>4949</v>
      </c>
      <c r="GI219" t="s">
        <v>3074</v>
      </c>
      <c r="HN219" t="s">
        <v>5172</v>
      </c>
      <c r="HO219" t="s">
        <v>362</v>
      </c>
      <c r="HP219" t="s">
        <v>362</v>
      </c>
      <c r="HQ219" t="s">
        <v>360</v>
      </c>
      <c r="HR219" t="s">
        <v>362</v>
      </c>
      <c r="HS219" t="s">
        <v>362</v>
      </c>
      <c r="HT219" t="s">
        <v>362</v>
      </c>
      <c r="HU219" t="s">
        <v>362</v>
      </c>
      <c r="HV219" t="s">
        <v>362</v>
      </c>
      <c r="HW219" t="s">
        <v>362</v>
      </c>
      <c r="HY219" t="s">
        <v>5186</v>
      </c>
      <c r="HZ219" t="s">
        <v>362</v>
      </c>
      <c r="IA219" t="s">
        <v>362</v>
      </c>
      <c r="IB219" t="s">
        <v>362</v>
      </c>
      <c r="IC219" t="s">
        <v>362</v>
      </c>
      <c r="ID219" t="s">
        <v>360</v>
      </c>
      <c r="IE219" t="s">
        <v>362</v>
      </c>
      <c r="IG219" t="s">
        <v>5189</v>
      </c>
      <c r="IH219" t="s">
        <v>5198</v>
      </c>
      <c r="II219" t="s">
        <v>362</v>
      </c>
      <c r="IJ219" t="s">
        <v>362</v>
      </c>
      <c r="IK219" t="s">
        <v>360</v>
      </c>
      <c r="IL219" t="s">
        <v>362</v>
      </c>
      <c r="IM219" t="s">
        <v>362</v>
      </c>
      <c r="IN219" t="s">
        <v>362</v>
      </c>
      <c r="IP219" t="s">
        <v>5205</v>
      </c>
      <c r="IQ219" t="s">
        <v>5220</v>
      </c>
      <c r="IR219" t="s">
        <v>362</v>
      </c>
      <c r="IS219" t="s">
        <v>362</v>
      </c>
      <c r="IT219" t="s">
        <v>362</v>
      </c>
      <c r="IU219" t="s">
        <v>362</v>
      </c>
      <c r="IV219" t="s">
        <v>360</v>
      </c>
      <c r="IW219" t="s">
        <v>362</v>
      </c>
      <c r="IX219" t="s">
        <v>362</v>
      </c>
      <c r="IY219" t="s">
        <v>362</v>
      </c>
      <c r="IZ219" t="s">
        <v>362</v>
      </c>
      <c r="JA219" t="s">
        <v>362</v>
      </c>
      <c r="JL219" t="s">
        <v>5235</v>
      </c>
      <c r="JX219" t="s">
        <v>6624</v>
      </c>
      <c r="JY219" t="s">
        <v>360</v>
      </c>
      <c r="JZ219" t="s">
        <v>362</v>
      </c>
      <c r="KA219" t="s">
        <v>362</v>
      </c>
      <c r="KB219" t="s">
        <v>362</v>
      </c>
      <c r="KC219" t="s">
        <v>360</v>
      </c>
      <c r="KD219" t="s">
        <v>360</v>
      </c>
      <c r="KE219" t="s">
        <v>362</v>
      </c>
      <c r="KF219" t="s">
        <v>362</v>
      </c>
      <c r="KG219" t="s">
        <v>362</v>
      </c>
      <c r="KI219" t="s">
        <v>5259</v>
      </c>
      <c r="KJ219" t="s">
        <v>5263</v>
      </c>
      <c r="KK219" t="s">
        <v>360</v>
      </c>
      <c r="KL219" t="s">
        <v>362</v>
      </c>
      <c r="KM219" t="s">
        <v>362</v>
      </c>
      <c r="KN219" t="s">
        <v>362</v>
      </c>
      <c r="KO219" t="s">
        <v>362</v>
      </c>
      <c r="KP219" t="s">
        <v>362</v>
      </c>
      <c r="KQ219" t="s">
        <v>362</v>
      </c>
      <c r="KR219" t="s">
        <v>362</v>
      </c>
      <c r="KS219" t="s">
        <v>362</v>
      </c>
      <c r="KT219" t="s">
        <v>362</v>
      </c>
      <c r="KU219" t="s">
        <v>362</v>
      </c>
      <c r="LJ219" t="s">
        <v>6023</v>
      </c>
      <c r="LK219" t="s">
        <v>360</v>
      </c>
      <c r="LL219" t="s">
        <v>360</v>
      </c>
      <c r="LM219" t="s">
        <v>360</v>
      </c>
      <c r="LN219" t="s">
        <v>360</v>
      </c>
      <c r="LO219" t="s">
        <v>362</v>
      </c>
      <c r="LP219" t="s">
        <v>362</v>
      </c>
      <c r="LQ219" t="s">
        <v>362</v>
      </c>
      <c r="LS219" t="s">
        <v>3072</v>
      </c>
      <c r="LT219" t="s">
        <v>5287</v>
      </c>
      <c r="MR219" t="s">
        <v>5227</v>
      </c>
      <c r="MS219" t="s">
        <v>362</v>
      </c>
      <c r="MT219" t="s">
        <v>362</v>
      </c>
      <c r="MU219" t="s">
        <v>362</v>
      </c>
      <c r="MV219" t="s">
        <v>362</v>
      </c>
      <c r="MW219" t="s">
        <v>362</v>
      </c>
      <c r="MX219" t="s">
        <v>362</v>
      </c>
      <c r="MY219" t="s">
        <v>360</v>
      </c>
      <c r="MZ219" t="s">
        <v>362</v>
      </c>
      <c r="NA219" t="s">
        <v>362</v>
      </c>
      <c r="NB219" t="s">
        <v>362</v>
      </c>
      <c r="NC219" t="s">
        <v>362</v>
      </c>
      <c r="NE219" t="s">
        <v>4971</v>
      </c>
      <c r="NF219" t="s">
        <v>362</v>
      </c>
      <c r="NG219" t="s">
        <v>362</v>
      </c>
      <c r="NH219" t="s">
        <v>362</v>
      </c>
      <c r="NI219" t="s">
        <v>362</v>
      </c>
      <c r="NJ219" t="s">
        <v>362</v>
      </c>
      <c r="NK219" t="s">
        <v>362</v>
      </c>
      <c r="NL219" t="s">
        <v>362</v>
      </c>
      <c r="NM219" t="s">
        <v>362</v>
      </c>
      <c r="NN219" t="s">
        <v>362</v>
      </c>
      <c r="NO219" t="s">
        <v>362</v>
      </c>
      <c r="NP219" t="s">
        <v>362</v>
      </c>
      <c r="NQ219" t="s">
        <v>360</v>
      </c>
      <c r="NR219" t="s">
        <v>362</v>
      </c>
      <c r="NS219" t="s">
        <v>362</v>
      </c>
      <c r="NU219" t="s">
        <v>6186</v>
      </c>
      <c r="NV219" t="s">
        <v>360</v>
      </c>
      <c r="NW219" t="s">
        <v>362</v>
      </c>
      <c r="NX219" t="s">
        <v>360</v>
      </c>
      <c r="NY219" t="s">
        <v>362</v>
      </c>
      <c r="NZ219" t="s">
        <v>362</v>
      </c>
      <c r="OA219" t="s">
        <v>362</v>
      </c>
      <c r="OB219" t="s">
        <v>362</v>
      </c>
      <c r="OC219" t="s">
        <v>362</v>
      </c>
      <c r="OD219" t="s">
        <v>362</v>
      </c>
      <c r="OE219" t="s">
        <v>362</v>
      </c>
      <c r="OF219" t="s">
        <v>362</v>
      </c>
      <c r="OG219" t="s">
        <v>362</v>
      </c>
      <c r="OI219" t="s">
        <v>6024</v>
      </c>
      <c r="OJ219" t="s">
        <v>360</v>
      </c>
      <c r="OK219" t="s">
        <v>362</v>
      </c>
      <c r="OL219" t="s">
        <v>362</v>
      </c>
      <c r="OM219" t="s">
        <v>362</v>
      </c>
      <c r="ON219" t="s">
        <v>360</v>
      </c>
      <c r="OO219" t="s">
        <v>362</v>
      </c>
      <c r="OP219" t="s">
        <v>362</v>
      </c>
      <c r="OQ219" t="s">
        <v>362</v>
      </c>
      <c r="OR219" t="s">
        <v>362</v>
      </c>
      <c r="OS219" t="s">
        <v>362</v>
      </c>
      <c r="OU219" t="s">
        <v>5002</v>
      </c>
      <c r="PF219" t="s">
        <v>6862</v>
      </c>
      <c r="PG219" t="s">
        <v>362</v>
      </c>
      <c r="PH219" t="s">
        <v>362</v>
      </c>
      <c r="PI219" t="s">
        <v>362</v>
      </c>
      <c r="PJ219" t="s">
        <v>362</v>
      </c>
      <c r="PK219" t="s">
        <v>362</v>
      </c>
      <c r="PL219" t="s">
        <v>362</v>
      </c>
      <c r="PM219" t="s">
        <v>360</v>
      </c>
      <c r="PN219" t="s">
        <v>362</v>
      </c>
      <c r="PO219" t="s">
        <v>362</v>
      </c>
      <c r="PP219" t="s">
        <v>360</v>
      </c>
      <c r="PQ219" t="s">
        <v>362</v>
      </c>
      <c r="PR219" t="s">
        <v>362</v>
      </c>
      <c r="PS219" t="s">
        <v>362</v>
      </c>
      <c r="PT219" t="s">
        <v>362</v>
      </c>
      <c r="PU219" t="s">
        <v>362</v>
      </c>
      <c r="PV219" t="s">
        <v>362</v>
      </c>
      <c r="PW219" t="s">
        <v>362</v>
      </c>
      <c r="PX219" t="s">
        <v>362</v>
      </c>
      <c r="PZ219" t="s">
        <v>5412</v>
      </c>
      <c r="QA219" t="s">
        <v>362</v>
      </c>
      <c r="QB219" t="s">
        <v>362</v>
      </c>
      <c r="QC219" t="s">
        <v>362</v>
      </c>
      <c r="QD219" t="s">
        <v>362</v>
      </c>
      <c r="QE219" t="s">
        <v>362</v>
      </c>
      <c r="QF219" t="s">
        <v>362</v>
      </c>
      <c r="QG219" t="s">
        <v>362</v>
      </c>
      <c r="QH219" t="s">
        <v>360</v>
      </c>
      <c r="QI219" t="s">
        <v>362</v>
      </c>
      <c r="QJ219" t="s">
        <v>362</v>
      </c>
      <c r="QK219" t="s">
        <v>362</v>
      </c>
      <c r="QL219" t="s">
        <v>362</v>
      </c>
      <c r="QM219" t="s">
        <v>362</v>
      </c>
      <c r="QN219" t="s">
        <v>362</v>
      </c>
      <c r="QO219" t="s">
        <v>362</v>
      </c>
      <c r="QP219" t="s">
        <v>362</v>
      </c>
      <c r="QR219" t="s">
        <v>6212</v>
      </c>
      <c r="QS219" t="s">
        <v>360</v>
      </c>
      <c r="QT219" t="s">
        <v>362</v>
      </c>
      <c r="QU219" t="s">
        <v>360</v>
      </c>
      <c r="QV219" t="s">
        <v>362</v>
      </c>
      <c r="QW219" t="s">
        <v>362</v>
      </c>
      <c r="QX219" t="s">
        <v>362</v>
      </c>
      <c r="QY219" t="s">
        <v>362</v>
      </c>
      <c r="QZ219" t="s">
        <v>360</v>
      </c>
      <c r="RA219" t="s">
        <v>362</v>
      </c>
      <c r="RB219" t="s">
        <v>362</v>
      </c>
      <c r="RC219" t="s">
        <v>362</v>
      </c>
      <c r="RD219" t="s">
        <v>362</v>
      </c>
      <c r="RF219" t="s">
        <v>5449</v>
      </c>
      <c r="RG219" t="s">
        <v>362</v>
      </c>
      <c r="RH219" t="s">
        <v>362</v>
      </c>
      <c r="RI219" t="s">
        <v>362</v>
      </c>
      <c r="RJ219" t="s">
        <v>362</v>
      </c>
      <c r="RK219" t="s">
        <v>360</v>
      </c>
      <c r="RL219" t="s">
        <v>362</v>
      </c>
      <c r="RM219" t="s">
        <v>362</v>
      </c>
      <c r="RN219" t="s">
        <v>362</v>
      </c>
      <c r="RO219" t="s">
        <v>362</v>
      </c>
      <c r="RP219" t="s">
        <v>362</v>
      </c>
      <c r="RQ219" t="s">
        <v>362</v>
      </c>
      <c r="RR219" t="s">
        <v>362</v>
      </c>
      <c r="RS219" t="s">
        <v>362</v>
      </c>
      <c r="RT219" t="s">
        <v>362</v>
      </c>
      <c r="RU219" t="s">
        <v>362</v>
      </c>
      <c r="RV219" t="s">
        <v>362</v>
      </c>
      <c r="RX219" t="s">
        <v>6149</v>
      </c>
      <c r="RY219" t="s">
        <v>360</v>
      </c>
      <c r="RZ219" t="s">
        <v>360</v>
      </c>
      <c r="SA219" t="s">
        <v>360</v>
      </c>
      <c r="SB219" t="s">
        <v>360</v>
      </c>
      <c r="SC219" t="s">
        <v>360</v>
      </c>
      <c r="SD219" t="s">
        <v>360</v>
      </c>
      <c r="SE219" t="s">
        <v>362</v>
      </c>
      <c r="SF219" t="s">
        <v>360</v>
      </c>
      <c r="SG219" t="s">
        <v>362</v>
      </c>
      <c r="SH219" t="s">
        <v>362</v>
      </c>
      <c r="SI219" t="s">
        <v>362</v>
      </c>
      <c r="SK219" t="s">
        <v>6764</v>
      </c>
      <c r="SL219" t="s">
        <v>362</v>
      </c>
      <c r="SM219" t="s">
        <v>362</v>
      </c>
      <c r="SN219" t="s">
        <v>362</v>
      </c>
      <c r="SO219" t="s">
        <v>360</v>
      </c>
      <c r="SP219" t="s">
        <v>362</v>
      </c>
      <c r="SQ219" t="s">
        <v>360</v>
      </c>
      <c r="SR219" t="s">
        <v>360</v>
      </c>
      <c r="SS219" t="s">
        <v>360</v>
      </c>
      <c r="ST219" t="s">
        <v>360</v>
      </c>
      <c r="SU219" t="s">
        <v>362</v>
      </c>
      <c r="SV219" t="s">
        <v>362</v>
      </c>
      <c r="SW219" t="s">
        <v>362</v>
      </c>
      <c r="SX219" t="s">
        <v>362</v>
      </c>
      <c r="SZ219" t="s">
        <v>5505</v>
      </c>
      <c r="TA219" t="s">
        <v>360</v>
      </c>
      <c r="TB219" t="s">
        <v>362</v>
      </c>
      <c r="TC219" t="s">
        <v>362</v>
      </c>
      <c r="TD219" t="s">
        <v>362</v>
      </c>
      <c r="TE219" t="s">
        <v>362</v>
      </c>
      <c r="TF219" t="s">
        <v>362</v>
      </c>
      <c r="TG219" t="s">
        <v>362</v>
      </c>
      <c r="TH219" t="s">
        <v>362</v>
      </c>
      <c r="TJ219" t="s">
        <v>6764</v>
      </c>
      <c r="TK219" t="s">
        <v>362</v>
      </c>
      <c r="TL219" t="s">
        <v>362</v>
      </c>
      <c r="TM219" t="s">
        <v>362</v>
      </c>
      <c r="TN219" t="s">
        <v>360</v>
      </c>
      <c r="TO219" t="s">
        <v>362</v>
      </c>
      <c r="TP219" t="s">
        <v>360</v>
      </c>
      <c r="TQ219" t="s">
        <v>360</v>
      </c>
      <c r="TR219" t="s">
        <v>360</v>
      </c>
      <c r="TS219" t="s">
        <v>360</v>
      </c>
      <c r="TT219" t="s">
        <v>362</v>
      </c>
      <c r="TU219" t="s">
        <v>362</v>
      </c>
      <c r="TV219" t="s">
        <v>362</v>
      </c>
      <c r="TW219" t="s">
        <v>362</v>
      </c>
      <c r="TY219" t="s">
        <v>5021</v>
      </c>
      <c r="TZ219" t="s">
        <v>5522</v>
      </c>
      <c r="UA219" t="s">
        <v>362</v>
      </c>
      <c r="UB219" t="s">
        <v>362</v>
      </c>
      <c r="UC219" t="s">
        <v>362</v>
      </c>
      <c r="UD219" t="s">
        <v>362</v>
      </c>
      <c r="UE219" t="s">
        <v>360</v>
      </c>
      <c r="UF219" t="s">
        <v>362</v>
      </c>
      <c r="UG219" t="s">
        <v>362</v>
      </c>
      <c r="UH219" t="s">
        <v>362</v>
      </c>
      <c r="UI219" t="s">
        <v>362</v>
      </c>
      <c r="UJ219" t="s">
        <v>362</v>
      </c>
      <c r="UK219" t="s">
        <v>362</v>
      </c>
      <c r="UN219" t="s">
        <v>3074</v>
      </c>
      <c r="UO219" t="s">
        <v>3074</v>
      </c>
      <c r="UP219" t="s">
        <v>3074</v>
      </c>
      <c r="UQ219" t="s">
        <v>6900</v>
      </c>
      <c r="UR219" t="s">
        <v>304</v>
      </c>
      <c r="US219" t="s">
        <v>321</v>
      </c>
      <c r="UT219" t="s">
        <v>290</v>
      </c>
      <c r="UU219" t="s">
        <v>696</v>
      </c>
      <c r="UV219" t="s">
        <v>525</v>
      </c>
      <c r="UW219" t="s">
        <v>329</v>
      </c>
      <c r="UX219" t="s">
        <v>742</v>
      </c>
      <c r="UY219" t="s">
        <v>406</v>
      </c>
      <c r="UZ219" t="s">
        <v>1099</v>
      </c>
      <c r="VA219" t="s">
        <v>1185</v>
      </c>
      <c r="VB219" t="s">
        <v>380</v>
      </c>
    </row>
    <row r="220" spans="1:574" x14ac:dyDescent="0.25">
      <c r="A220" t="s">
        <v>6901</v>
      </c>
      <c r="B220" s="38">
        <v>45916</v>
      </c>
      <c r="C220" t="s">
        <v>3056</v>
      </c>
      <c r="D220" t="s">
        <v>3062</v>
      </c>
      <c r="E220" t="s">
        <v>3068</v>
      </c>
      <c r="G220" t="s">
        <v>3072</v>
      </c>
      <c r="H220" s="38">
        <v>44994</v>
      </c>
      <c r="I220">
        <v>49</v>
      </c>
      <c r="J220" t="s">
        <v>1465</v>
      </c>
      <c r="K220" t="s">
        <v>4866</v>
      </c>
      <c r="L220" t="s">
        <v>4875</v>
      </c>
      <c r="N220" t="s">
        <v>4911</v>
      </c>
      <c r="P220" t="s">
        <v>4921</v>
      </c>
      <c r="R220" t="s">
        <v>3074</v>
      </c>
      <c r="S220" t="s">
        <v>362</v>
      </c>
      <c r="T220" t="s">
        <v>362</v>
      </c>
      <c r="U220" t="s">
        <v>362</v>
      </c>
      <c r="V220" t="s">
        <v>362</v>
      </c>
      <c r="W220" t="s">
        <v>362</v>
      </c>
      <c r="X220" t="s">
        <v>360</v>
      </c>
      <c r="Y220" t="s">
        <v>362</v>
      </c>
      <c r="Z220" t="s">
        <v>362</v>
      </c>
      <c r="AB220" t="s">
        <v>4940</v>
      </c>
      <c r="AC220" t="s">
        <v>4940</v>
      </c>
      <c r="AD220" t="s">
        <v>4940</v>
      </c>
      <c r="AE220" t="s">
        <v>4940</v>
      </c>
      <c r="AF220" t="s">
        <v>4940</v>
      </c>
      <c r="AG220" t="s">
        <v>4940</v>
      </c>
      <c r="AH220" t="s">
        <v>4971</v>
      </c>
      <c r="AI220" t="s">
        <v>362</v>
      </c>
      <c r="AJ220" t="s">
        <v>362</v>
      </c>
      <c r="AK220" t="s">
        <v>362</v>
      </c>
      <c r="AL220" t="s">
        <v>362</v>
      </c>
      <c r="AM220" t="s">
        <v>362</v>
      </c>
      <c r="AN220" t="s">
        <v>362</v>
      </c>
      <c r="AO220" t="s">
        <v>362</v>
      </c>
      <c r="AP220" t="s">
        <v>362</v>
      </c>
      <c r="AQ220" t="s">
        <v>362</v>
      </c>
      <c r="AR220" t="s">
        <v>362</v>
      </c>
      <c r="AS220" t="s">
        <v>362</v>
      </c>
      <c r="AT220" t="s">
        <v>362</v>
      </c>
      <c r="AU220" t="s">
        <v>360</v>
      </c>
      <c r="AV220" t="s">
        <v>362</v>
      </c>
      <c r="AX220" t="s">
        <v>4973</v>
      </c>
      <c r="AY220" t="s">
        <v>362</v>
      </c>
      <c r="AZ220" t="s">
        <v>362</v>
      </c>
      <c r="BA220" t="s">
        <v>362</v>
      </c>
      <c r="BB220" t="s">
        <v>362</v>
      </c>
      <c r="BC220" t="s">
        <v>362</v>
      </c>
      <c r="BD220" t="s">
        <v>362</v>
      </c>
      <c r="BE220" t="s">
        <v>362</v>
      </c>
      <c r="BF220" t="s">
        <v>362</v>
      </c>
      <c r="BG220" t="s">
        <v>362</v>
      </c>
      <c r="BH220" t="s">
        <v>362</v>
      </c>
      <c r="BI220" t="s">
        <v>362</v>
      </c>
      <c r="BJ220" t="s">
        <v>360</v>
      </c>
      <c r="BK220" t="s">
        <v>362</v>
      </c>
      <c r="DE220" t="s">
        <v>5026</v>
      </c>
      <c r="DF220" t="s">
        <v>5036</v>
      </c>
      <c r="DG220" t="s">
        <v>362</v>
      </c>
      <c r="DH220" t="s">
        <v>362</v>
      </c>
      <c r="DI220" t="s">
        <v>360</v>
      </c>
      <c r="DJ220" t="s">
        <v>362</v>
      </c>
      <c r="DK220" t="s">
        <v>362</v>
      </c>
      <c r="DL220" t="s">
        <v>362</v>
      </c>
      <c r="FJ220" t="s">
        <v>5072</v>
      </c>
      <c r="FK220" t="s">
        <v>5111</v>
      </c>
      <c r="FL220" t="s">
        <v>6883</v>
      </c>
      <c r="FM220" t="s">
        <v>360</v>
      </c>
      <c r="FN220" t="s">
        <v>362</v>
      </c>
      <c r="FO220" t="s">
        <v>362</v>
      </c>
      <c r="FP220" t="s">
        <v>362</v>
      </c>
      <c r="FQ220" t="s">
        <v>360</v>
      </c>
      <c r="FR220" t="s">
        <v>362</v>
      </c>
      <c r="FS220" t="s">
        <v>362</v>
      </c>
      <c r="FT220" t="s">
        <v>362</v>
      </c>
      <c r="FV220" t="s">
        <v>5111</v>
      </c>
      <c r="FW220" t="s">
        <v>5124</v>
      </c>
      <c r="FX220" t="s">
        <v>360</v>
      </c>
      <c r="FY220" t="s">
        <v>362</v>
      </c>
      <c r="FZ220" t="s">
        <v>362</v>
      </c>
      <c r="GA220" t="s">
        <v>362</v>
      </c>
      <c r="GB220" t="s">
        <v>362</v>
      </c>
      <c r="GC220" t="s">
        <v>362</v>
      </c>
      <c r="GD220" t="s">
        <v>362</v>
      </c>
      <c r="GE220" t="s">
        <v>362</v>
      </c>
      <c r="GG220" t="s">
        <v>4951</v>
      </c>
      <c r="GI220" t="s">
        <v>3074</v>
      </c>
      <c r="HN220" t="s">
        <v>4907</v>
      </c>
      <c r="HO220" t="s">
        <v>362</v>
      </c>
      <c r="HP220" t="s">
        <v>362</v>
      </c>
      <c r="HQ220" t="s">
        <v>362</v>
      </c>
      <c r="HR220" t="s">
        <v>362</v>
      </c>
      <c r="HS220" t="s">
        <v>362</v>
      </c>
      <c r="HT220" t="s">
        <v>362</v>
      </c>
      <c r="HU220" t="s">
        <v>362</v>
      </c>
      <c r="HV220" t="s">
        <v>360</v>
      </c>
      <c r="HW220" t="s">
        <v>362</v>
      </c>
      <c r="HY220" t="s">
        <v>5186</v>
      </c>
      <c r="HZ220" t="s">
        <v>362</v>
      </c>
      <c r="IA220" t="s">
        <v>362</v>
      </c>
      <c r="IB220" t="s">
        <v>362</v>
      </c>
      <c r="IC220" t="s">
        <v>362</v>
      </c>
      <c r="ID220" t="s">
        <v>360</v>
      </c>
      <c r="IE220" t="s">
        <v>362</v>
      </c>
      <c r="IG220" t="s">
        <v>5189</v>
      </c>
      <c r="IH220" t="s">
        <v>6594</v>
      </c>
      <c r="II220" t="s">
        <v>362</v>
      </c>
      <c r="IJ220" t="s">
        <v>360</v>
      </c>
      <c r="IK220" t="s">
        <v>360</v>
      </c>
      <c r="IL220" t="s">
        <v>362</v>
      </c>
      <c r="IM220" t="s">
        <v>362</v>
      </c>
      <c r="IN220" t="s">
        <v>362</v>
      </c>
      <c r="IP220" t="s">
        <v>5203</v>
      </c>
      <c r="IQ220" t="s">
        <v>5220</v>
      </c>
      <c r="IR220" t="s">
        <v>362</v>
      </c>
      <c r="IS220" t="s">
        <v>362</v>
      </c>
      <c r="IT220" t="s">
        <v>362</v>
      </c>
      <c r="IU220" t="s">
        <v>362</v>
      </c>
      <c r="IV220" t="s">
        <v>360</v>
      </c>
      <c r="IW220" t="s">
        <v>362</v>
      </c>
      <c r="IX220" t="s">
        <v>362</v>
      </c>
      <c r="IY220" t="s">
        <v>362</v>
      </c>
      <c r="IZ220" t="s">
        <v>362</v>
      </c>
      <c r="JA220" t="s">
        <v>362</v>
      </c>
      <c r="JL220" t="s">
        <v>3074</v>
      </c>
      <c r="JX220" t="s">
        <v>5257</v>
      </c>
      <c r="JY220" t="s">
        <v>362</v>
      </c>
      <c r="JZ220" t="s">
        <v>362</v>
      </c>
      <c r="KA220" t="s">
        <v>362</v>
      </c>
      <c r="KB220" t="s">
        <v>362</v>
      </c>
      <c r="KC220" t="s">
        <v>362</v>
      </c>
      <c r="KD220" t="s">
        <v>360</v>
      </c>
      <c r="KE220" t="s">
        <v>362</v>
      </c>
      <c r="KF220" t="s">
        <v>362</v>
      </c>
      <c r="KG220" t="s">
        <v>362</v>
      </c>
      <c r="KI220" t="s">
        <v>5259</v>
      </c>
      <c r="KJ220" t="s">
        <v>6646</v>
      </c>
      <c r="KK220" t="s">
        <v>360</v>
      </c>
      <c r="KL220" t="s">
        <v>362</v>
      </c>
      <c r="KM220" t="s">
        <v>362</v>
      </c>
      <c r="KN220" t="s">
        <v>362</v>
      </c>
      <c r="KO220" t="s">
        <v>360</v>
      </c>
      <c r="KP220" t="s">
        <v>360</v>
      </c>
      <c r="KQ220" t="s">
        <v>360</v>
      </c>
      <c r="KR220" t="s">
        <v>362</v>
      </c>
      <c r="KS220" t="s">
        <v>362</v>
      </c>
      <c r="KT220" t="s">
        <v>362</v>
      </c>
      <c r="KU220" t="s">
        <v>362</v>
      </c>
      <c r="LJ220" t="s">
        <v>5281</v>
      </c>
      <c r="LK220" t="s">
        <v>362</v>
      </c>
      <c r="LL220" t="s">
        <v>360</v>
      </c>
      <c r="LM220" t="s">
        <v>362</v>
      </c>
      <c r="LN220" t="s">
        <v>362</v>
      </c>
      <c r="LO220" t="s">
        <v>362</v>
      </c>
      <c r="LP220" t="s">
        <v>362</v>
      </c>
      <c r="LQ220" t="s">
        <v>362</v>
      </c>
      <c r="LS220" t="s">
        <v>3072</v>
      </c>
      <c r="LT220" t="s">
        <v>5287</v>
      </c>
      <c r="MR220" t="s">
        <v>5310</v>
      </c>
      <c r="MS220" t="s">
        <v>360</v>
      </c>
      <c r="MT220" t="s">
        <v>362</v>
      </c>
      <c r="MU220" t="s">
        <v>362</v>
      </c>
      <c r="MV220" t="s">
        <v>362</v>
      </c>
      <c r="MW220" t="s">
        <v>362</v>
      </c>
      <c r="MX220" t="s">
        <v>362</v>
      </c>
      <c r="MY220" t="s">
        <v>362</v>
      </c>
      <c r="MZ220" t="s">
        <v>362</v>
      </c>
      <c r="NA220" t="s">
        <v>362</v>
      </c>
      <c r="NB220" t="s">
        <v>362</v>
      </c>
      <c r="NC220" t="s">
        <v>362</v>
      </c>
      <c r="NE220" t="s">
        <v>4971</v>
      </c>
      <c r="NF220" t="s">
        <v>362</v>
      </c>
      <c r="NG220" t="s">
        <v>362</v>
      </c>
      <c r="NH220" t="s">
        <v>362</v>
      </c>
      <c r="NI220" t="s">
        <v>362</v>
      </c>
      <c r="NJ220" t="s">
        <v>362</v>
      </c>
      <c r="NK220" t="s">
        <v>362</v>
      </c>
      <c r="NL220" t="s">
        <v>362</v>
      </c>
      <c r="NM220" t="s">
        <v>362</v>
      </c>
      <c r="NN220" t="s">
        <v>362</v>
      </c>
      <c r="NO220" t="s">
        <v>362</v>
      </c>
      <c r="NP220" t="s">
        <v>362</v>
      </c>
      <c r="NQ220" t="s">
        <v>360</v>
      </c>
      <c r="NR220" t="s">
        <v>362</v>
      </c>
      <c r="NS220" t="s">
        <v>362</v>
      </c>
      <c r="NU220" t="s">
        <v>6902</v>
      </c>
      <c r="NV220" t="s">
        <v>362</v>
      </c>
      <c r="NW220" t="s">
        <v>362</v>
      </c>
      <c r="NX220" t="s">
        <v>362</v>
      </c>
      <c r="NY220" t="s">
        <v>362</v>
      </c>
      <c r="NZ220" t="s">
        <v>360</v>
      </c>
      <c r="OA220" t="s">
        <v>360</v>
      </c>
      <c r="OB220" t="s">
        <v>362</v>
      </c>
      <c r="OC220" t="s">
        <v>362</v>
      </c>
      <c r="OD220" t="s">
        <v>362</v>
      </c>
      <c r="OE220" t="s">
        <v>362</v>
      </c>
      <c r="OF220" t="s">
        <v>362</v>
      </c>
      <c r="OG220" t="s">
        <v>362</v>
      </c>
      <c r="OI220" t="s">
        <v>5345</v>
      </c>
      <c r="OJ220" t="s">
        <v>360</v>
      </c>
      <c r="OK220" t="s">
        <v>362</v>
      </c>
      <c r="OL220" t="s">
        <v>362</v>
      </c>
      <c r="OM220" t="s">
        <v>362</v>
      </c>
      <c r="ON220" t="s">
        <v>362</v>
      </c>
      <c r="OO220" t="s">
        <v>362</v>
      </c>
      <c r="OP220" t="s">
        <v>362</v>
      </c>
      <c r="OQ220" t="s">
        <v>362</v>
      </c>
      <c r="OR220" t="s">
        <v>362</v>
      </c>
      <c r="OS220" t="s">
        <v>362</v>
      </c>
      <c r="OU220" t="s">
        <v>5019</v>
      </c>
      <c r="OV220" t="s">
        <v>5365</v>
      </c>
      <c r="OW220" t="s">
        <v>362</v>
      </c>
      <c r="OX220" t="s">
        <v>362</v>
      </c>
      <c r="OY220" t="s">
        <v>362</v>
      </c>
      <c r="OZ220" t="s">
        <v>360</v>
      </c>
      <c r="PA220" t="s">
        <v>362</v>
      </c>
      <c r="PB220" t="s">
        <v>362</v>
      </c>
      <c r="PC220" t="s">
        <v>362</v>
      </c>
      <c r="PD220" t="s">
        <v>362</v>
      </c>
      <c r="PF220" t="s">
        <v>6903</v>
      </c>
      <c r="PG220" t="s">
        <v>362</v>
      </c>
      <c r="PH220" t="s">
        <v>362</v>
      </c>
      <c r="PI220" t="s">
        <v>360</v>
      </c>
      <c r="PJ220" t="s">
        <v>362</v>
      </c>
      <c r="PK220" t="s">
        <v>362</v>
      </c>
      <c r="PL220" t="s">
        <v>362</v>
      </c>
      <c r="PM220" t="s">
        <v>362</v>
      </c>
      <c r="PN220" t="s">
        <v>362</v>
      </c>
      <c r="PO220" t="s">
        <v>362</v>
      </c>
      <c r="PP220" t="s">
        <v>360</v>
      </c>
      <c r="PQ220" t="s">
        <v>362</v>
      </c>
      <c r="PR220" t="s">
        <v>362</v>
      </c>
      <c r="PS220" t="s">
        <v>362</v>
      </c>
      <c r="PT220" t="s">
        <v>362</v>
      </c>
      <c r="PU220" t="s">
        <v>362</v>
      </c>
      <c r="PV220" t="s">
        <v>362</v>
      </c>
      <c r="PW220" t="s">
        <v>362</v>
      </c>
      <c r="PX220" t="s">
        <v>362</v>
      </c>
      <c r="PZ220" t="s">
        <v>5398</v>
      </c>
      <c r="QA220" t="s">
        <v>362</v>
      </c>
      <c r="QB220" t="s">
        <v>362</v>
      </c>
      <c r="QC220" t="s">
        <v>362</v>
      </c>
      <c r="QD220" t="s">
        <v>362</v>
      </c>
      <c r="QE220" t="s">
        <v>362</v>
      </c>
      <c r="QF220" t="s">
        <v>362</v>
      </c>
      <c r="QG220" t="s">
        <v>362</v>
      </c>
      <c r="QH220" t="s">
        <v>362</v>
      </c>
      <c r="QI220" t="s">
        <v>362</v>
      </c>
      <c r="QJ220" t="s">
        <v>362</v>
      </c>
      <c r="QK220" t="s">
        <v>362</v>
      </c>
      <c r="QL220" t="s">
        <v>362</v>
      </c>
      <c r="QM220" t="s">
        <v>360</v>
      </c>
      <c r="QN220" t="s">
        <v>362</v>
      </c>
      <c r="QO220" t="s">
        <v>362</v>
      </c>
      <c r="QP220" t="s">
        <v>362</v>
      </c>
      <c r="SZ220" t="s">
        <v>3074</v>
      </c>
      <c r="TA220" t="s">
        <v>362</v>
      </c>
      <c r="TB220" t="s">
        <v>362</v>
      </c>
      <c r="TC220" t="s">
        <v>362</v>
      </c>
      <c r="TD220" t="s">
        <v>362</v>
      </c>
      <c r="TE220" t="s">
        <v>362</v>
      </c>
      <c r="TF220" t="s">
        <v>362</v>
      </c>
      <c r="TG220" t="s">
        <v>360</v>
      </c>
      <c r="TH220" t="s">
        <v>362</v>
      </c>
      <c r="UN220" t="s">
        <v>3074</v>
      </c>
      <c r="UO220" t="s">
        <v>3074</v>
      </c>
      <c r="UP220" t="s">
        <v>3074</v>
      </c>
      <c r="UQ220" t="s">
        <v>6904</v>
      </c>
      <c r="UR220" t="s">
        <v>304</v>
      </c>
      <c r="US220" t="s">
        <v>321</v>
      </c>
      <c r="UT220" t="s">
        <v>290</v>
      </c>
      <c r="UU220" t="s">
        <v>687</v>
      </c>
      <c r="UV220" t="s">
        <v>527</v>
      </c>
      <c r="UW220" t="s">
        <v>329</v>
      </c>
      <c r="UX220" t="s">
        <v>742</v>
      </c>
      <c r="UY220" t="s">
        <v>406</v>
      </c>
      <c r="UZ220" t="s">
        <v>1098</v>
      </c>
      <c r="VA220" t="s">
        <v>1184</v>
      </c>
      <c r="VB220" t="s">
        <v>380</v>
      </c>
    </row>
    <row r="221" spans="1:574" x14ac:dyDescent="0.25">
      <c r="A221" t="s">
        <v>6905</v>
      </c>
      <c r="B221" s="38">
        <v>45916</v>
      </c>
      <c r="C221" t="s">
        <v>3057</v>
      </c>
      <c r="D221" t="s">
        <v>3062</v>
      </c>
      <c r="E221" t="s">
        <v>3068</v>
      </c>
      <c r="G221" t="s">
        <v>3072</v>
      </c>
      <c r="H221" s="38">
        <v>44658</v>
      </c>
      <c r="I221">
        <v>56</v>
      </c>
      <c r="J221" t="s">
        <v>1479</v>
      </c>
      <c r="K221" t="s">
        <v>4868</v>
      </c>
      <c r="L221" t="s">
        <v>4873</v>
      </c>
      <c r="N221" t="s">
        <v>4913</v>
      </c>
      <c r="P221" t="s">
        <v>4937</v>
      </c>
      <c r="R221" t="s">
        <v>3074</v>
      </c>
      <c r="S221" t="s">
        <v>362</v>
      </c>
      <c r="T221" t="s">
        <v>362</v>
      </c>
      <c r="U221" t="s">
        <v>362</v>
      </c>
      <c r="V221" t="s">
        <v>362</v>
      </c>
      <c r="W221" t="s">
        <v>362</v>
      </c>
      <c r="X221" t="s">
        <v>360</v>
      </c>
      <c r="Y221" t="s">
        <v>362</v>
      </c>
      <c r="Z221" t="s">
        <v>362</v>
      </c>
      <c r="AB221" t="s">
        <v>4940</v>
      </c>
      <c r="AC221" t="s">
        <v>4940</v>
      </c>
      <c r="AD221" t="s">
        <v>4940</v>
      </c>
      <c r="AE221" t="s">
        <v>4940</v>
      </c>
      <c r="AF221" t="s">
        <v>4940</v>
      </c>
      <c r="AG221" t="s">
        <v>4940</v>
      </c>
      <c r="AH221" t="s">
        <v>6906</v>
      </c>
      <c r="AI221" t="s">
        <v>360</v>
      </c>
      <c r="AJ221" t="s">
        <v>362</v>
      </c>
      <c r="AK221" t="s">
        <v>362</v>
      </c>
      <c r="AL221" t="s">
        <v>360</v>
      </c>
      <c r="AM221" t="s">
        <v>360</v>
      </c>
      <c r="AN221" t="s">
        <v>362</v>
      </c>
      <c r="AO221" t="s">
        <v>362</v>
      </c>
      <c r="AP221" t="s">
        <v>360</v>
      </c>
      <c r="AQ221" t="s">
        <v>360</v>
      </c>
      <c r="AR221" t="s">
        <v>360</v>
      </c>
      <c r="AS221" t="s">
        <v>360</v>
      </c>
      <c r="AT221" t="s">
        <v>362</v>
      </c>
      <c r="AU221" t="s">
        <v>362</v>
      </c>
      <c r="AV221" t="s">
        <v>362</v>
      </c>
      <c r="AX221" t="s">
        <v>6177</v>
      </c>
      <c r="AY221" t="s">
        <v>360</v>
      </c>
      <c r="AZ221" t="s">
        <v>362</v>
      </c>
      <c r="BA221" t="s">
        <v>362</v>
      </c>
      <c r="BB221" t="s">
        <v>362</v>
      </c>
      <c r="BC221" t="s">
        <v>360</v>
      </c>
      <c r="BD221" t="s">
        <v>362</v>
      </c>
      <c r="BE221" t="s">
        <v>362</v>
      </c>
      <c r="BF221" t="s">
        <v>362</v>
      </c>
      <c r="BG221" t="s">
        <v>362</v>
      </c>
      <c r="BH221" t="s">
        <v>362</v>
      </c>
      <c r="BI221" t="s">
        <v>362</v>
      </c>
      <c r="BJ221" t="s">
        <v>362</v>
      </c>
      <c r="BK221" t="s">
        <v>362</v>
      </c>
      <c r="BM221" t="s">
        <v>6044</v>
      </c>
      <c r="BN221" t="s">
        <v>362</v>
      </c>
      <c r="BO221" t="s">
        <v>362</v>
      </c>
      <c r="BP221" t="s">
        <v>360</v>
      </c>
      <c r="BQ221" t="s">
        <v>360</v>
      </c>
      <c r="BR221" t="s">
        <v>362</v>
      </c>
      <c r="BS221" t="s">
        <v>362</v>
      </c>
      <c r="BT221" t="s">
        <v>362</v>
      </c>
      <c r="BU221" t="s">
        <v>362</v>
      </c>
      <c r="BV221" t="s">
        <v>362</v>
      </c>
      <c r="BX221" t="s">
        <v>4975</v>
      </c>
      <c r="CN221" t="s">
        <v>5002</v>
      </c>
      <c r="DD221" t="s">
        <v>5023</v>
      </c>
      <c r="EK221" t="s">
        <v>5070</v>
      </c>
      <c r="EW221" t="s">
        <v>5094</v>
      </c>
      <c r="EX221" t="s">
        <v>360</v>
      </c>
      <c r="EY221" t="s">
        <v>362</v>
      </c>
      <c r="EZ221" t="s">
        <v>362</v>
      </c>
      <c r="FA221" t="s">
        <v>362</v>
      </c>
      <c r="FB221" t="s">
        <v>362</v>
      </c>
      <c r="FC221" t="s">
        <v>362</v>
      </c>
      <c r="FD221" t="s">
        <v>362</v>
      </c>
      <c r="FE221" t="s">
        <v>362</v>
      </c>
      <c r="FF221" t="s">
        <v>362</v>
      </c>
      <c r="FG221" t="s">
        <v>362</v>
      </c>
      <c r="FH221" t="s">
        <v>362</v>
      </c>
      <c r="FJ221" t="s">
        <v>5070</v>
      </c>
      <c r="FK221" t="s">
        <v>3072</v>
      </c>
      <c r="FV221" t="s">
        <v>3072</v>
      </c>
      <c r="GG221" t="s">
        <v>4949</v>
      </c>
      <c r="GI221" t="s">
        <v>3074</v>
      </c>
      <c r="HN221" t="s">
        <v>4907</v>
      </c>
      <c r="HO221" t="s">
        <v>362</v>
      </c>
      <c r="HP221" t="s">
        <v>362</v>
      </c>
      <c r="HQ221" t="s">
        <v>362</v>
      </c>
      <c r="HR221" t="s">
        <v>362</v>
      </c>
      <c r="HS221" t="s">
        <v>362</v>
      </c>
      <c r="HT221" t="s">
        <v>362</v>
      </c>
      <c r="HU221" t="s">
        <v>362</v>
      </c>
      <c r="HV221" t="s">
        <v>360</v>
      </c>
      <c r="HW221" t="s">
        <v>362</v>
      </c>
      <c r="HY221" t="s">
        <v>5186</v>
      </c>
      <c r="HZ221" t="s">
        <v>362</v>
      </c>
      <c r="IA221" t="s">
        <v>362</v>
      </c>
      <c r="IB221" t="s">
        <v>362</v>
      </c>
      <c r="IC221" t="s">
        <v>362</v>
      </c>
      <c r="ID221" t="s">
        <v>360</v>
      </c>
      <c r="IE221" t="s">
        <v>362</v>
      </c>
      <c r="IG221" t="s">
        <v>5187</v>
      </c>
      <c r="IP221" t="s">
        <v>5205</v>
      </c>
      <c r="IQ221" t="s">
        <v>6444</v>
      </c>
      <c r="IR221" t="s">
        <v>360</v>
      </c>
      <c r="IS221" t="s">
        <v>360</v>
      </c>
      <c r="IT221" t="s">
        <v>362</v>
      </c>
      <c r="IU221" t="s">
        <v>360</v>
      </c>
      <c r="IV221" t="s">
        <v>360</v>
      </c>
      <c r="IW221" t="s">
        <v>362</v>
      </c>
      <c r="IX221" t="s">
        <v>362</v>
      </c>
      <c r="IY221" t="s">
        <v>362</v>
      </c>
      <c r="IZ221" t="s">
        <v>362</v>
      </c>
      <c r="JA221" t="s">
        <v>362</v>
      </c>
      <c r="JL221" t="s">
        <v>3074</v>
      </c>
      <c r="JX221" t="s">
        <v>5248</v>
      </c>
      <c r="JY221" t="s">
        <v>360</v>
      </c>
      <c r="JZ221" t="s">
        <v>362</v>
      </c>
      <c r="KA221" t="s">
        <v>362</v>
      </c>
      <c r="KB221" t="s">
        <v>362</v>
      </c>
      <c r="KC221" t="s">
        <v>362</v>
      </c>
      <c r="KD221" t="s">
        <v>362</v>
      </c>
      <c r="KE221" t="s">
        <v>362</v>
      </c>
      <c r="KF221" t="s">
        <v>362</v>
      </c>
      <c r="KG221" t="s">
        <v>362</v>
      </c>
      <c r="KI221" t="s">
        <v>5259</v>
      </c>
      <c r="KJ221" t="s">
        <v>5263</v>
      </c>
      <c r="KK221" t="s">
        <v>360</v>
      </c>
      <c r="KL221" t="s">
        <v>362</v>
      </c>
      <c r="KM221" t="s">
        <v>362</v>
      </c>
      <c r="KN221" t="s">
        <v>362</v>
      </c>
      <c r="KO221" t="s">
        <v>362</v>
      </c>
      <c r="KP221" t="s">
        <v>362</v>
      </c>
      <c r="KQ221" t="s">
        <v>362</v>
      </c>
      <c r="KR221" t="s">
        <v>362</v>
      </c>
      <c r="KS221" t="s">
        <v>362</v>
      </c>
      <c r="KT221" t="s">
        <v>362</v>
      </c>
      <c r="KU221" t="s">
        <v>362</v>
      </c>
      <c r="LJ221" t="s">
        <v>6023</v>
      </c>
      <c r="LK221" t="s">
        <v>360</v>
      </c>
      <c r="LL221" t="s">
        <v>360</v>
      </c>
      <c r="LM221" t="s">
        <v>360</v>
      </c>
      <c r="LN221" t="s">
        <v>360</v>
      </c>
      <c r="LO221" t="s">
        <v>362</v>
      </c>
      <c r="LP221" t="s">
        <v>362</v>
      </c>
      <c r="LQ221" t="s">
        <v>362</v>
      </c>
      <c r="LS221" t="s">
        <v>3072</v>
      </c>
      <c r="LT221" t="s">
        <v>5287</v>
      </c>
      <c r="MR221" t="s">
        <v>5050</v>
      </c>
      <c r="MS221" t="s">
        <v>362</v>
      </c>
      <c r="MT221" t="s">
        <v>362</v>
      </c>
      <c r="MU221" t="s">
        <v>362</v>
      </c>
      <c r="MV221" t="s">
        <v>362</v>
      </c>
      <c r="MW221" t="s">
        <v>362</v>
      </c>
      <c r="MX221" t="s">
        <v>362</v>
      </c>
      <c r="MY221" t="s">
        <v>362</v>
      </c>
      <c r="MZ221" t="s">
        <v>360</v>
      </c>
      <c r="NA221" t="s">
        <v>362</v>
      </c>
      <c r="NB221" t="s">
        <v>362</v>
      </c>
      <c r="NC221" t="s">
        <v>362</v>
      </c>
      <c r="NE221" t="s">
        <v>4971</v>
      </c>
      <c r="NF221" t="s">
        <v>362</v>
      </c>
      <c r="NG221" t="s">
        <v>362</v>
      </c>
      <c r="NH221" t="s">
        <v>362</v>
      </c>
      <c r="NI221" t="s">
        <v>362</v>
      </c>
      <c r="NJ221" t="s">
        <v>362</v>
      </c>
      <c r="NK221" t="s">
        <v>362</v>
      </c>
      <c r="NL221" t="s">
        <v>362</v>
      </c>
      <c r="NM221" t="s">
        <v>362</v>
      </c>
      <c r="NN221" t="s">
        <v>362</v>
      </c>
      <c r="NO221" t="s">
        <v>362</v>
      </c>
      <c r="NP221" t="s">
        <v>362</v>
      </c>
      <c r="NQ221" t="s">
        <v>360</v>
      </c>
      <c r="NR221" t="s">
        <v>362</v>
      </c>
      <c r="NS221" t="s">
        <v>362</v>
      </c>
      <c r="NU221" t="s">
        <v>5263</v>
      </c>
      <c r="NV221" t="s">
        <v>360</v>
      </c>
      <c r="NW221" t="s">
        <v>362</v>
      </c>
      <c r="NX221" t="s">
        <v>362</v>
      </c>
      <c r="NY221" t="s">
        <v>362</v>
      </c>
      <c r="NZ221" t="s">
        <v>362</v>
      </c>
      <c r="OA221" t="s">
        <v>362</v>
      </c>
      <c r="OB221" t="s">
        <v>362</v>
      </c>
      <c r="OC221" t="s">
        <v>362</v>
      </c>
      <c r="OD221" t="s">
        <v>362</v>
      </c>
      <c r="OE221" t="s">
        <v>362</v>
      </c>
      <c r="OF221" t="s">
        <v>362</v>
      </c>
      <c r="OG221" t="s">
        <v>362</v>
      </c>
      <c r="OI221" t="s">
        <v>5345</v>
      </c>
      <c r="OJ221" t="s">
        <v>360</v>
      </c>
      <c r="OK221" t="s">
        <v>362</v>
      </c>
      <c r="OL221" t="s">
        <v>362</v>
      </c>
      <c r="OM221" t="s">
        <v>362</v>
      </c>
      <c r="ON221" t="s">
        <v>362</v>
      </c>
      <c r="OO221" t="s">
        <v>362</v>
      </c>
      <c r="OP221" t="s">
        <v>362</v>
      </c>
      <c r="OQ221" t="s">
        <v>362</v>
      </c>
      <c r="OR221" t="s">
        <v>362</v>
      </c>
      <c r="OS221" t="s">
        <v>362</v>
      </c>
      <c r="OU221" t="s">
        <v>5002</v>
      </c>
      <c r="PF221" t="s">
        <v>5387</v>
      </c>
      <c r="PG221" t="s">
        <v>362</v>
      </c>
      <c r="PH221" t="s">
        <v>362</v>
      </c>
      <c r="PI221" t="s">
        <v>362</v>
      </c>
      <c r="PJ221" t="s">
        <v>362</v>
      </c>
      <c r="PK221" t="s">
        <v>362</v>
      </c>
      <c r="PL221" t="s">
        <v>362</v>
      </c>
      <c r="PM221" t="s">
        <v>362</v>
      </c>
      <c r="PN221" t="s">
        <v>362</v>
      </c>
      <c r="PO221" t="s">
        <v>362</v>
      </c>
      <c r="PP221" t="s">
        <v>360</v>
      </c>
      <c r="PQ221" t="s">
        <v>362</v>
      </c>
      <c r="PR221" t="s">
        <v>362</v>
      </c>
      <c r="PS221" t="s">
        <v>362</v>
      </c>
      <c r="PT221" t="s">
        <v>362</v>
      </c>
      <c r="PU221" t="s">
        <v>362</v>
      </c>
      <c r="PV221" t="s">
        <v>362</v>
      </c>
      <c r="PW221" t="s">
        <v>362</v>
      </c>
      <c r="PX221" t="s">
        <v>362</v>
      </c>
      <c r="PZ221" t="s">
        <v>5412</v>
      </c>
      <c r="QA221" t="s">
        <v>362</v>
      </c>
      <c r="QB221" t="s">
        <v>362</v>
      </c>
      <c r="QC221" t="s">
        <v>362</v>
      </c>
      <c r="QD221" t="s">
        <v>362</v>
      </c>
      <c r="QE221" t="s">
        <v>362</v>
      </c>
      <c r="QF221" t="s">
        <v>362</v>
      </c>
      <c r="QG221" t="s">
        <v>362</v>
      </c>
      <c r="QH221" t="s">
        <v>360</v>
      </c>
      <c r="QI221" t="s">
        <v>362</v>
      </c>
      <c r="QJ221" t="s">
        <v>362</v>
      </c>
      <c r="QK221" t="s">
        <v>362</v>
      </c>
      <c r="QL221" t="s">
        <v>362</v>
      </c>
      <c r="QM221" t="s">
        <v>362</v>
      </c>
      <c r="QN221" t="s">
        <v>362</v>
      </c>
      <c r="QO221" t="s">
        <v>362</v>
      </c>
      <c r="QP221" t="s">
        <v>362</v>
      </c>
      <c r="QR221" t="s">
        <v>5423</v>
      </c>
      <c r="QS221" t="s">
        <v>360</v>
      </c>
      <c r="QT221" t="s">
        <v>362</v>
      </c>
      <c r="QU221" t="s">
        <v>362</v>
      </c>
      <c r="QV221" t="s">
        <v>362</v>
      </c>
      <c r="QW221" t="s">
        <v>362</v>
      </c>
      <c r="QX221" t="s">
        <v>362</v>
      </c>
      <c r="QY221" t="s">
        <v>362</v>
      </c>
      <c r="QZ221" t="s">
        <v>362</v>
      </c>
      <c r="RA221" t="s">
        <v>362</v>
      </c>
      <c r="RB221" t="s">
        <v>362</v>
      </c>
      <c r="RC221" t="s">
        <v>362</v>
      </c>
      <c r="RD221" t="s">
        <v>362</v>
      </c>
      <c r="RF221" t="s">
        <v>5449</v>
      </c>
      <c r="RG221" t="s">
        <v>362</v>
      </c>
      <c r="RH221" t="s">
        <v>362</v>
      </c>
      <c r="RI221" t="s">
        <v>362</v>
      </c>
      <c r="RJ221" t="s">
        <v>362</v>
      </c>
      <c r="RK221" t="s">
        <v>360</v>
      </c>
      <c r="RL221" t="s">
        <v>362</v>
      </c>
      <c r="RM221" t="s">
        <v>362</v>
      </c>
      <c r="RN221" t="s">
        <v>362</v>
      </c>
      <c r="RO221" t="s">
        <v>362</v>
      </c>
      <c r="RP221" t="s">
        <v>362</v>
      </c>
      <c r="RQ221" t="s">
        <v>362</v>
      </c>
      <c r="RR221" t="s">
        <v>362</v>
      </c>
      <c r="RS221" t="s">
        <v>362</v>
      </c>
      <c r="RT221" t="s">
        <v>362</v>
      </c>
      <c r="RU221" t="s">
        <v>362</v>
      </c>
      <c r="RV221" t="s">
        <v>362</v>
      </c>
      <c r="RX221" t="s">
        <v>6509</v>
      </c>
      <c r="RY221" t="s">
        <v>360</v>
      </c>
      <c r="RZ221" t="s">
        <v>360</v>
      </c>
      <c r="SA221" t="s">
        <v>360</v>
      </c>
      <c r="SB221" t="s">
        <v>360</v>
      </c>
      <c r="SC221" t="s">
        <v>362</v>
      </c>
      <c r="SD221" t="s">
        <v>362</v>
      </c>
      <c r="SE221" t="s">
        <v>362</v>
      </c>
      <c r="SF221" t="s">
        <v>362</v>
      </c>
      <c r="SG221" t="s">
        <v>362</v>
      </c>
      <c r="SH221" t="s">
        <v>362</v>
      </c>
      <c r="SI221" t="s">
        <v>362</v>
      </c>
      <c r="SK221" t="s">
        <v>6907</v>
      </c>
      <c r="SL221" t="s">
        <v>360</v>
      </c>
      <c r="SM221" t="s">
        <v>360</v>
      </c>
      <c r="SN221" t="s">
        <v>360</v>
      </c>
      <c r="SO221" t="s">
        <v>360</v>
      </c>
      <c r="SP221" t="s">
        <v>362</v>
      </c>
      <c r="SQ221" t="s">
        <v>362</v>
      </c>
      <c r="SR221" t="s">
        <v>360</v>
      </c>
      <c r="SS221" t="s">
        <v>362</v>
      </c>
      <c r="ST221" t="s">
        <v>362</v>
      </c>
      <c r="SU221" t="s">
        <v>362</v>
      </c>
      <c r="SV221" t="s">
        <v>362</v>
      </c>
      <c r="SW221" t="s">
        <v>362</v>
      </c>
      <c r="SX221" t="s">
        <v>362</v>
      </c>
      <c r="SZ221" t="s">
        <v>5505</v>
      </c>
      <c r="TA221" t="s">
        <v>360</v>
      </c>
      <c r="TB221" t="s">
        <v>362</v>
      </c>
      <c r="TC221" t="s">
        <v>362</v>
      </c>
      <c r="TD221" t="s">
        <v>362</v>
      </c>
      <c r="TE221" t="s">
        <v>362</v>
      </c>
      <c r="TF221" t="s">
        <v>362</v>
      </c>
      <c r="TG221" t="s">
        <v>362</v>
      </c>
      <c r="TH221" t="s">
        <v>362</v>
      </c>
      <c r="TJ221" t="s">
        <v>6908</v>
      </c>
      <c r="TK221" t="s">
        <v>362</v>
      </c>
      <c r="TL221" t="s">
        <v>360</v>
      </c>
      <c r="TM221" t="s">
        <v>360</v>
      </c>
      <c r="TN221" t="s">
        <v>360</v>
      </c>
      <c r="TO221" t="s">
        <v>362</v>
      </c>
      <c r="TP221" t="s">
        <v>362</v>
      </c>
      <c r="TQ221" t="s">
        <v>360</v>
      </c>
      <c r="TR221" t="s">
        <v>362</v>
      </c>
      <c r="TS221" t="s">
        <v>362</v>
      </c>
      <c r="TT221" t="s">
        <v>362</v>
      </c>
      <c r="TU221" t="s">
        <v>362</v>
      </c>
      <c r="TV221" t="s">
        <v>362</v>
      </c>
      <c r="TW221" t="s">
        <v>362</v>
      </c>
      <c r="TY221" t="s">
        <v>5002</v>
      </c>
      <c r="UN221" t="s">
        <v>3074</v>
      </c>
      <c r="UO221" t="s">
        <v>3074</v>
      </c>
      <c r="UP221" t="s">
        <v>3074</v>
      </c>
      <c r="UQ221" t="s">
        <v>6909</v>
      </c>
      <c r="UR221" t="s">
        <v>304</v>
      </c>
      <c r="US221" t="s">
        <v>321</v>
      </c>
      <c r="UT221" t="s">
        <v>290</v>
      </c>
      <c r="UU221" t="s">
        <v>690</v>
      </c>
      <c r="UV221" t="s">
        <v>532</v>
      </c>
      <c r="UW221" t="s">
        <v>332</v>
      </c>
      <c r="UX221" t="s">
        <v>742</v>
      </c>
      <c r="UY221" t="s">
        <v>406</v>
      </c>
      <c r="UZ221" t="s">
        <v>1099</v>
      </c>
      <c r="VA221" t="s">
        <v>1185</v>
      </c>
      <c r="VB221" t="s">
        <v>392</v>
      </c>
    </row>
    <row r="222" spans="1:574" x14ac:dyDescent="0.25">
      <c r="A222" t="s">
        <v>6910</v>
      </c>
      <c r="B222" s="38">
        <v>45916</v>
      </c>
      <c r="C222" t="s">
        <v>3058</v>
      </c>
      <c r="D222" t="s">
        <v>3062</v>
      </c>
      <c r="E222" t="s">
        <v>3068</v>
      </c>
      <c r="G222" t="s">
        <v>3072</v>
      </c>
      <c r="H222" s="38">
        <v>44622</v>
      </c>
      <c r="I222">
        <v>35</v>
      </c>
      <c r="J222" t="s">
        <v>1479</v>
      </c>
      <c r="K222" t="s">
        <v>4866</v>
      </c>
      <c r="L222" t="s">
        <v>4875</v>
      </c>
      <c r="N222" t="s">
        <v>4911</v>
      </c>
      <c r="P222" t="s">
        <v>4921</v>
      </c>
      <c r="R222" t="s">
        <v>5527</v>
      </c>
      <c r="S222" t="s">
        <v>360</v>
      </c>
      <c r="T222" t="s">
        <v>362</v>
      </c>
      <c r="U222" t="s">
        <v>362</v>
      </c>
      <c r="V222" t="s">
        <v>362</v>
      </c>
      <c r="W222" t="s">
        <v>362</v>
      </c>
      <c r="X222" t="s">
        <v>362</v>
      </c>
      <c r="Y222" t="s">
        <v>362</v>
      </c>
      <c r="Z222" t="s">
        <v>362</v>
      </c>
      <c r="AB222" t="s">
        <v>4940</v>
      </c>
      <c r="AC222" t="s">
        <v>4940</v>
      </c>
      <c r="AD222" t="s">
        <v>4940</v>
      </c>
      <c r="AE222" t="s">
        <v>4940</v>
      </c>
      <c r="AF222" t="s">
        <v>4940</v>
      </c>
      <c r="AG222" t="s">
        <v>4940</v>
      </c>
      <c r="AH222" t="s">
        <v>6911</v>
      </c>
      <c r="AI222" t="s">
        <v>360</v>
      </c>
      <c r="AJ222" t="s">
        <v>360</v>
      </c>
      <c r="AK222" t="s">
        <v>360</v>
      </c>
      <c r="AL222" t="s">
        <v>362</v>
      </c>
      <c r="AM222" t="s">
        <v>362</v>
      </c>
      <c r="AN222" t="s">
        <v>360</v>
      </c>
      <c r="AO222" t="s">
        <v>362</v>
      </c>
      <c r="AP222" t="s">
        <v>362</v>
      </c>
      <c r="AQ222" t="s">
        <v>362</v>
      </c>
      <c r="AR222" t="s">
        <v>362</v>
      </c>
      <c r="AS222" t="s">
        <v>362</v>
      </c>
      <c r="AT222" t="s">
        <v>362</v>
      </c>
      <c r="AU222" t="s">
        <v>362</v>
      </c>
      <c r="AV222" t="s">
        <v>362</v>
      </c>
      <c r="AX222" t="s">
        <v>4973</v>
      </c>
      <c r="AY222" t="s">
        <v>362</v>
      </c>
      <c r="AZ222" t="s">
        <v>362</v>
      </c>
      <c r="BA222" t="s">
        <v>362</v>
      </c>
      <c r="BB222" t="s">
        <v>362</v>
      </c>
      <c r="BC222" t="s">
        <v>362</v>
      </c>
      <c r="BD222" t="s">
        <v>362</v>
      </c>
      <c r="BE222" t="s">
        <v>362</v>
      </c>
      <c r="BF222" t="s">
        <v>362</v>
      </c>
      <c r="BG222" t="s">
        <v>362</v>
      </c>
      <c r="BH222" t="s">
        <v>362</v>
      </c>
      <c r="BI222" t="s">
        <v>362</v>
      </c>
      <c r="BJ222" t="s">
        <v>360</v>
      </c>
      <c r="BK222" t="s">
        <v>362</v>
      </c>
      <c r="DE222" t="s">
        <v>5026</v>
      </c>
      <c r="DF222" t="s">
        <v>5036</v>
      </c>
      <c r="DG222" t="s">
        <v>362</v>
      </c>
      <c r="DH222" t="s">
        <v>362</v>
      </c>
      <c r="DI222" t="s">
        <v>360</v>
      </c>
      <c r="DJ222" t="s">
        <v>362</v>
      </c>
      <c r="DK222" t="s">
        <v>362</v>
      </c>
      <c r="DL222" t="s">
        <v>362</v>
      </c>
      <c r="EK222" t="s">
        <v>5070</v>
      </c>
      <c r="EW222" t="s">
        <v>5102</v>
      </c>
      <c r="EX222" t="s">
        <v>362</v>
      </c>
      <c r="EY222" t="s">
        <v>362</v>
      </c>
      <c r="EZ222" t="s">
        <v>362</v>
      </c>
      <c r="FA222" t="s">
        <v>362</v>
      </c>
      <c r="FB222" t="s">
        <v>360</v>
      </c>
      <c r="FC222" t="s">
        <v>362</v>
      </c>
      <c r="FD222" t="s">
        <v>362</v>
      </c>
      <c r="FE222" t="s">
        <v>362</v>
      </c>
      <c r="FF222" t="s">
        <v>362</v>
      </c>
      <c r="FG222" t="s">
        <v>362</v>
      </c>
      <c r="FH222" t="s">
        <v>362</v>
      </c>
      <c r="FJ222" t="s">
        <v>5074</v>
      </c>
      <c r="FK222" t="s">
        <v>3074</v>
      </c>
      <c r="FL222" t="s">
        <v>5113</v>
      </c>
      <c r="FM222" t="s">
        <v>360</v>
      </c>
      <c r="FN222" t="s">
        <v>362</v>
      </c>
      <c r="FO222" t="s">
        <v>362</v>
      </c>
      <c r="FP222" t="s">
        <v>362</v>
      </c>
      <c r="FQ222" t="s">
        <v>362</v>
      </c>
      <c r="FR222" t="s">
        <v>362</v>
      </c>
      <c r="FS222" t="s">
        <v>362</v>
      </c>
      <c r="FT222" t="s">
        <v>362</v>
      </c>
      <c r="FV222" t="s">
        <v>5111</v>
      </c>
      <c r="FW222" t="s">
        <v>5132</v>
      </c>
      <c r="FX222" t="s">
        <v>362</v>
      </c>
      <c r="FY222" t="s">
        <v>362</v>
      </c>
      <c r="FZ222" t="s">
        <v>362</v>
      </c>
      <c r="GA222" t="s">
        <v>362</v>
      </c>
      <c r="GB222" t="s">
        <v>360</v>
      </c>
      <c r="GC222" t="s">
        <v>362</v>
      </c>
      <c r="GD222" t="s">
        <v>362</v>
      </c>
      <c r="GE222" t="s">
        <v>362</v>
      </c>
      <c r="GG222" t="s">
        <v>4949</v>
      </c>
      <c r="GI222" t="s">
        <v>3074</v>
      </c>
      <c r="HN222" t="s">
        <v>5168</v>
      </c>
      <c r="HO222" t="s">
        <v>360</v>
      </c>
      <c r="HP222" t="s">
        <v>362</v>
      </c>
      <c r="HQ222" t="s">
        <v>362</v>
      </c>
      <c r="HR222" t="s">
        <v>362</v>
      </c>
      <c r="HS222" t="s">
        <v>362</v>
      </c>
      <c r="HT222" t="s">
        <v>362</v>
      </c>
      <c r="HU222" t="s">
        <v>362</v>
      </c>
      <c r="HV222" t="s">
        <v>362</v>
      </c>
      <c r="HW222" t="s">
        <v>362</v>
      </c>
      <c r="HY222" t="s">
        <v>5186</v>
      </c>
      <c r="HZ222" t="s">
        <v>362</v>
      </c>
      <c r="IA222" t="s">
        <v>362</v>
      </c>
      <c r="IB222" t="s">
        <v>362</v>
      </c>
      <c r="IC222" t="s">
        <v>362</v>
      </c>
      <c r="ID222" t="s">
        <v>360</v>
      </c>
      <c r="IE222" t="s">
        <v>362</v>
      </c>
      <c r="IG222" t="s">
        <v>5191</v>
      </c>
      <c r="IH222" t="s">
        <v>6120</v>
      </c>
      <c r="II222" t="s">
        <v>362</v>
      </c>
      <c r="IJ222" t="s">
        <v>360</v>
      </c>
      <c r="IK222" t="s">
        <v>360</v>
      </c>
      <c r="IL222" t="s">
        <v>362</v>
      </c>
      <c r="IM222" t="s">
        <v>362</v>
      </c>
      <c r="IN222" t="s">
        <v>362</v>
      </c>
      <c r="IP222" t="s">
        <v>5205</v>
      </c>
      <c r="IQ222" t="s">
        <v>5220</v>
      </c>
      <c r="IR222" t="s">
        <v>362</v>
      </c>
      <c r="IS222" t="s">
        <v>362</v>
      </c>
      <c r="IT222" t="s">
        <v>362</v>
      </c>
      <c r="IU222" t="s">
        <v>362</v>
      </c>
      <c r="IV222" t="s">
        <v>360</v>
      </c>
      <c r="IW222" t="s">
        <v>362</v>
      </c>
      <c r="IX222" t="s">
        <v>362</v>
      </c>
      <c r="IY222" t="s">
        <v>362</v>
      </c>
      <c r="IZ222" t="s">
        <v>362</v>
      </c>
      <c r="JA222" t="s">
        <v>362</v>
      </c>
      <c r="JL222" t="s">
        <v>5235</v>
      </c>
      <c r="JX222" t="s">
        <v>6529</v>
      </c>
      <c r="JY222" t="s">
        <v>360</v>
      </c>
      <c r="JZ222" t="s">
        <v>362</v>
      </c>
      <c r="KA222" t="s">
        <v>362</v>
      </c>
      <c r="KB222" t="s">
        <v>362</v>
      </c>
      <c r="KC222" t="s">
        <v>360</v>
      </c>
      <c r="KD222" t="s">
        <v>360</v>
      </c>
      <c r="KE222" t="s">
        <v>362</v>
      </c>
      <c r="KF222" t="s">
        <v>362</v>
      </c>
      <c r="KG222" t="s">
        <v>362</v>
      </c>
      <c r="KI222" t="s">
        <v>5259</v>
      </c>
      <c r="KJ222" t="s">
        <v>6164</v>
      </c>
      <c r="KK222" t="s">
        <v>360</v>
      </c>
      <c r="KL222" t="s">
        <v>362</v>
      </c>
      <c r="KM222" t="s">
        <v>360</v>
      </c>
      <c r="KN222" t="s">
        <v>362</v>
      </c>
      <c r="KO222" t="s">
        <v>362</v>
      </c>
      <c r="KP222" t="s">
        <v>362</v>
      </c>
      <c r="KQ222" t="s">
        <v>360</v>
      </c>
      <c r="KR222" t="s">
        <v>362</v>
      </c>
      <c r="KS222" t="s">
        <v>362</v>
      </c>
      <c r="KT222" t="s">
        <v>362</v>
      </c>
      <c r="KU222" t="s">
        <v>362</v>
      </c>
      <c r="LJ222" t="s">
        <v>6023</v>
      </c>
      <c r="LK222" t="s">
        <v>360</v>
      </c>
      <c r="LL222" t="s">
        <v>360</v>
      </c>
      <c r="LM222" t="s">
        <v>360</v>
      </c>
      <c r="LN222" t="s">
        <v>360</v>
      </c>
      <c r="LO222" t="s">
        <v>362</v>
      </c>
      <c r="LP222" t="s">
        <v>362</v>
      </c>
      <c r="LQ222" t="s">
        <v>362</v>
      </c>
      <c r="LS222" t="s">
        <v>3072</v>
      </c>
      <c r="LT222" t="s">
        <v>5289</v>
      </c>
      <c r="MF222" t="s">
        <v>5310</v>
      </c>
      <c r="MG222" t="s">
        <v>360</v>
      </c>
      <c r="MH222" t="s">
        <v>362</v>
      </c>
      <c r="MI222" t="s">
        <v>362</v>
      </c>
      <c r="MJ222" t="s">
        <v>362</v>
      </c>
      <c r="MK222" t="s">
        <v>362</v>
      </c>
      <c r="ML222" t="s">
        <v>362</v>
      </c>
      <c r="MM222" t="s">
        <v>362</v>
      </c>
      <c r="MN222" t="s">
        <v>362</v>
      </c>
      <c r="MO222" t="s">
        <v>362</v>
      </c>
      <c r="MP222" t="s">
        <v>362</v>
      </c>
      <c r="NE222" t="s">
        <v>4971</v>
      </c>
      <c r="NF222" t="s">
        <v>362</v>
      </c>
      <c r="NG222" t="s">
        <v>362</v>
      </c>
      <c r="NH222" t="s">
        <v>362</v>
      </c>
      <c r="NI222" t="s">
        <v>362</v>
      </c>
      <c r="NJ222" t="s">
        <v>362</v>
      </c>
      <c r="NK222" t="s">
        <v>362</v>
      </c>
      <c r="NL222" t="s">
        <v>362</v>
      </c>
      <c r="NM222" t="s">
        <v>362</v>
      </c>
      <c r="NN222" t="s">
        <v>362</v>
      </c>
      <c r="NO222" t="s">
        <v>362</v>
      </c>
      <c r="NP222" t="s">
        <v>362</v>
      </c>
      <c r="NQ222" t="s">
        <v>360</v>
      </c>
      <c r="NR222" t="s">
        <v>362</v>
      </c>
      <c r="NS222" t="s">
        <v>362</v>
      </c>
      <c r="NU222" t="s">
        <v>5998</v>
      </c>
      <c r="NV222" t="s">
        <v>360</v>
      </c>
      <c r="NW222" t="s">
        <v>362</v>
      </c>
      <c r="NX222" t="s">
        <v>362</v>
      </c>
      <c r="NY222" t="s">
        <v>362</v>
      </c>
      <c r="NZ222" t="s">
        <v>362</v>
      </c>
      <c r="OA222" t="s">
        <v>362</v>
      </c>
      <c r="OB222" t="s">
        <v>360</v>
      </c>
      <c r="OC222" t="s">
        <v>362</v>
      </c>
      <c r="OD222" t="s">
        <v>362</v>
      </c>
      <c r="OE222" t="s">
        <v>362</v>
      </c>
      <c r="OF222" t="s">
        <v>362</v>
      </c>
      <c r="OG222" t="s">
        <v>362</v>
      </c>
      <c r="OI222" t="s">
        <v>5345</v>
      </c>
      <c r="OJ222" t="s">
        <v>360</v>
      </c>
      <c r="OK222" t="s">
        <v>362</v>
      </c>
      <c r="OL222" t="s">
        <v>362</v>
      </c>
      <c r="OM222" t="s">
        <v>362</v>
      </c>
      <c r="ON222" t="s">
        <v>362</v>
      </c>
      <c r="OO222" t="s">
        <v>362</v>
      </c>
      <c r="OP222" t="s">
        <v>362</v>
      </c>
      <c r="OQ222" t="s">
        <v>362</v>
      </c>
      <c r="OR222" t="s">
        <v>362</v>
      </c>
      <c r="OS222" t="s">
        <v>362</v>
      </c>
      <c r="OU222" t="s">
        <v>5021</v>
      </c>
      <c r="OV222" t="s">
        <v>6146</v>
      </c>
      <c r="OW222" t="s">
        <v>360</v>
      </c>
      <c r="OX222" t="s">
        <v>362</v>
      </c>
      <c r="OY222" t="s">
        <v>362</v>
      </c>
      <c r="OZ222" t="s">
        <v>360</v>
      </c>
      <c r="PA222" t="s">
        <v>362</v>
      </c>
      <c r="PB222" t="s">
        <v>362</v>
      </c>
      <c r="PC222" t="s">
        <v>362</v>
      </c>
      <c r="PD222" t="s">
        <v>362</v>
      </c>
      <c r="PF222" t="s">
        <v>6912</v>
      </c>
      <c r="PG222" t="s">
        <v>360</v>
      </c>
      <c r="PH222" t="s">
        <v>362</v>
      </c>
      <c r="PI222" t="s">
        <v>362</v>
      </c>
      <c r="PJ222" t="s">
        <v>362</v>
      </c>
      <c r="PK222" t="s">
        <v>362</v>
      </c>
      <c r="PL222" t="s">
        <v>362</v>
      </c>
      <c r="PM222" t="s">
        <v>360</v>
      </c>
      <c r="PN222" t="s">
        <v>362</v>
      </c>
      <c r="PO222" t="s">
        <v>362</v>
      </c>
      <c r="PP222" t="s">
        <v>360</v>
      </c>
      <c r="PQ222" t="s">
        <v>362</v>
      </c>
      <c r="PR222" t="s">
        <v>362</v>
      </c>
      <c r="PS222" t="s">
        <v>362</v>
      </c>
      <c r="PT222" t="s">
        <v>362</v>
      </c>
      <c r="PU222" t="s">
        <v>362</v>
      </c>
      <c r="PV222" t="s">
        <v>362</v>
      </c>
      <c r="PW222" t="s">
        <v>362</v>
      </c>
      <c r="PX222" t="s">
        <v>362</v>
      </c>
      <c r="PZ222" t="s">
        <v>6913</v>
      </c>
      <c r="QA222" t="s">
        <v>362</v>
      </c>
      <c r="QB222" t="s">
        <v>362</v>
      </c>
      <c r="QC222" t="s">
        <v>362</v>
      </c>
      <c r="QD222" t="s">
        <v>362</v>
      </c>
      <c r="QE222" t="s">
        <v>362</v>
      </c>
      <c r="QF222" t="s">
        <v>360</v>
      </c>
      <c r="QG222" t="s">
        <v>362</v>
      </c>
      <c r="QH222" t="s">
        <v>360</v>
      </c>
      <c r="QI222" t="s">
        <v>360</v>
      </c>
      <c r="QJ222" t="s">
        <v>362</v>
      </c>
      <c r="QK222" t="s">
        <v>362</v>
      </c>
      <c r="QL222" t="s">
        <v>362</v>
      </c>
      <c r="QM222" t="s">
        <v>362</v>
      </c>
      <c r="QN222" t="s">
        <v>362</v>
      </c>
      <c r="QO222" t="s">
        <v>362</v>
      </c>
      <c r="QP222" t="s">
        <v>362</v>
      </c>
      <c r="QR222" t="s">
        <v>6914</v>
      </c>
      <c r="QS222" t="s">
        <v>362</v>
      </c>
      <c r="QT222" t="s">
        <v>362</v>
      </c>
      <c r="QU222" t="s">
        <v>360</v>
      </c>
      <c r="QV222" t="s">
        <v>362</v>
      </c>
      <c r="QW222" t="s">
        <v>362</v>
      </c>
      <c r="QX222" t="s">
        <v>362</v>
      </c>
      <c r="QY222" t="s">
        <v>360</v>
      </c>
      <c r="QZ222" t="s">
        <v>360</v>
      </c>
      <c r="RA222" t="s">
        <v>362</v>
      </c>
      <c r="RB222" t="s">
        <v>362</v>
      </c>
      <c r="RC222" t="s">
        <v>362</v>
      </c>
      <c r="RD222" t="s">
        <v>362</v>
      </c>
      <c r="RF222" t="s">
        <v>6075</v>
      </c>
      <c r="RG222" t="s">
        <v>362</v>
      </c>
      <c r="RH222" t="s">
        <v>362</v>
      </c>
      <c r="RI222" t="s">
        <v>362</v>
      </c>
      <c r="RJ222" t="s">
        <v>362</v>
      </c>
      <c r="RK222" t="s">
        <v>360</v>
      </c>
      <c r="RL222" t="s">
        <v>360</v>
      </c>
      <c r="RM222" t="s">
        <v>362</v>
      </c>
      <c r="RN222" t="s">
        <v>362</v>
      </c>
      <c r="RO222" t="s">
        <v>362</v>
      </c>
      <c r="RP222" t="s">
        <v>362</v>
      </c>
      <c r="RQ222" t="s">
        <v>360</v>
      </c>
      <c r="RR222" t="s">
        <v>362</v>
      </c>
      <c r="RS222" t="s">
        <v>362</v>
      </c>
      <c r="RT222" t="s">
        <v>362</v>
      </c>
      <c r="RU222" t="s">
        <v>362</v>
      </c>
      <c r="RV222" t="s">
        <v>362</v>
      </c>
      <c r="RX222" t="s">
        <v>6915</v>
      </c>
      <c r="RY222" t="s">
        <v>360</v>
      </c>
      <c r="RZ222" t="s">
        <v>360</v>
      </c>
      <c r="SA222" t="s">
        <v>360</v>
      </c>
      <c r="SB222" t="s">
        <v>360</v>
      </c>
      <c r="SC222" t="s">
        <v>360</v>
      </c>
      <c r="SD222" t="s">
        <v>360</v>
      </c>
      <c r="SE222" t="s">
        <v>362</v>
      </c>
      <c r="SF222" t="s">
        <v>360</v>
      </c>
      <c r="SG222" t="s">
        <v>362</v>
      </c>
      <c r="SH222" t="s">
        <v>362</v>
      </c>
      <c r="SI222" t="s">
        <v>362</v>
      </c>
      <c r="SK222" t="s">
        <v>6916</v>
      </c>
      <c r="SL222" t="s">
        <v>362</v>
      </c>
      <c r="SM222" t="s">
        <v>362</v>
      </c>
      <c r="SN222" t="s">
        <v>362</v>
      </c>
      <c r="SO222" t="s">
        <v>360</v>
      </c>
      <c r="SP222" t="s">
        <v>362</v>
      </c>
      <c r="SQ222" t="s">
        <v>360</v>
      </c>
      <c r="SR222" t="s">
        <v>360</v>
      </c>
      <c r="SS222" t="s">
        <v>360</v>
      </c>
      <c r="ST222" t="s">
        <v>362</v>
      </c>
      <c r="SU222" t="s">
        <v>362</v>
      </c>
      <c r="SV222" t="s">
        <v>362</v>
      </c>
      <c r="SW222" t="s">
        <v>362</v>
      </c>
      <c r="SX222" t="s">
        <v>362</v>
      </c>
      <c r="SZ222" t="s">
        <v>5505</v>
      </c>
      <c r="TA222" t="s">
        <v>360</v>
      </c>
      <c r="TB222" t="s">
        <v>362</v>
      </c>
      <c r="TC222" t="s">
        <v>362</v>
      </c>
      <c r="TD222" t="s">
        <v>362</v>
      </c>
      <c r="TE222" t="s">
        <v>362</v>
      </c>
      <c r="TF222" t="s">
        <v>362</v>
      </c>
      <c r="TG222" t="s">
        <v>362</v>
      </c>
      <c r="TH222" t="s">
        <v>362</v>
      </c>
      <c r="TJ222" t="s">
        <v>6916</v>
      </c>
      <c r="TK222" t="s">
        <v>362</v>
      </c>
      <c r="TL222" t="s">
        <v>362</v>
      </c>
      <c r="TM222" t="s">
        <v>362</v>
      </c>
      <c r="TN222" t="s">
        <v>360</v>
      </c>
      <c r="TO222" t="s">
        <v>362</v>
      </c>
      <c r="TP222" t="s">
        <v>360</v>
      </c>
      <c r="TQ222" t="s">
        <v>360</v>
      </c>
      <c r="TR222" t="s">
        <v>360</v>
      </c>
      <c r="TS222" t="s">
        <v>362</v>
      </c>
      <c r="TT222" t="s">
        <v>362</v>
      </c>
      <c r="TU222" t="s">
        <v>362</v>
      </c>
      <c r="TV222" t="s">
        <v>362</v>
      </c>
      <c r="TW222" t="s">
        <v>362</v>
      </c>
      <c r="UN222" t="s">
        <v>3074</v>
      </c>
      <c r="UO222" t="s">
        <v>3074</v>
      </c>
      <c r="UP222" t="s">
        <v>3074</v>
      </c>
      <c r="UQ222" t="s">
        <v>6917</v>
      </c>
      <c r="UR222" t="s">
        <v>304</v>
      </c>
      <c r="US222" t="s">
        <v>321</v>
      </c>
      <c r="UT222" t="s">
        <v>290</v>
      </c>
      <c r="UU222" t="s">
        <v>686</v>
      </c>
      <c r="UV222" t="s">
        <v>532</v>
      </c>
      <c r="UW222" t="s">
        <v>329</v>
      </c>
      <c r="UX222" t="s">
        <v>737</v>
      </c>
      <c r="UY222" t="s">
        <v>406</v>
      </c>
      <c r="UZ222" t="s">
        <v>1098</v>
      </c>
      <c r="VA222" t="s">
        <v>1185</v>
      </c>
      <c r="VB222" t="s">
        <v>380</v>
      </c>
    </row>
    <row r="223" spans="1:574" x14ac:dyDescent="0.25">
      <c r="A223" t="s">
        <v>6918</v>
      </c>
      <c r="B223" s="38">
        <v>45916</v>
      </c>
      <c r="C223" t="s">
        <v>3058</v>
      </c>
      <c r="D223" t="s">
        <v>3062</v>
      </c>
      <c r="E223" t="s">
        <v>3068</v>
      </c>
      <c r="G223" t="s">
        <v>3072</v>
      </c>
      <c r="H223" s="38">
        <v>45267</v>
      </c>
      <c r="I223">
        <v>49</v>
      </c>
      <c r="J223" t="s">
        <v>1479</v>
      </c>
      <c r="K223" t="s">
        <v>4866</v>
      </c>
      <c r="L223" t="s">
        <v>4875</v>
      </c>
      <c r="N223" t="s">
        <v>4913</v>
      </c>
      <c r="P223" t="s">
        <v>4929</v>
      </c>
      <c r="R223" t="s">
        <v>3074</v>
      </c>
      <c r="S223" t="s">
        <v>362</v>
      </c>
      <c r="T223" t="s">
        <v>362</v>
      </c>
      <c r="U223" t="s">
        <v>362</v>
      </c>
      <c r="V223" t="s">
        <v>362</v>
      </c>
      <c r="W223" t="s">
        <v>362</v>
      </c>
      <c r="X223" t="s">
        <v>360</v>
      </c>
      <c r="Y223" t="s">
        <v>362</v>
      </c>
      <c r="Z223" t="s">
        <v>362</v>
      </c>
      <c r="AB223" t="s">
        <v>4940</v>
      </c>
      <c r="AC223" t="s">
        <v>4940</v>
      </c>
      <c r="AD223" t="s">
        <v>4940</v>
      </c>
      <c r="AE223" t="s">
        <v>4940</v>
      </c>
      <c r="AF223" t="s">
        <v>4940</v>
      </c>
      <c r="AG223" t="s">
        <v>4940</v>
      </c>
      <c r="AH223" t="s">
        <v>6619</v>
      </c>
      <c r="AI223" t="s">
        <v>360</v>
      </c>
      <c r="AJ223" t="s">
        <v>360</v>
      </c>
      <c r="AK223" t="s">
        <v>360</v>
      </c>
      <c r="AL223" t="s">
        <v>362</v>
      </c>
      <c r="AM223" t="s">
        <v>362</v>
      </c>
      <c r="AN223" t="s">
        <v>360</v>
      </c>
      <c r="AO223" t="s">
        <v>360</v>
      </c>
      <c r="AP223" t="s">
        <v>362</v>
      </c>
      <c r="AQ223" t="s">
        <v>362</v>
      </c>
      <c r="AR223" t="s">
        <v>362</v>
      </c>
      <c r="AS223" t="s">
        <v>362</v>
      </c>
      <c r="AT223" t="s">
        <v>362</v>
      </c>
      <c r="AU223" t="s">
        <v>362</v>
      </c>
      <c r="AV223" t="s">
        <v>362</v>
      </c>
      <c r="AX223" t="s">
        <v>4973</v>
      </c>
      <c r="AY223" t="s">
        <v>362</v>
      </c>
      <c r="AZ223" t="s">
        <v>362</v>
      </c>
      <c r="BA223" t="s">
        <v>362</v>
      </c>
      <c r="BB223" t="s">
        <v>362</v>
      </c>
      <c r="BC223" t="s">
        <v>362</v>
      </c>
      <c r="BD223" t="s">
        <v>362</v>
      </c>
      <c r="BE223" t="s">
        <v>362</v>
      </c>
      <c r="BF223" t="s">
        <v>362</v>
      </c>
      <c r="BG223" t="s">
        <v>362</v>
      </c>
      <c r="BH223" t="s">
        <v>362</v>
      </c>
      <c r="BI223" t="s">
        <v>362</v>
      </c>
      <c r="BJ223" t="s">
        <v>360</v>
      </c>
      <c r="BK223" t="s">
        <v>362</v>
      </c>
      <c r="DE223" t="s">
        <v>5026</v>
      </c>
      <c r="DF223" t="s">
        <v>4907</v>
      </c>
      <c r="DG223" t="s">
        <v>362</v>
      </c>
      <c r="DH223" t="s">
        <v>362</v>
      </c>
      <c r="DI223" t="s">
        <v>362</v>
      </c>
      <c r="DJ223" t="s">
        <v>362</v>
      </c>
      <c r="DK223" t="s">
        <v>360</v>
      </c>
      <c r="DL223" t="s">
        <v>362</v>
      </c>
      <c r="EK223" t="s">
        <v>5072</v>
      </c>
      <c r="EL223" t="s">
        <v>6823</v>
      </c>
      <c r="EM223" t="s">
        <v>360</v>
      </c>
      <c r="EN223" t="s">
        <v>362</v>
      </c>
      <c r="EO223" t="s">
        <v>362</v>
      </c>
      <c r="EP223" t="s">
        <v>362</v>
      </c>
      <c r="EQ223" t="s">
        <v>360</v>
      </c>
      <c r="ER223" t="s">
        <v>362</v>
      </c>
      <c r="ES223" t="s">
        <v>362</v>
      </c>
      <c r="ET223" t="s">
        <v>362</v>
      </c>
      <c r="EU223" t="s">
        <v>362</v>
      </c>
      <c r="EW223" t="s">
        <v>6919</v>
      </c>
      <c r="EX223" t="s">
        <v>360</v>
      </c>
      <c r="EY223" t="s">
        <v>362</v>
      </c>
      <c r="EZ223" t="s">
        <v>362</v>
      </c>
      <c r="FA223" t="s">
        <v>362</v>
      </c>
      <c r="FB223" t="s">
        <v>362</v>
      </c>
      <c r="FC223" t="s">
        <v>360</v>
      </c>
      <c r="FD223" t="s">
        <v>360</v>
      </c>
      <c r="FE223" t="s">
        <v>362</v>
      </c>
      <c r="FF223" t="s">
        <v>362</v>
      </c>
      <c r="FG223" t="s">
        <v>362</v>
      </c>
      <c r="FH223" t="s">
        <v>362</v>
      </c>
      <c r="FJ223" t="s">
        <v>5074</v>
      </c>
      <c r="FK223" t="s">
        <v>3074</v>
      </c>
      <c r="FL223" t="s">
        <v>6047</v>
      </c>
      <c r="FM223" t="s">
        <v>360</v>
      </c>
      <c r="FN223" t="s">
        <v>360</v>
      </c>
      <c r="FO223" t="s">
        <v>362</v>
      </c>
      <c r="FP223" t="s">
        <v>362</v>
      </c>
      <c r="FQ223" t="s">
        <v>362</v>
      </c>
      <c r="FR223" t="s">
        <v>362</v>
      </c>
      <c r="FS223" t="s">
        <v>362</v>
      </c>
      <c r="FT223" t="s">
        <v>362</v>
      </c>
      <c r="FV223" t="s">
        <v>5111</v>
      </c>
      <c r="FW223" t="s">
        <v>6296</v>
      </c>
      <c r="FX223" t="s">
        <v>360</v>
      </c>
      <c r="FY223" t="s">
        <v>360</v>
      </c>
      <c r="FZ223" t="s">
        <v>362</v>
      </c>
      <c r="GA223" t="s">
        <v>362</v>
      </c>
      <c r="GB223" t="s">
        <v>360</v>
      </c>
      <c r="GC223" t="s">
        <v>362</v>
      </c>
      <c r="GD223" t="s">
        <v>362</v>
      </c>
      <c r="GE223" t="s">
        <v>362</v>
      </c>
      <c r="GG223" t="s">
        <v>4949</v>
      </c>
      <c r="GI223" t="s">
        <v>3074</v>
      </c>
      <c r="HN223" t="s">
        <v>5172</v>
      </c>
      <c r="HO223" t="s">
        <v>362</v>
      </c>
      <c r="HP223" t="s">
        <v>362</v>
      </c>
      <c r="HQ223" t="s">
        <v>360</v>
      </c>
      <c r="HR223" t="s">
        <v>362</v>
      </c>
      <c r="HS223" t="s">
        <v>362</v>
      </c>
      <c r="HT223" t="s">
        <v>362</v>
      </c>
      <c r="HU223" t="s">
        <v>362</v>
      </c>
      <c r="HV223" t="s">
        <v>362</v>
      </c>
      <c r="HW223" t="s">
        <v>362</v>
      </c>
      <c r="HY223" t="s">
        <v>5186</v>
      </c>
      <c r="HZ223" t="s">
        <v>362</v>
      </c>
      <c r="IA223" t="s">
        <v>362</v>
      </c>
      <c r="IB223" t="s">
        <v>362</v>
      </c>
      <c r="IC223" t="s">
        <v>362</v>
      </c>
      <c r="ID223" t="s">
        <v>360</v>
      </c>
      <c r="IE223" t="s">
        <v>362</v>
      </c>
      <c r="IG223" t="s">
        <v>5191</v>
      </c>
      <c r="IH223" t="s">
        <v>5198</v>
      </c>
      <c r="II223" t="s">
        <v>362</v>
      </c>
      <c r="IJ223" t="s">
        <v>362</v>
      </c>
      <c r="IK223" t="s">
        <v>360</v>
      </c>
      <c r="IL223" t="s">
        <v>362</v>
      </c>
      <c r="IM223" t="s">
        <v>362</v>
      </c>
      <c r="IN223" t="s">
        <v>362</v>
      </c>
      <c r="IP223" t="s">
        <v>5205</v>
      </c>
      <c r="IQ223" t="s">
        <v>5224</v>
      </c>
      <c r="IR223" t="s">
        <v>362</v>
      </c>
      <c r="IS223" t="s">
        <v>362</v>
      </c>
      <c r="IT223" t="s">
        <v>362</v>
      </c>
      <c r="IU223" t="s">
        <v>362</v>
      </c>
      <c r="IV223" t="s">
        <v>362</v>
      </c>
      <c r="IW223" t="s">
        <v>362</v>
      </c>
      <c r="IX223" t="s">
        <v>360</v>
      </c>
      <c r="IY223" t="s">
        <v>362</v>
      </c>
      <c r="IZ223" t="s">
        <v>362</v>
      </c>
      <c r="JA223" t="s">
        <v>362</v>
      </c>
      <c r="JC223" t="s">
        <v>5233</v>
      </c>
      <c r="JD223" t="s">
        <v>362</v>
      </c>
      <c r="JE223" t="s">
        <v>362</v>
      </c>
      <c r="JF223" t="s">
        <v>362</v>
      </c>
      <c r="JG223" t="s">
        <v>362</v>
      </c>
      <c r="JH223" t="s">
        <v>360</v>
      </c>
      <c r="JI223" t="s">
        <v>362</v>
      </c>
      <c r="JJ223" t="s">
        <v>362</v>
      </c>
      <c r="JL223" t="s">
        <v>3074</v>
      </c>
      <c r="KI223" t="s">
        <v>5259</v>
      </c>
      <c r="KJ223" t="s">
        <v>5263</v>
      </c>
      <c r="KK223" t="s">
        <v>360</v>
      </c>
      <c r="KL223" t="s">
        <v>362</v>
      </c>
      <c r="KM223" t="s">
        <v>362</v>
      </c>
      <c r="KN223" t="s">
        <v>362</v>
      </c>
      <c r="KO223" t="s">
        <v>362</v>
      </c>
      <c r="KP223" t="s">
        <v>362</v>
      </c>
      <c r="KQ223" t="s">
        <v>362</v>
      </c>
      <c r="KR223" t="s">
        <v>362</v>
      </c>
      <c r="KS223" t="s">
        <v>362</v>
      </c>
      <c r="KT223" t="s">
        <v>362</v>
      </c>
      <c r="KU223" t="s">
        <v>362</v>
      </c>
      <c r="LJ223" t="s">
        <v>6023</v>
      </c>
      <c r="LK223" t="s">
        <v>360</v>
      </c>
      <c r="LL223" t="s">
        <v>360</v>
      </c>
      <c r="LM223" t="s">
        <v>360</v>
      </c>
      <c r="LN223" t="s">
        <v>360</v>
      </c>
      <c r="LO223" t="s">
        <v>362</v>
      </c>
      <c r="LP223" t="s">
        <v>362</v>
      </c>
      <c r="LQ223" t="s">
        <v>362</v>
      </c>
      <c r="LS223" t="s">
        <v>3072</v>
      </c>
      <c r="LT223" t="s">
        <v>5289</v>
      </c>
      <c r="MF223" t="s">
        <v>5310</v>
      </c>
      <c r="MG223" t="s">
        <v>360</v>
      </c>
      <c r="MH223" t="s">
        <v>362</v>
      </c>
      <c r="MI223" t="s">
        <v>362</v>
      </c>
      <c r="MJ223" t="s">
        <v>362</v>
      </c>
      <c r="MK223" t="s">
        <v>362</v>
      </c>
      <c r="ML223" t="s">
        <v>362</v>
      </c>
      <c r="MM223" t="s">
        <v>362</v>
      </c>
      <c r="MN223" t="s">
        <v>362</v>
      </c>
      <c r="MO223" t="s">
        <v>362</v>
      </c>
      <c r="MP223" t="s">
        <v>362</v>
      </c>
      <c r="NE223" t="s">
        <v>4971</v>
      </c>
      <c r="NF223" t="s">
        <v>362</v>
      </c>
      <c r="NG223" t="s">
        <v>362</v>
      </c>
      <c r="NH223" t="s">
        <v>362</v>
      </c>
      <c r="NI223" t="s">
        <v>362</v>
      </c>
      <c r="NJ223" t="s">
        <v>362</v>
      </c>
      <c r="NK223" t="s">
        <v>362</v>
      </c>
      <c r="NL223" t="s">
        <v>362</v>
      </c>
      <c r="NM223" t="s">
        <v>362</v>
      </c>
      <c r="NN223" t="s">
        <v>362</v>
      </c>
      <c r="NO223" t="s">
        <v>362</v>
      </c>
      <c r="NP223" t="s">
        <v>362</v>
      </c>
      <c r="NQ223" t="s">
        <v>360</v>
      </c>
      <c r="NR223" t="s">
        <v>362</v>
      </c>
      <c r="NS223" t="s">
        <v>362</v>
      </c>
      <c r="NU223" t="s">
        <v>5263</v>
      </c>
      <c r="NV223" t="s">
        <v>360</v>
      </c>
      <c r="NW223" t="s">
        <v>362</v>
      </c>
      <c r="NX223" t="s">
        <v>362</v>
      </c>
      <c r="NY223" t="s">
        <v>362</v>
      </c>
      <c r="NZ223" t="s">
        <v>362</v>
      </c>
      <c r="OA223" t="s">
        <v>362</v>
      </c>
      <c r="OB223" t="s">
        <v>362</v>
      </c>
      <c r="OC223" t="s">
        <v>362</v>
      </c>
      <c r="OD223" t="s">
        <v>362</v>
      </c>
      <c r="OE223" t="s">
        <v>362</v>
      </c>
      <c r="OF223" t="s">
        <v>362</v>
      </c>
      <c r="OG223" t="s">
        <v>362</v>
      </c>
      <c r="OI223" t="s">
        <v>5345</v>
      </c>
      <c r="OJ223" t="s">
        <v>360</v>
      </c>
      <c r="OK223" t="s">
        <v>362</v>
      </c>
      <c r="OL223" t="s">
        <v>362</v>
      </c>
      <c r="OM223" t="s">
        <v>362</v>
      </c>
      <c r="ON223" t="s">
        <v>362</v>
      </c>
      <c r="OO223" t="s">
        <v>362</v>
      </c>
      <c r="OP223" t="s">
        <v>362</v>
      </c>
      <c r="OQ223" t="s">
        <v>362</v>
      </c>
      <c r="OR223" t="s">
        <v>362</v>
      </c>
      <c r="OS223" t="s">
        <v>362</v>
      </c>
      <c r="OU223" t="s">
        <v>5021</v>
      </c>
      <c r="OV223" t="s">
        <v>6920</v>
      </c>
      <c r="OW223" t="s">
        <v>360</v>
      </c>
      <c r="OX223" t="s">
        <v>362</v>
      </c>
      <c r="OY223" t="s">
        <v>362</v>
      </c>
      <c r="OZ223" t="s">
        <v>362</v>
      </c>
      <c r="PA223" t="s">
        <v>360</v>
      </c>
      <c r="PB223" t="s">
        <v>362</v>
      </c>
      <c r="PC223" t="s">
        <v>362</v>
      </c>
      <c r="PD223" t="s">
        <v>362</v>
      </c>
      <c r="PF223" t="s">
        <v>6921</v>
      </c>
      <c r="PG223" t="s">
        <v>362</v>
      </c>
      <c r="PH223" t="s">
        <v>362</v>
      </c>
      <c r="PI223" t="s">
        <v>362</v>
      </c>
      <c r="PJ223" t="s">
        <v>362</v>
      </c>
      <c r="PK223" t="s">
        <v>362</v>
      </c>
      <c r="PL223" t="s">
        <v>362</v>
      </c>
      <c r="PM223" t="s">
        <v>360</v>
      </c>
      <c r="PN223" t="s">
        <v>360</v>
      </c>
      <c r="PO223" t="s">
        <v>362</v>
      </c>
      <c r="PP223" t="s">
        <v>360</v>
      </c>
      <c r="PQ223" t="s">
        <v>362</v>
      </c>
      <c r="PR223" t="s">
        <v>362</v>
      </c>
      <c r="PS223" t="s">
        <v>362</v>
      </c>
      <c r="PT223" t="s">
        <v>362</v>
      </c>
      <c r="PU223" t="s">
        <v>362</v>
      </c>
      <c r="PV223" t="s">
        <v>362</v>
      </c>
      <c r="PW223" t="s">
        <v>362</v>
      </c>
      <c r="PX223" t="s">
        <v>362</v>
      </c>
      <c r="PZ223" t="s">
        <v>5412</v>
      </c>
      <c r="QA223" t="s">
        <v>362</v>
      </c>
      <c r="QB223" t="s">
        <v>362</v>
      </c>
      <c r="QC223" t="s">
        <v>362</v>
      </c>
      <c r="QD223" t="s">
        <v>362</v>
      </c>
      <c r="QE223" t="s">
        <v>362</v>
      </c>
      <c r="QF223" t="s">
        <v>362</v>
      </c>
      <c r="QG223" t="s">
        <v>362</v>
      </c>
      <c r="QH223" t="s">
        <v>360</v>
      </c>
      <c r="QI223" t="s">
        <v>362</v>
      </c>
      <c r="QJ223" t="s">
        <v>362</v>
      </c>
      <c r="QK223" t="s">
        <v>362</v>
      </c>
      <c r="QL223" t="s">
        <v>362</v>
      </c>
      <c r="QM223" t="s">
        <v>362</v>
      </c>
      <c r="QN223" t="s">
        <v>362</v>
      </c>
      <c r="QO223" t="s">
        <v>362</v>
      </c>
      <c r="QP223" t="s">
        <v>362</v>
      </c>
      <c r="QR223" t="s">
        <v>6271</v>
      </c>
      <c r="QS223" t="s">
        <v>362</v>
      </c>
      <c r="QT223" t="s">
        <v>362</v>
      </c>
      <c r="QU223" t="s">
        <v>360</v>
      </c>
      <c r="QV223" t="s">
        <v>362</v>
      </c>
      <c r="QW223" t="s">
        <v>362</v>
      </c>
      <c r="QX223" t="s">
        <v>362</v>
      </c>
      <c r="QY223" t="s">
        <v>362</v>
      </c>
      <c r="QZ223" t="s">
        <v>360</v>
      </c>
      <c r="RA223" t="s">
        <v>362</v>
      </c>
      <c r="RB223" t="s">
        <v>362</v>
      </c>
      <c r="RC223" t="s">
        <v>362</v>
      </c>
      <c r="RD223" t="s">
        <v>362</v>
      </c>
      <c r="RF223" t="s">
        <v>5449</v>
      </c>
      <c r="RG223" t="s">
        <v>362</v>
      </c>
      <c r="RH223" t="s">
        <v>362</v>
      </c>
      <c r="RI223" t="s">
        <v>362</v>
      </c>
      <c r="RJ223" t="s">
        <v>362</v>
      </c>
      <c r="RK223" t="s">
        <v>360</v>
      </c>
      <c r="RL223" t="s">
        <v>362</v>
      </c>
      <c r="RM223" t="s">
        <v>362</v>
      </c>
      <c r="RN223" t="s">
        <v>362</v>
      </c>
      <c r="RO223" t="s">
        <v>362</v>
      </c>
      <c r="RP223" t="s">
        <v>362</v>
      </c>
      <c r="RQ223" t="s">
        <v>362</v>
      </c>
      <c r="RR223" t="s">
        <v>362</v>
      </c>
      <c r="RS223" t="s">
        <v>362</v>
      </c>
      <c r="RT223" t="s">
        <v>362</v>
      </c>
      <c r="RU223" t="s">
        <v>362</v>
      </c>
      <c r="RV223" t="s">
        <v>362</v>
      </c>
      <c r="RX223" t="s">
        <v>6149</v>
      </c>
      <c r="RY223" t="s">
        <v>360</v>
      </c>
      <c r="RZ223" t="s">
        <v>360</v>
      </c>
      <c r="SA223" t="s">
        <v>360</v>
      </c>
      <c r="SB223" t="s">
        <v>360</v>
      </c>
      <c r="SC223" t="s">
        <v>360</v>
      </c>
      <c r="SD223" t="s">
        <v>360</v>
      </c>
      <c r="SE223" t="s">
        <v>362</v>
      </c>
      <c r="SF223" t="s">
        <v>360</v>
      </c>
      <c r="SG223" t="s">
        <v>362</v>
      </c>
      <c r="SH223" t="s">
        <v>362</v>
      </c>
      <c r="SI223" t="s">
        <v>362</v>
      </c>
      <c r="SK223" t="s">
        <v>6101</v>
      </c>
      <c r="SL223" t="s">
        <v>362</v>
      </c>
      <c r="SM223" t="s">
        <v>362</v>
      </c>
      <c r="SN223" t="s">
        <v>362</v>
      </c>
      <c r="SO223" t="s">
        <v>360</v>
      </c>
      <c r="SP223" t="s">
        <v>362</v>
      </c>
      <c r="SQ223" t="s">
        <v>360</v>
      </c>
      <c r="SR223" t="s">
        <v>362</v>
      </c>
      <c r="SS223" t="s">
        <v>362</v>
      </c>
      <c r="ST223" t="s">
        <v>362</v>
      </c>
      <c r="SU223" t="s">
        <v>362</v>
      </c>
      <c r="SV223" t="s">
        <v>362</v>
      </c>
      <c r="SW223" t="s">
        <v>362</v>
      </c>
      <c r="SX223" t="s">
        <v>362</v>
      </c>
      <c r="SZ223" t="s">
        <v>5505</v>
      </c>
      <c r="TA223" t="s">
        <v>360</v>
      </c>
      <c r="TB223" t="s">
        <v>362</v>
      </c>
      <c r="TC223" t="s">
        <v>362</v>
      </c>
      <c r="TD223" t="s">
        <v>362</v>
      </c>
      <c r="TE223" t="s">
        <v>362</v>
      </c>
      <c r="TF223" t="s">
        <v>362</v>
      </c>
      <c r="TG223" t="s">
        <v>362</v>
      </c>
      <c r="TH223" t="s">
        <v>362</v>
      </c>
      <c r="TJ223" t="s">
        <v>6101</v>
      </c>
      <c r="TK223" t="s">
        <v>362</v>
      </c>
      <c r="TL223" t="s">
        <v>362</v>
      </c>
      <c r="TM223" t="s">
        <v>362</v>
      </c>
      <c r="TN223" t="s">
        <v>360</v>
      </c>
      <c r="TO223" t="s">
        <v>362</v>
      </c>
      <c r="TP223" t="s">
        <v>360</v>
      </c>
      <c r="TQ223" t="s">
        <v>362</v>
      </c>
      <c r="TR223" t="s">
        <v>362</v>
      </c>
      <c r="TS223" t="s">
        <v>362</v>
      </c>
      <c r="TT223" t="s">
        <v>362</v>
      </c>
      <c r="TU223" t="s">
        <v>362</v>
      </c>
      <c r="TV223" t="s">
        <v>362</v>
      </c>
      <c r="TW223" t="s">
        <v>362</v>
      </c>
      <c r="UN223" t="s">
        <v>3074</v>
      </c>
      <c r="UO223" t="s">
        <v>3074</v>
      </c>
      <c r="UP223" t="s">
        <v>3074</v>
      </c>
      <c r="UQ223" t="s">
        <v>6922</v>
      </c>
      <c r="UR223" t="s">
        <v>304</v>
      </c>
      <c r="US223" t="s">
        <v>321</v>
      </c>
      <c r="UT223" t="s">
        <v>290</v>
      </c>
      <c r="UU223" t="s">
        <v>698</v>
      </c>
      <c r="UV223" t="s">
        <v>525</v>
      </c>
      <c r="UW223" t="s">
        <v>329</v>
      </c>
      <c r="UX223" t="s">
        <v>742</v>
      </c>
      <c r="UY223" t="s">
        <v>406</v>
      </c>
      <c r="UZ223" t="s">
        <v>1098</v>
      </c>
      <c r="VA223" t="s">
        <v>1185</v>
      </c>
      <c r="VB223" t="s">
        <v>380</v>
      </c>
    </row>
    <row r="224" spans="1:574" x14ac:dyDescent="0.25">
      <c r="A224" t="s">
        <v>6923</v>
      </c>
      <c r="B224" s="38">
        <v>45916</v>
      </c>
      <c r="C224" t="s">
        <v>3056</v>
      </c>
      <c r="D224" t="s">
        <v>3062</v>
      </c>
      <c r="E224" t="s">
        <v>3068</v>
      </c>
      <c r="G224" t="s">
        <v>3072</v>
      </c>
      <c r="H224" s="38">
        <v>44658</v>
      </c>
      <c r="I224">
        <v>55</v>
      </c>
      <c r="J224" t="s">
        <v>1465</v>
      </c>
      <c r="K224" t="s">
        <v>4868</v>
      </c>
      <c r="L224" t="s">
        <v>4875</v>
      </c>
      <c r="N224" t="s">
        <v>4913</v>
      </c>
      <c r="P224" t="s">
        <v>4921</v>
      </c>
      <c r="R224" t="s">
        <v>5529</v>
      </c>
      <c r="S224" t="s">
        <v>362</v>
      </c>
      <c r="T224" t="s">
        <v>360</v>
      </c>
      <c r="U224" t="s">
        <v>362</v>
      </c>
      <c r="V224" t="s">
        <v>362</v>
      </c>
      <c r="W224" t="s">
        <v>362</v>
      </c>
      <c r="X224" t="s">
        <v>362</v>
      </c>
      <c r="Y224" t="s">
        <v>362</v>
      </c>
      <c r="Z224" t="s">
        <v>362</v>
      </c>
      <c r="AB224" t="s">
        <v>4942</v>
      </c>
      <c r="AC224" t="s">
        <v>4940</v>
      </c>
      <c r="AD224" t="s">
        <v>4940</v>
      </c>
      <c r="AE224" t="s">
        <v>4940</v>
      </c>
      <c r="AF224" t="s">
        <v>4940</v>
      </c>
      <c r="AG224" t="s">
        <v>4940</v>
      </c>
      <c r="AH224" t="s">
        <v>4971</v>
      </c>
      <c r="AI224" t="s">
        <v>362</v>
      </c>
      <c r="AJ224" t="s">
        <v>362</v>
      </c>
      <c r="AK224" t="s">
        <v>362</v>
      </c>
      <c r="AL224" t="s">
        <v>362</v>
      </c>
      <c r="AM224" t="s">
        <v>362</v>
      </c>
      <c r="AN224" t="s">
        <v>362</v>
      </c>
      <c r="AO224" t="s">
        <v>362</v>
      </c>
      <c r="AP224" t="s">
        <v>362</v>
      </c>
      <c r="AQ224" t="s">
        <v>362</v>
      </c>
      <c r="AR224" t="s">
        <v>362</v>
      </c>
      <c r="AS224" t="s">
        <v>362</v>
      </c>
      <c r="AT224" t="s">
        <v>362</v>
      </c>
      <c r="AU224" t="s">
        <v>360</v>
      </c>
      <c r="AV224" t="s">
        <v>362</v>
      </c>
      <c r="AX224" t="s">
        <v>4973</v>
      </c>
      <c r="AY224" t="s">
        <v>362</v>
      </c>
      <c r="AZ224" t="s">
        <v>362</v>
      </c>
      <c r="BA224" t="s">
        <v>362</v>
      </c>
      <c r="BB224" t="s">
        <v>362</v>
      </c>
      <c r="BC224" t="s">
        <v>362</v>
      </c>
      <c r="BD224" t="s">
        <v>362</v>
      </c>
      <c r="BE224" t="s">
        <v>362</v>
      </c>
      <c r="BF224" t="s">
        <v>362</v>
      </c>
      <c r="BG224" t="s">
        <v>362</v>
      </c>
      <c r="BH224" t="s">
        <v>362</v>
      </c>
      <c r="BI224" t="s">
        <v>362</v>
      </c>
      <c r="BJ224" t="s">
        <v>360</v>
      </c>
      <c r="BK224" t="s">
        <v>362</v>
      </c>
      <c r="DE224" t="s">
        <v>5030</v>
      </c>
      <c r="DN224" t="s">
        <v>5050</v>
      </c>
      <c r="DO224" t="s">
        <v>362</v>
      </c>
      <c r="DP224" t="s">
        <v>362</v>
      </c>
      <c r="DQ224" t="s">
        <v>362</v>
      </c>
      <c r="DR224" t="s">
        <v>362</v>
      </c>
      <c r="DS224" t="s">
        <v>362</v>
      </c>
      <c r="DT224" t="s">
        <v>362</v>
      </c>
      <c r="DU224" t="s">
        <v>360</v>
      </c>
      <c r="DV224" t="s">
        <v>362</v>
      </c>
      <c r="DW224" t="s">
        <v>362</v>
      </c>
      <c r="FJ224" t="s">
        <v>5074</v>
      </c>
      <c r="FK224" t="s">
        <v>5111</v>
      </c>
      <c r="FL224" t="s">
        <v>5113</v>
      </c>
      <c r="FM224" t="s">
        <v>360</v>
      </c>
      <c r="FN224" t="s">
        <v>362</v>
      </c>
      <c r="FO224" t="s">
        <v>362</v>
      </c>
      <c r="FP224" t="s">
        <v>362</v>
      </c>
      <c r="FQ224" t="s">
        <v>362</v>
      </c>
      <c r="FR224" t="s">
        <v>362</v>
      </c>
      <c r="FS224" t="s">
        <v>362</v>
      </c>
      <c r="FT224" t="s">
        <v>362</v>
      </c>
      <c r="FV224" t="s">
        <v>5111</v>
      </c>
      <c r="FW224" t="s">
        <v>5132</v>
      </c>
      <c r="FX224" t="s">
        <v>362</v>
      </c>
      <c r="FY224" t="s">
        <v>362</v>
      </c>
      <c r="FZ224" t="s">
        <v>362</v>
      </c>
      <c r="GA224" t="s">
        <v>362</v>
      </c>
      <c r="GB224" t="s">
        <v>360</v>
      </c>
      <c r="GC224" t="s">
        <v>362</v>
      </c>
      <c r="GD224" t="s">
        <v>362</v>
      </c>
      <c r="GE224" t="s">
        <v>362</v>
      </c>
      <c r="GG224" t="s">
        <v>4949</v>
      </c>
      <c r="GI224" t="s">
        <v>3074</v>
      </c>
      <c r="HN224" t="s">
        <v>4907</v>
      </c>
      <c r="HO224" t="s">
        <v>362</v>
      </c>
      <c r="HP224" t="s">
        <v>362</v>
      </c>
      <c r="HQ224" t="s">
        <v>362</v>
      </c>
      <c r="HR224" t="s">
        <v>362</v>
      </c>
      <c r="HS224" t="s">
        <v>362</v>
      </c>
      <c r="HT224" t="s">
        <v>362</v>
      </c>
      <c r="HU224" t="s">
        <v>362</v>
      </c>
      <c r="HV224" t="s">
        <v>360</v>
      </c>
      <c r="HW224" t="s">
        <v>362</v>
      </c>
      <c r="HY224" t="s">
        <v>5186</v>
      </c>
      <c r="HZ224" t="s">
        <v>362</v>
      </c>
      <c r="IA224" t="s">
        <v>362</v>
      </c>
      <c r="IB224" t="s">
        <v>362</v>
      </c>
      <c r="IC224" t="s">
        <v>362</v>
      </c>
      <c r="ID224" t="s">
        <v>360</v>
      </c>
      <c r="IE224" t="s">
        <v>362</v>
      </c>
      <c r="IG224" t="s">
        <v>5021</v>
      </c>
      <c r="IH224" t="s">
        <v>6924</v>
      </c>
      <c r="II224" t="s">
        <v>362</v>
      </c>
      <c r="IJ224" t="s">
        <v>360</v>
      </c>
      <c r="IK224" t="s">
        <v>362</v>
      </c>
      <c r="IL224" t="s">
        <v>360</v>
      </c>
      <c r="IM224" t="s">
        <v>362</v>
      </c>
      <c r="IN224" t="s">
        <v>362</v>
      </c>
      <c r="IP224" t="s">
        <v>5203</v>
      </c>
      <c r="IQ224" t="s">
        <v>5218</v>
      </c>
      <c r="IR224" t="s">
        <v>362</v>
      </c>
      <c r="IS224" t="s">
        <v>362</v>
      </c>
      <c r="IT224" t="s">
        <v>362</v>
      </c>
      <c r="IU224" t="s">
        <v>360</v>
      </c>
      <c r="IV224" t="s">
        <v>362</v>
      </c>
      <c r="IW224" t="s">
        <v>362</v>
      </c>
      <c r="IX224" t="s">
        <v>362</v>
      </c>
      <c r="IY224" t="s">
        <v>362</v>
      </c>
      <c r="IZ224" t="s">
        <v>362</v>
      </c>
      <c r="JA224" t="s">
        <v>362</v>
      </c>
      <c r="JL224" t="s">
        <v>5237</v>
      </c>
      <c r="JX224" t="s">
        <v>5257</v>
      </c>
      <c r="JY224" t="s">
        <v>362</v>
      </c>
      <c r="JZ224" t="s">
        <v>362</v>
      </c>
      <c r="KA224" t="s">
        <v>362</v>
      </c>
      <c r="KB224" t="s">
        <v>362</v>
      </c>
      <c r="KC224" t="s">
        <v>362</v>
      </c>
      <c r="KD224" t="s">
        <v>360</v>
      </c>
      <c r="KE224" t="s">
        <v>362</v>
      </c>
      <c r="KF224" t="s">
        <v>362</v>
      </c>
      <c r="KG224" t="s">
        <v>362</v>
      </c>
      <c r="KI224" t="s">
        <v>5259</v>
      </c>
      <c r="KJ224" t="s">
        <v>6925</v>
      </c>
      <c r="KK224" t="s">
        <v>360</v>
      </c>
      <c r="KL224" t="s">
        <v>362</v>
      </c>
      <c r="KM224" t="s">
        <v>362</v>
      </c>
      <c r="KN224" t="s">
        <v>360</v>
      </c>
      <c r="KO224" t="s">
        <v>362</v>
      </c>
      <c r="KP224" t="s">
        <v>362</v>
      </c>
      <c r="KQ224" t="s">
        <v>362</v>
      </c>
      <c r="KR224" t="s">
        <v>362</v>
      </c>
      <c r="KS224" t="s">
        <v>362</v>
      </c>
      <c r="KT224" t="s">
        <v>362</v>
      </c>
      <c r="KU224" t="s">
        <v>362</v>
      </c>
      <c r="LJ224" t="s">
        <v>5988</v>
      </c>
      <c r="LK224" t="s">
        <v>362</v>
      </c>
      <c r="LL224" t="s">
        <v>360</v>
      </c>
      <c r="LM224" t="s">
        <v>360</v>
      </c>
      <c r="LN224" t="s">
        <v>362</v>
      </c>
      <c r="LO224" t="s">
        <v>362</v>
      </c>
      <c r="LP224" t="s">
        <v>362</v>
      </c>
      <c r="LQ224" t="s">
        <v>362</v>
      </c>
      <c r="LS224" t="s">
        <v>3072</v>
      </c>
      <c r="LT224" t="s">
        <v>5287</v>
      </c>
      <c r="MR224" t="s">
        <v>5050</v>
      </c>
      <c r="MS224" t="s">
        <v>362</v>
      </c>
      <c r="MT224" t="s">
        <v>362</v>
      </c>
      <c r="MU224" t="s">
        <v>362</v>
      </c>
      <c r="MV224" t="s">
        <v>362</v>
      </c>
      <c r="MW224" t="s">
        <v>362</v>
      </c>
      <c r="MX224" t="s">
        <v>362</v>
      </c>
      <c r="MY224" t="s">
        <v>362</v>
      </c>
      <c r="MZ224" t="s">
        <v>360</v>
      </c>
      <c r="NA224" t="s">
        <v>362</v>
      </c>
      <c r="NB224" t="s">
        <v>362</v>
      </c>
      <c r="NC224" t="s">
        <v>362</v>
      </c>
      <c r="NE224" t="s">
        <v>4971</v>
      </c>
      <c r="NF224" t="s">
        <v>362</v>
      </c>
      <c r="NG224" t="s">
        <v>362</v>
      </c>
      <c r="NH224" t="s">
        <v>362</v>
      </c>
      <c r="NI224" t="s">
        <v>362</v>
      </c>
      <c r="NJ224" t="s">
        <v>362</v>
      </c>
      <c r="NK224" t="s">
        <v>362</v>
      </c>
      <c r="NL224" t="s">
        <v>362</v>
      </c>
      <c r="NM224" t="s">
        <v>362</v>
      </c>
      <c r="NN224" t="s">
        <v>362</v>
      </c>
      <c r="NO224" t="s">
        <v>362</v>
      </c>
      <c r="NP224" t="s">
        <v>362</v>
      </c>
      <c r="NQ224" t="s">
        <v>360</v>
      </c>
      <c r="NR224" t="s">
        <v>362</v>
      </c>
      <c r="NS224" t="s">
        <v>362</v>
      </c>
      <c r="NU224" t="s">
        <v>5269</v>
      </c>
      <c r="NV224" t="s">
        <v>362</v>
      </c>
      <c r="NW224" t="s">
        <v>362</v>
      </c>
      <c r="NX224" t="s">
        <v>362</v>
      </c>
      <c r="NY224" t="s">
        <v>360</v>
      </c>
      <c r="NZ224" t="s">
        <v>362</v>
      </c>
      <c r="OA224" t="s">
        <v>362</v>
      </c>
      <c r="OB224" t="s">
        <v>362</v>
      </c>
      <c r="OC224" t="s">
        <v>362</v>
      </c>
      <c r="OD224" t="s">
        <v>362</v>
      </c>
      <c r="OE224" t="s">
        <v>362</v>
      </c>
      <c r="OF224" t="s">
        <v>362</v>
      </c>
      <c r="OG224" t="s">
        <v>362</v>
      </c>
      <c r="OI224" t="s">
        <v>5345</v>
      </c>
      <c r="OJ224" t="s">
        <v>360</v>
      </c>
      <c r="OK224" t="s">
        <v>362</v>
      </c>
      <c r="OL224" t="s">
        <v>362</v>
      </c>
      <c r="OM224" t="s">
        <v>362</v>
      </c>
      <c r="ON224" t="s">
        <v>362</v>
      </c>
      <c r="OO224" t="s">
        <v>362</v>
      </c>
      <c r="OP224" t="s">
        <v>362</v>
      </c>
      <c r="OQ224" t="s">
        <v>362</v>
      </c>
      <c r="OR224" t="s">
        <v>362</v>
      </c>
      <c r="OS224" t="s">
        <v>362</v>
      </c>
      <c r="OU224" t="s">
        <v>5021</v>
      </c>
      <c r="OV224" t="s">
        <v>5359</v>
      </c>
      <c r="OW224" t="s">
        <v>360</v>
      </c>
      <c r="OX224" t="s">
        <v>362</v>
      </c>
      <c r="OY224" t="s">
        <v>362</v>
      </c>
      <c r="OZ224" t="s">
        <v>362</v>
      </c>
      <c r="PA224" t="s">
        <v>362</v>
      </c>
      <c r="PB224" t="s">
        <v>362</v>
      </c>
      <c r="PC224" t="s">
        <v>362</v>
      </c>
      <c r="PD224" t="s">
        <v>362</v>
      </c>
      <c r="PF224" t="s">
        <v>6516</v>
      </c>
      <c r="PG224" t="s">
        <v>360</v>
      </c>
      <c r="PH224" t="s">
        <v>362</v>
      </c>
      <c r="PI224" t="s">
        <v>362</v>
      </c>
      <c r="PJ224" t="s">
        <v>362</v>
      </c>
      <c r="PK224" t="s">
        <v>362</v>
      </c>
      <c r="PL224" t="s">
        <v>362</v>
      </c>
      <c r="PM224" t="s">
        <v>362</v>
      </c>
      <c r="PN224" t="s">
        <v>362</v>
      </c>
      <c r="PO224" t="s">
        <v>362</v>
      </c>
      <c r="PP224" t="s">
        <v>360</v>
      </c>
      <c r="PQ224" t="s">
        <v>362</v>
      </c>
      <c r="PR224" t="s">
        <v>362</v>
      </c>
      <c r="PS224" t="s">
        <v>362</v>
      </c>
      <c r="PT224" t="s">
        <v>362</v>
      </c>
      <c r="PU224" t="s">
        <v>362</v>
      </c>
      <c r="PV224" t="s">
        <v>362</v>
      </c>
      <c r="PW224" t="s">
        <v>362</v>
      </c>
      <c r="PX224" t="s">
        <v>362</v>
      </c>
      <c r="PZ224" t="s">
        <v>5398</v>
      </c>
      <c r="QA224" t="s">
        <v>362</v>
      </c>
      <c r="QB224" t="s">
        <v>362</v>
      </c>
      <c r="QC224" t="s">
        <v>362</v>
      </c>
      <c r="QD224" t="s">
        <v>362</v>
      </c>
      <c r="QE224" t="s">
        <v>362</v>
      </c>
      <c r="QF224" t="s">
        <v>362</v>
      </c>
      <c r="QG224" t="s">
        <v>362</v>
      </c>
      <c r="QH224" t="s">
        <v>362</v>
      </c>
      <c r="QI224" t="s">
        <v>362</v>
      </c>
      <c r="QJ224" t="s">
        <v>362</v>
      </c>
      <c r="QK224" t="s">
        <v>362</v>
      </c>
      <c r="QL224" t="s">
        <v>362</v>
      </c>
      <c r="QM224" t="s">
        <v>360</v>
      </c>
      <c r="QN224" t="s">
        <v>362</v>
      </c>
      <c r="QO224" t="s">
        <v>362</v>
      </c>
      <c r="QP224" t="s">
        <v>362</v>
      </c>
      <c r="SZ224" t="s">
        <v>3074</v>
      </c>
      <c r="TA224" t="s">
        <v>362</v>
      </c>
      <c r="TB224" t="s">
        <v>362</v>
      </c>
      <c r="TC224" t="s">
        <v>362</v>
      </c>
      <c r="TD224" t="s">
        <v>362</v>
      </c>
      <c r="TE224" t="s">
        <v>362</v>
      </c>
      <c r="TF224" t="s">
        <v>362</v>
      </c>
      <c r="TG224" t="s">
        <v>360</v>
      </c>
      <c r="TH224" t="s">
        <v>362</v>
      </c>
      <c r="UN224" t="s">
        <v>3074</v>
      </c>
      <c r="UO224" t="s">
        <v>3074</v>
      </c>
      <c r="UP224" t="s">
        <v>3074</v>
      </c>
      <c r="UQ224" t="s">
        <v>6926</v>
      </c>
      <c r="UR224" t="s">
        <v>304</v>
      </c>
      <c r="US224" t="s">
        <v>321</v>
      </c>
      <c r="UT224" t="s">
        <v>290</v>
      </c>
      <c r="UU224" t="s">
        <v>690</v>
      </c>
      <c r="UV224" t="s">
        <v>532</v>
      </c>
      <c r="UW224" t="s">
        <v>332</v>
      </c>
      <c r="UX224" t="s">
        <v>737</v>
      </c>
      <c r="UY224" t="s">
        <v>406</v>
      </c>
      <c r="UZ224" t="s">
        <v>1098</v>
      </c>
      <c r="VA224" t="s">
        <v>1184</v>
      </c>
      <c r="VB224" t="s">
        <v>380</v>
      </c>
    </row>
    <row r="225" spans="1:574" x14ac:dyDescent="0.25">
      <c r="A225" t="s">
        <v>6927</v>
      </c>
      <c r="B225" s="38">
        <v>45916</v>
      </c>
      <c r="C225" t="s">
        <v>3057</v>
      </c>
      <c r="D225" t="s">
        <v>3062</v>
      </c>
      <c r="E225" t="s">
        <v>3068</v>
      </c>
      <c r="G225" t="s">
        <v>3072</v>
      </c>
      <c r="H225" s="38">
        <v>45488</v>
      </c>
      <c r="I225">
        <v>67</v>
      </c>
      <c r="J225" t="s">
        <v>1479</v>
      </c>
      <c r="K225" t="s">
        <v>4866</v>
      </c>
      <c r="L225" t="s">
        <v>4875</v>
      </c>
      <c r="N225" t="s">
        <v>4913</v>
      </c>
      <c r="P225" t="s">
        <v>4933</v>
      </c>
      <c r="R225" t="s">
        <v>3074</v>
      </c>
      <c r="S225" t="s">
        <v>362</v>
      </c>
      <c r="T225" t="s">
        <v>362</v>
      </c>
      <c r="U225" t="s">
        <v>362</v>
      </c>
      <c r="V225" t="s">
        <v>362</v>
      </c>
      <c r="W225" t="s">
        <v>362</v>
      </c>
      <c r="X225" t="s">
        <v>360</v>
      </c>
      <c r="Y225" t="s">
        <v>362</v>
      </c>
      <c r="Z225" t="s">
        <v>362</v>
      </c>
      <c r="AB225" t="s">
        <v>4942</v>
      </c>
      <c r="AC225" t="s">
        <v>4940</v>
      </c>
      <c r="AD225" t="s">
        <v>4942</v>
      </c>
      <c r="AE225" t="s">
        <v>4940</v>
      </c>
      <c r="AF225" t="s">
        <v>4940</v>
      </c>
      <c r="AG225" t="s">
        <v>4940</v>
      </c>
      <c r="AH225" t="s">
        <v>6928</v>
      </c>
      <c r="AI225" t="s">
        <v>360</v>
      </c>
      <c r="AJ225" t="s">
        <v>362</v>
      </c>
      <c r="AK225" t="s">
        <v>362</v>
      </c>
      <c r="AL225" t="s">
        <v>360</v>
      </c>
      <c r="AM225" t="s">
        <v>360</v>
      </c>
      <c r="AN225" t="s">
        <v>360</v>
      </c>
      <c r="AO225" t="s">
        <v>362</v>
      </c>
      <c r="AP225" t="s">
        <v>360</v>
      </c>
      <c r="AQ225" t="s">
        <v>360</v>
      </c>
      <c r="AR225" t="s">
        <v>360</v>
      </c>
      <c r="AS225" t="s">
        <v>362</v>
      </c>
      <c r="AT225" t="s">
        <v>362</v>
      </c>
      <c r="AU225" t="s">
        <v>362</v>
      </c>
      <c r="AV225" t="s">
        <v>362</v>
      </c>
      <c r="AX225" t="s">
        <v>6177</v>
      </c>
      <c r="AY225" t="s">
        <v>360</v>
      </c>
      <c r="AZ225" t="s">
        <v>362</v>
      </c>
      <c r="BA225" t="s">
        <v>362</v>
      </c>
      <c r="BB225" t="s">
        <v>362</v>
      </c>
      <c r="BC225" t="s">
        <v>360</v>
      </c>
      <c r="BD225" t="s">
        <v>362</v>
      </c>
      <c r="BE225" t="s">
        <v>362</v>
      </c>
      <c r="BF225" t="s">
        <v>362</v>
      </c>
      <c r="BG225" t="s">
        <v>362</v>
      </c>
      <c r="BH225" t="s">
        <v>362</v>
      </c>
      <c r="BI225" t="s">
        <v>362</v>
      </c>
      <c r="BJ225" t="s">
        <v>362</v>
      </c>
      <c r="BK225" t="s">
        <v>362</v>
      </c>
      <c r="BM225" t="s">
        <v>6481</v>
      </c>
      <c r="BN225" t="s">
        <v>362</v>
      </c>
      <c r="BO225" t="s">
        <v>362</v>
      </c>
      <c r="BP225" t="s">
        <v>360</v>
      </c>
      <c r="BQ225" t="s">
        <v>360</v>
      </c>
      <c r="BR225" t="s">
        <v>362</v>
      </c>
      <c r="BS225" t="s">
        <v>362</v>
      </c>
      <c r="BT225" t="s">
        <v>362</v>
      </c>
      <c r="BU225" t="s">
        <v>362</v>
      </c>
      <c r="BV225" t="s">
        <v>362</v>
      </c>
      <c r="BX225" t="s">
        <v>4975</v>
      </c>
      <c r="CN225" t="s">
        <v>5002</v>
      </c>
      <c r="DD225" t="s">
        <v>5023</v>
      </c>
      <c r="EK225" t="s">
        <v>5070</v>
      </c>
      <c r="EW225" t="s">
        <v>5094</v>
      </c>
      <c r="EX225" t="s">
        <v>360</v>
      </c>
      <c r="EY225" t="s">
        <v>362</v>
      </c>
      <c r="EZ225" t="s">
        <v>362</v>
      </c>
      <c r="FA225" t="s">
        <v>362</v>
      </c>
      <c r="FB225" t="s">
        <v>362</v>
      </c>
      <c r="FC225" t="s">
        <v>362</v>
      </c>
      <c r="FD225" t="s">
        <v>362</v>
      </c>
      <c r="FE225" t="s">
        <v>362</v>
      </c>
      <c r="FF225" t="s">
        <v>362</v>
      </c>
      <c r="FG225" t="s">
        <v>362</v>
      </c>
      <c r="FH225" t="s">
        <v>362</v>
      </c>
      <c r="FJ225" t="s">
        <v>5070</v>
      </c>
      <c r="FK225" t="s">
        <v>3072</v>
      </c>
      <c r="FV225" t="s">
        <v>3072</v>
      </c>
      <c r="GG225" t="s">
        <v>4957</v>
      </c>
      <c r="GI225" t="s">
        <v>3072</v>
      </c>
      <c r="GJ225" t="s">
        <v>5137</v>
      </c>
      <c r="GK225" t="s">
        <v>362</v>
      </c>
      <c r="GL225" t="s">
        <v>360</v>
      </c>
      <c r="GM225" t="s">
        <v>362</v>
      </c>
      <c r="GN225" t="s">
        <v>362</v>
      </c>
      <c r="GO225" t="s">
        <v>362</v>
      </c>
      <c r="GP225" t="s">
        <v>362</v>
      </c>
      <c r="GR225" t="s">
        <v>5147</v>
      </c>
      <c r="GS225" t="s">
        <v>362</v>
      </c>
      <c r="GT225" t="s">
        <v>362</v>
      </c>
      <c r="GU225" t="s">
        <v>360</v>
      </c>
      <c r="GV225" t="s">
        <v>362</v>
      </c>
      <c r="GW225" t="s">
        <v>362</v>
      </c>
      <c r="GX225" t="s">
        <v>362</v>
      </c>
      <c r="GY225" t="s">
        <v>362</v>
      </c>
      <c r="GZ225" t="s">
        <v>362</v>
      </c>
      <c r="HB225" t="s">
        <v>3072</v>
      </c>
      <c r="IG225" t="s">
        <v>5187</v>
      </c>
      <c r="IP225" t="s">
        <v>5205</v>
      </c>
      <c r="IQ225" t="s">
        <v>6121</v>
      </c>
      <c r="IR225" t="s">
        <v>360</v>
      </c>
      <c r="IS225" t="s">
        <v>360</v>
      </c>
      <c r="IT225" t="s">
        <v>360</v>
      </c>
      <c r="IU225" t="s">
        <v>360</v>
      </c>
      <c r="IV225" t="s">
        <v>360</v>
      </c>
      <c r="IW225" t="s">
        <v>362</v>
      </c>
      <c r="IX225" t="s">
        <v>362</v>
      </c>
      <c r="IY225" t="s">
        <v>362</v>
      </c>
      <c r="IZ225" t="s">
        <v>362</v>
      </c>
      <c r="JA225" t="s">
        <v>362</v>
      </c>
      <c r="JL225" t="s">
        <v>3074</v>
      </c>
      <c r="JX225" t="s">
        <v>5248</v>
      </c>
      <c r="JY225" t="s">
        <v>360</v>
      </c>
      <c r="JZ225" t="s">
        <v>362</v>
      </c>
      <c r="KA225" t="s">
        <v>362</v>
      </c>
      <c r="KB225" t="s">
        <v>362</v>
      </c>
      <c r="KC225" t="s">
        <v>362</v>
      </c>
      <c r="KD225" t="s">
        <v>362</v>
      </c>
      <c r="KE225" t="s">
        <v>362</v>
      </c>
      <c r="KF225" t="s">
        <v>362</v>
      </c>
      <c r="KG225" t="s">
        <v>362</v>
      </c>
      <c r="KI225" t="s">
        <v>5259</v>
      </c>
      <c r="KJ225" t="s">
        <v>5263</v>
      </c>
      <c r="KK225" t="s">
        <v>360</v>
      </c>
      <c r="KL225" t="s">
        <v>362</v>
      </c>
      <c r="KM225" t="s">
        <v>362</v>
      </c>
      <c r="KN225" t="s">
        <v>362</v>
      </c>
      <c r="KO225" t="s">
        <v>362</v>
      </c>
      <c r="KP225" t="s">
        <v>362</v>
      </c>
      <c r="KQ225" t="s">
        <v>362</v>
      </c>
      <c r="KR225" t="s">
        <v>362</v>
      </c>
      <c r="KS225" t="s">
        <v>362</v>
      </c>
      <c r="KT225" t="s">
        <v>362</v>
      </c>
      <c r="KU225" t="s">
        <v>362</v>
      </c>
      <c r="LJ225" t="s">
        <v>5279</v>
      </c>
      <c r="LK225" t="s">
        <v>360</v>
      </c>
      <c r="LL225" t="s">
        <v>362</v>
      </c>
      <c r="LM225" t="s">
        <v>362</v>
      </c>
      <c r="LN225" t="s">
        <v>362</v>
      </c>
      <c r="LO225" t="s">
        <v>362</v>
      </c>
      <c r="LP225" t="s">
        <v>362</v>
      </c>
      <c r="LQ225" t="s">
        <v>362</v>
      </c>
      <c r="LS225" t="s">
        <v>3074</v>
      </c>
      <c r="LT225" t="s">
        <v>5287</v>
      </c>
      <c r="MR225" t="s">
        <v>4907</v>
      </c>
      <c r="MS225" t="s">
        <v>362</v>
      </c>
      <c r="MT225" t="s">
        <v>362</v>
      </c>
      <c r="MU225" t="s">
        <v>362</v>
      </c>
      <c r="MV225" t="s">
        <v>362</v>
      </c>
      <c r="MW225" t="s">
        <v>362</v>
      </c>
      <c r="MX225" t="s">
        <v>362</v>
      </c>
      <c r="MY225" t="s">
        <v>362</v>
      </c>
      <c r="MZ225" t="s">
        <v>362</v>
      </c>
      <c r="NA225" t="s">
        <v>362</v>
      </c>
      <c r="NB225" t="s">
        <v>360</v>
      </c>
      <c r="NC225" t="s">
        <v>362</v>
      </c>
      <c r="NE225" t="s">
        <v>4971</v>
      </c>
      <c r="NF225" t="s">
        <v>362</v>
      </c>
      <c r="NG225" t="s">
        <v>362</v>
      </c>
      <c r="NH225" t="s">
        <v>362</v>
      </c>
      <c r="NI225" t="s">
        <v>362</v>
      </c>
      <c r="NJ225" t="s">
        <v>362</v>
      </c>
      <c r="NK225" t="s">
        <v>362</v>
      </c>
      <c r="NL225" t="s">
        <v>362</v>
      </c>
      <c r="NM225" t="s">
        <v>362</v>
      </c>
      <c r="NN225" t="s">
        <v>362</v>
      </c>
      <c r="NO225" t="s">
        <v>362</v>
      </c>
      <c r="NP225" t="s">
        <v>362</v>
      </c>
      <c r="NQ225" t="s">
        <v>360</v>
      </c>
      <c r="NR225" t="s">
        <v>362</v>
      </c>
      <c r="NS225" t="s">
        <v>362</v>
      </c>
      <c r="NU225" t="s">
        <v>5263</v>
      </c>
      <c r="NV225" t="s">
        <v>360</v>
      </c>
      <c r="NW225" t="s">
        <v>362</v>
      </c>
      <c r="NX225" t="s">
        <v>362</v>
      </c>
      <c r="NY225" t="s">
        <v>362</v>
      </c>
      <c r="NZ225" t="s">
        <v>362</v>
      </c>
      <c r="OA225" t="s">
        <v>362</v>
      </c>
      <c r="OB225" t="s">
        <v>362</v>
      </c>
      <c r="OC225" t="s">
        <v>362</v>
      </c>
      <c r="OD225" t="s">
        <v>362</v>
      </c>
      <c r="OE225" t="s">
        <v>362</v>
      </c>
      <c r="OF225" t="s">
        <v>362</v>
      </c>
      <c r="OG225" t="s">
        <v>362</v>
      </c>
      <c r="OI225" t="s">
        <v>5345</v>
      </c>
      <c r="OJ225" t="s">
        <v>360</v>
      </c>
      <c r="OK225" t="s">
        <v>362</v>
      </c>
      <c r="OL225" t="s">
        <v>362</v>
      </c>
      <c r="OM225" t="s">
        <v>362</v>
      </c>
      <c r="ON225" t="s">
        <v>362</v>
      </c>
      <c r="OO225" t="s">
        <v>362</v>
      </c>
      <c r="OP225" t="s">
        <v>362</v>
      </c>
      <c r="OQ225" t="s">
        <v>362</v>
      </c>
      <c r="OR225" t="s">
        <v>362</v>
      </c>
      <c r="OS225" t="s">
        <v>362</v>
      </c>
      <c r="OU225" t="s">
        <v>5002</v>
      </c>
      <c r="PF225" t="s">
        <v>5387</v>
      </c>
      <c r="PG225" t="s">
        <v>362</v>
      </c>
      <c r="PH225" t="s">
        <v>362</v>
      </c>
      <c r="PI225" t="s">
        <v>362</v>
      </c>
      <c r="PJ225" t="s">
        <v>362</v>
      </c>
      <c r="PK225" t="s">
        <v>362</v>
      </c>
      <c r="PL225" t="s">
        <v>362</v>
      </c>
      <c r="PM225" t="s">
        <v>362</v>
      </c>
      <c r="PN225" t="s">
        <v>362</v>
      </c>
      <c r="PO225" t="s">
        <v>362</v>
      </c>
      <c r="PP225" t="s">
        <v>360</v>
      </c>
      <c r="PQ225" t="s">
        <v>362</v>
      </c>
      <c r="PR225" t="s">
        <v>362</v>
      </c>
      <c r="PS225" t="s">
        <v>362</v>
      </c>
      <c r="PT225" t="s">
        <v>362</v>
      </c>
      <c r="PU225" t="s">
        <v>362</v>
      </c>
      <c r="PV225" t="s">
        <v>362</v>
      </c>
      <c r="PW225" t="s">
        <v>362</v>
      </c>
      <c r="PX225" t="s">
        <v>362</v>
      </c>
      <c r="PZ225" t="s">
        <v>5412</v>
      </c>
      <c r="QA225" t="s">
        <v>362</v>
      </c>
      <c r="QB225" t="s">
        <v>362</v>
      </c>
      <c r="QC225" t="s">
        <v>362</v>
      </c>
      <c r="QD225" t="s">
        <v>362</v>
      </c>
      <c r="QE225" t="s">
        <v>362</v>
      </c>
      <c r="QF225" t="s">
        <v>362</v>
      </c>
      <c r="QG225" t="s">
        <v>362</v>
      </c>
      <c r="QH225" t="s">
        <v>360</v>
      </c>
      <c r="QI225" t="s">
        <v>362</v>
      </c>
      <c r="QJ225" t="s">
        <v>362</v>
      </c>
      <c r="QK225" t="s">
        <v>362</v>
      </c>
      <c r="QL225" t="s">
        <v>362</v>
      </c>
      <c r="QM225" t="s">
        <v>362</v>
      </c>
      <c r="QN225" t="s">
        <v>362</v>
      </c>
      <c r="QO225" t="s">
        <v>362</v>
      </c>
      <c r="QP225" t="s">
        <v>362</v>
      </c>
      <c r="QR225" t="s">
        <v>5423</v>
      </c>
      <c r="QS225" t="s">
        <v>360</v>
      </c>
      <c r="QT225" t="s">
        <v>362</v>
      </c>
      <c r="QU225" t="s">
        <v>362</v>
      </c>
      <c r="QV225" t="s">
        <v>362</v>
      </c>
      <c r="QW225" t="s">
        <v>362</v>
      </c>
      <c r="QX225" t="s">
        <v>362</v>
      </c>
      <c r="QY225" t="s">
        <v>362</v>
      </c>
      <c r="QZ225" t="s">
        <v>362</v>
      </c>
      <c r="RA225" t="s">
        <v>362</v>
      </c>
      <c r="RB225" t="s">
        <v>362</v>
      </c>
      <c r="RC225" t="s">
        <v>362</v>
      </c>
      <c r="RD225" t="s">
        <v>362</v>
      </c>
      <c r="RF225" t="s">
        <v>5449</v>
      </c>
      <c r="RG225" t="s">
        <v>362</v>
      </c>
      <c r="RH225" t="s">
        <v>362</v>
      </c>
      <c r="RI225" t="s">
        <v>362</v>
      </c>
      <c r="RJ225" t="s">
        <v>362</v>
      </c>
      <c r="RK225" t="s">
        <v>360</v>
      </c>
      <c r="RL225" t="s">
        <v>362</v>
      </c>
      <c r="RM225" t="s">
        <v>362</v>
      </c>
      <c r="RN225" t="s">
        <v>362</v>
      </c>
      <c r="RO225" t="s">
        <v>362</v>
      </c>
      <c r="RP225" t="s">
        <v>362</v>
      </c>
      <c r="RQ225" t="s">
        <v>362</v>
      </c>
      <c r="RR225" t="s">
        <v>362</v>
      </c>
      <c r="RS225" t="s">
        <v>362</v>
      </c>
      <c r="RT225" t="s">
        <v>362</v>
      </c>
      <c r="RU225" t="s">
        <v>362</v>
      </c>
      <c r="RV225" t="s">
        <v>362</v>
      </c>
      <c r="RX225" t="s">
        <v>6481</v>
      </c>
      <c r="RY225" t="s">
        <v>362</v>
      </c>
      <c r="RZ225" t="s">
        <v>362</v>
      </c>
      <c r="SA225" t="s">
        <v>360</v>
      </c>
      <c r="SB225" t="s">
        <v>360</v>
      </c>
      <c r="SC225" t="s">
        <v>362</v>
      </c>
      <c r="SD225" t="s">
        <v>362</v>
      </c>
      <c r="SE225" t="s">
        <v>362</v>
      </c>
      <c r="SF225" t="s">
        <v>362</v>
      </c>
      <c r="SG225" t="s">
        <v>362</v>
      </c>
      <c r="SH225" t="s">
        <v>362</v>
      </c>
      <c r="SI225" t="s">
        <v>362</v>
      </c>
      <c r="SK225" t="s">
        <v>6929</v>
      </c>
      <c r="SL225" t="s">
        <v>362</v>
      </c>
      <c r="SM225" t="s">
        <v>360</v>
      </c>
      <c r="SN225" t="s">
        <v>362</v>
      </c>
      <c r="SO225" t="s">
        <v>360</v>
      </c>
      <c r="SP225" t="s">
        <v>362</v>
      </c>
      <c r="SQ225" t="s">
        <v>362</v>
      </c>
      <c r="SR225" t="s">
        <v>360</v>
      </c>
      <c r="SS225" t="s">
        <v>362</v>
      </c>
      <c r="ST225" t="s">
        <v>362</v>
      </c>
      <c r="SU225" t="s">
        <v>362</v>
      </c>
      <c r="SV225" t="s">
        <v>362</v>
      </c>
      <c r="SW225" t="s">
        <v>362</v>
      </c>
      <c r="SX225" t="s">
        <v>362</v>
      </c>
      <c r="SZ225" t="s">
        <v>5505</v>
      </c>
      <c r="TA225" t="s">
        <v>360</v>
      </c>
      <c r="TB225" t="s">
        <v>362</v>
      </c>
      <c r="TC225" t="s">
        <v>362</v>
      </c>
      <c r="TD225" t="s">
        <v>362</v>
      </c>
      <c r="TE225" t="s">
        <v>362</v>
      </c>
      <c r="TF225" t="s">
        <v>362</v>
      </c>
      <c r="TG225" t="s">
        <v>362</v>
      </c>
      <c r="TH225" t="s">
        <v>362</v>
      </c>
      <c r="TJ225" t="s">
        <v>6930</v>
      </c>
      <c r="TK225" t="s">
        <v>362</v>
      </c>
      <c r="TL225" t="s">
        <v>360</v>
      </c>
      <c r="TM225" t="s">
        <v>362</v>
      </c>
      <c r="TN225" t="s">
        <v>360</v>
      </c>
      <c r="TO225" t="s">
        <v>362</v>
      </c>
      <c r="TP225" t="s">
        <v>362</v>
      </c>
      <c r="TQ225" t="s">
        <v>362</v>
      </c>
      <c r="TR225" t="s">
        <v>362</v>
      </c>
      <c r="TS225" t="s">
        <v>362</v>
      </c>
      <c r="TT225" t="s">
        <v>362</v>
      </c>
      <c r="TU225" t="s">
        <v>362</v>
      </c>
      <c r="TV225" t="s">
        <v>362</v>
      </c>
      <c r="TW225" t="s">
        <v>360</v>
      </c>
      <c r="TY225" t="s">
        <v>5002</v>
      </c>
      <c r="UN225" t="s">
        <v>3074</v>
      </c>
      <c r="UO225" t="s">
        <v>3074</v>
      </c>
      <c r="UP225" t="s">
        <v>3074</v>
      </c>
      <c r="UQ225" t="s">
        <v>6931</v>
      </c>
      <c r="UR225" t="s">
        <v>304</v>
      </c>
      <c r="US225" t="s">
        <v>321</v>
      </c>
      <c r="UT225" t="s">
        <v>298</v>
      </c>
      <c r="UU225" t="s">
        <v>696</v>
      </c>
      <c r="UV225" t="s">
        <v>525</v>
      </c>
      <c r="UW225" t="s">
        <v>330</v>
      </c>
      <c r="UX225" t="s">
        <v>742</v>
      </c>
      <c r="UY225" t="s">
        <v>406</v>
      </c>
      <c r="UZ225" t="s">
        <v>1099</v>
      </c>
      <c r="VA225" t="s">
        <v>1185</v>
      </c>
      <c r="VB225" t="s">
        <v>386</v>
      </c>
    </row>
    <row r="226" spans="1:574" x14ac:dyDescent="0.25">
      <c r="A226" t="s">
        <v>6932</v>
      </c>
      <c r="B226" s="38">
        <v>45916</v>
      </c>
      <c r="C226" t="s">
        <v>3057</v>
      </c>
      <c r="D226" t="s">
        <v>3062</v>
      </c>
      <c r="E226" t="s">
        <v>3068</v>
      </c>
      <c r="G226" t="s">
        <v>3072</v>
      </c>
      <c r="H226" s="38">
        <v>44629</v>
      </c>
      <c r="I226">
        <v>46</v>
      </c>
      <c r="J226" t="s">
        <v>1479</v>
      </c>
      <c r="K226" t="s">
        <v>4866</v>
      </c>
      <c r="L226" t="s">
        <v>4875</v>
      </c>
      <c r="N226" t="s">
        <v>4911</v>
      </c>
      <c r="P226" t="s">
        <v>4937</v>
      </c>
      <c r="R226" t="s">
        <v>5527</v>
      </c>
      <c r="S226" t="s">
        <v>360</v>
      </c>
      <c r="T226" t="s">
        <v>362</v>
      </c>
      <c r="U226" t="s">
        <v>362</v>
      </c>
      <c r="V226" t="s">
        <v>362</v>
      </c>
      <c r="W226" t="s">
        <v>362</v>
      </c>
      <c r="X226" t="s">
        <v>362</v>
      </c>
      <c r="Y226" t="s">
        <v>362</v>
      </c>
      <c r="Z226" t="s">
        <v>362</v>
      </c>
      <c r="AB226" t="s">
        <v>4940</v>
      </c>
      <c r="AC226" t="s">
        <v>4940</v>
      </c>
      <c r="AD226" t="s">
        <v>4940</v>
      </c>
      <c r="AE226" t="s">
        <v>4940</v>
      </c>
      <c r="AF226" t="s">
        <v>4940</v>
      </c>
      <c r="AG226" t="s">
        <v>4940</v>
      </c>
      <c r="AH226" t="s">
        <v>6933</v>
      </c>
      <c r="AI226" t="s">
        <v>360</v>
      </c>
      <c r="AJ226" t="s">
        <v>362</v>
      </c>
      <c r="AK226" t="s">
        <v>362</v>
      </c>
      <c r="AL226" t="s">
        <v>360</v>
      </c>
      <c r="AM226" t="s">
        <v>360</v>
      </c>
      <c r="AN226" t="s">
        <v>360</v>
      </c>
      <c r="AO226" t="s">
        <v>362</v>
      </c>
      <c r="AP226" t="s">
        <v>360</v>
      </c>
      <c r="AQ226" t="s">
        <v>360</v>
      </c>
      <c r="AR226" t="s">
        <v>360</v>
      </c>
      <c r="AS226" t="s">
        <v>360</v>
      </c>
      <c r="AT226" t="s">
        <v>362</v>
      </c>
      <c r="AU226" t="s">
        <v>362</v>
      </c>
      <c r="AV226" t="s">
        <v>362</v>
      </c>
      <c r="AX226" t="s">
        <v>6934</v>
      </c>
      <c r="AY226" t="s">
        <v>360</v>
      </c>
      <c r="AZ226" t="s">
        <v>362</v>
      </c>
      <c r="BA226" t="s">
        <v>362</v>
      </c>
      <c r="BB226" t="s">
        <v>362</v>
      </c>
      <c r="BC226" t="s">
        <v>360</v>
      </c>
      <c r="BD226" t="s">
        <v>360</v>
      </c>
      <c r="BE226" t="s">
        <v>362</v>
      </c>
      <c r="BF226" t="s">
        <v>362</v>
      </c>
      <c r="BG226" t="s">
        <v>360</v>
      </c>
      <c r="BH226" t="s">
        <v>362</v>
      </c>
      <c r="BI226" t="s">
        <v>362</v>
      </c>
      <c r="BJ226" t="s">
        <v>362</v>
      </c>
      <c r="BK226" t="s">
        <v>362</v>
      </c>
      <c r="BM226" t="s">
        <v>6587</v>
      </c>
      <c r="BN226" t="s">
        <v>362</v>
      </c>
      <c r="BO226" t="s">
        <v>360</v>
      </c>
      <c r="BP226" t="s">
        <v>360</v>
      </c>
      <c r="BQ226" t="s">
        <v>360</v>
      </c>
      <c r="BR226" t="s">
        <v>362</v>
      </c>
      <c r="BS226" t="s">
        <v>362</v>
      </c>
      <c r="BT226" t="s">
        <v>362</v>
      </c>
      <c r="BU226" t="s">
        <v>362</v>
      </c>
      <c r="BV226" t="s">
        <v>362</v>
      </c>
      <c r="BX226" t="s">
        <v>4975</v>
      </c>
      <c r="CN226" t="s">
        <v>5002</v>
      </c>
      <c r="DD226" t="s">
        <v>5023</v>
      </c>
      <c r="EK226" t="s">
        <v>5070</v>
      </c>
      <c r="EW226" t="s">
        <v>6267</v>
      </c>
      <c r="EX226" t="s">
        <v>362</v>
      </c>
      <c r="EY226" t="s">
        <v>362</v>
      </c>
      <c r="EZ226" t="s">
        <v>360</v>
      </c>
      <c r="FA226" t="s">
        <v>362</v>
      </c>
      <c r="FB226" t="s">
        <v>362</v>
      </c>
      <c r="FC226" t="s">
        <v>362</v>
      </c>
      <c r="FD226" t="s">
        <v>360</v>
      </c>
      <c r="FE226" t="s">
        <v>362</v>
      </c>
      <c r="FF226" t="s">
        <v>362</v>
      </c>
      <c r="FG226" t="s">
        <v>362</v>
      </c>
      <c r="FH226" t="s">
        <v>362</v>
      </c>
      <c r="FJ226" t="s">
        <v>5070</v>
      </c>
      <c r="FK226" t="s">
        <v>3072</v>
      </c>
      <c r="FV226" t="s">
        <v>3072</v>
      </c>
      <c r="GG226" t="s">
        <v>5540</v>
      </c>
      <c r="GI226" t="s">
        <v>3072</v>
      </c>
      <c r="GJ226" t="s">
        <v>5137</v>
      </c>
      <c r="GK226" t="s">
        <v>362</v>
      </c>
      <c r="GL226" t="s">
        <v>360</v>
      </c>
      <c r="GM226" t="s">
        <v>362</v>
      </c>
      <c r="GN226" t="s">
        <v>362</v>
      </c>
      <c r="GO226" t="s">
        <v>362</v>
      </c>
      <c r="GP226" t="s">
        <v>362</v>
      </c>
      <c r="GR226" t="s">
        <v>5147</v>
      </c>
      <c r="GS226" t="s">
        <v>362</v>
      </c>
      <c r="GT226" t="s">
        <v>362</v>
      </c>
      <c r="GU226" t="s">
        <v>360</v>
      </c>
      <c r="GV226" t="s">
        <v>362</v>
      </c>
      <c r="GW226" t="s">
        <v>362</v>
      </c>
      <c r="GX226" t="s">
        <v>362</v>
      </c>
      <c r="GY226" t="s">
        <v>362</v>
      </c>
      <c r="GZ226" t="s">
        <v>362</v>
      </c>
      <c r="HB226" t="s">
        <v>3072</v>
      </c>
      <c r="IG226" t="s">
        <v>5187</v>
      </c>
      <c r="IP226" t="s">
        <v>5203</v>
      </c>
      <c r="IQ226" t="s">
        <v>6121</v>
      </c>
      <c r="IR226" t="s">
        <v>360</v>
      </c>
      <c r="IS226" t="s">
        <v>360</v>
      </c>
      <c r="IT226" t="s">
        <v>360</v>
      </c>
      <c r="IU226" t="s">
        <v>360</v>
      </c>
      <c r="IV226" t="s">
        <v>360</v>
      </c>
      <c r="IW226" t="s">
        <v>362</v>
      </c>
      <c r="IX226" t="s">
        <v>362</v>
      </c>
      <c r="IY226" t="s">
        <v>362</v>
      </c>
      <c r="IZ226" t="s">
        <v>362</v>
      </c>
      <c r="JA226" t="s">
        <v>362</v>
      </c>
      <c r="JL226" t="s">
        <v>3074</v>
      </c>
      <c r="JX226" t="s">
        <v>5248</v>
      </c>
      <c r="JY226" t="s">
        <v>360</v>
      </c>
      <c r="JZ226" t="s">
        <v>362</v>
      </c>
      <c r="KA226" t="s">
        <v>362</v>
      </c>
      <c r="KB226" t="s">
        <v>362</v>
      </c>
      <c r="KC226" t="s">
        <v>362</v>
      </c>
      <c r="KD226" t="s">
        <v>362</v>
      </c>
      <c r="KE226" t="s">
        <v>362</v>
      </c>
      <c r="KF226" t="s">
        <v>362</v>
      </c>
      <c r="KG226" t="s">
        <v>362</v>
      </c>
      <c r="KI226" t="s">
        <v>5259</v>
      </c>
      <c r="KJ226" t="s">
        <v>5263</v>
      </c>
      <c r="KK226" t="s">
        <v>360</v>
      </c>
      <c r="KL226" t="s">
        <v>362</v>
      </c>
      <c r="KM226" t="s">
        <v>362</v>
      </c>
      <c r="KN226" t="s">
        <v>362</v>
      </c>
      <c r="KO226" t="s">
        <v>362</v>
      </c>
      <c r="KP226" t="s">
        <v>362</v>
      </c>
      <c r="KQ226" t="s">
        <v>362</v>
      </c>
      <c r="KR226" t="s">
        <v>362</v>
      </c>
      <c r="KS226" t="s">
        <v>362</v>
      </c>
      <c r="KT226" t="s">
        <v>362</v>
      </c>
      <c r="KU226" t="s">
        <v>362</v>
      </c>
      <c r="LJ226" t="s">
        <v>6023</v>
      </c>
      <c r="LK226" t="s">
        <v>360</v>
      </c>
      <c r="LL226" t="s">
        <v>360</v>
      </c>
      <c r="LM226" t="s">
        <v>360</v>
      </c>
      <c r="LN226" t="s">
        <v>360</v>
      </c>
      <c r="LO226" t="s">
        <v>362</v>
      </c>
      <c r="LP226" t="s">
        <v>362</v>
      </c>
      <c r="LQ226" t="s">
        <v>362</v>
      </c>
      <c r="LS226" t="s">
        <v>3074</v>
      </c>
      <c r="LT226" t="s">
        <v>3072</v>
      </c>
      <c r="LU226" t="s">
        <v>5279</v>
      </c>
      <c r="LW226" t="s">
        <v>5296</v>
      </c>
      <c r="NE226" t="s">
        <v>4971</v>
      </c>
      <c r="NF226" t="s">
        <v>362</v>
      </c>
      <c r="NG226" t="s">
        <v>362</v>
      </c>
      <c r="NH226" t="s">
        <v>362</v>
      </c>
      <c r="NI226" t="s">
        <v>362</v>
      </c>
      <c r="NJ226" t="s">
        <v>362</v>
      </c>
      <c r="NK226" t="s">
        <v>362</v>
      </c>
      <c r="NL226" t="s">
        <v>362</v>
      </c>
      <c r="NM226" t="s">
        <v>362</v>
      </c>
      <c r="NN226" t="s">
        <v>362</v>
      </c>
      <c r="NO226" t="s">
        <v>362</v>
      </c>
      <c r="NP226" t="s">
        <v>362</v>
      </c>
      <c r="NQ226" t="s">
        <v>360</v>
      </c>
      <c r="NR226" t="s">
        <v>362</v>
      </c>
      <c r="NS226" t="s">
        <v>362</v>
      </c>
      <c r="NU226" t="s">
        <v>5263</v>
      </c>
      <c r="NV226" t="s">
        <v>360</v>
      </c>
      <c r="NW226" t="s">
        <v>362</v>
      </c>
      <c r="NX226" t="s">
        <v>362</v>
      </c>
      <c r="NY226" t="s">
        <v>362</v>
      </c>
      <c r="NZ226" t="s">
        <v>362</v>
      </c>
      <c r="OA226" t="s">
        <v>362</v>
      </c>
      <c r="OB226" t="s">
        <v>362</v>
      </c>
      <c r="OC226" t="s">
        <v>362</v>
      </c>
      <c r="OD226" t="s">
        <v>362</v>
      </c>
      <c r="OE226" t="s">
        <v>362</v>
      </c>
      <c r="OF226" t="s">
        <v>362</v>
      </c>
      <c r="OG226" t="s">
        <v>362</v>
      </c>
      <c r="OI226" t="s">
        <v>5345</v>
      </c>
      <c r="OJ226" t="s">
        <v>360</v>
      </c>
      <c r="OK226" t="s">
        <v>362</v>
      </c>
      <c r="OL226" t="s">
        <v>362</v>
      </c>
      <c r="OM226" t="s">
        <v>362</v>
      </c>
      <c r="ON226" t="s">
        <v>362</v>
      </c>
      <c r="OO226" t="s">
        <v>362</v>
      </c>
      <c r="OP226" t="s">
        <v>362</v>
      </c>
      <c r="OQ226" t="s">
        <v>362</v>
      </c>
      <c r="OR226" t="s">
        <v>362</v>
      </c>
      <c r="OS226" t="s">
        <v>362</v>
      </c>
      <c r="OU226" t="s">
        <v>5002</v>
      </c>
      <c r="PF226" t="s">
        <v>6243</v>
      </c>
      <c r="PG226" t="s">
        <v>362</v>
      </c>
      <c r="PH226" t="s">
        <v>362</v>
      </c>
      <c r="PI226" t="s">
        <v>362</v>
      </c>
      <c r="PJ226" t="s">
        <v>362</v>
      </c>
      <c r="PK226" t="s">
        <v>362</v>
      </c>
      <c r="PL226" t="s">
        <v>362</v>
      </c>
      <c r="PM226" t="s">
        <v>360</v>
      </c>
      <c r="PN226" t="s">
        <v>362</v>
      </c>
      <c r="PO226" t="s">
        <v>362</v>
      </c>
      <c r="PP226" t="s">
        <v>360</v>
      </c>
      <c r="PQ226" t="s">
        <v>362</v>
      </c>
      <c r="PR226" t="s">
        <v>362</v>
      </c>
      <c r="PS226" t="s">
        <v>362</v>
      </c>
      <c r="PT226" t="s">
        <v>362</v>
      </c>
      <c r="PU226" t="s">
        <v>362</v>
      </c>
      <c r="PV226" t="s">
        <v>362</v>
      </c>
      <c r="PW226" t="s">
        <v>362</v>
      </c>
      <c r="PX226" t="s">
        <v>362</v>
      </c>
      <c r="PZ226" t="s">
        <v>5398</v>
      </c>
      <c r="QA226" t="s">
        <v>362</v>
      </c>
      <c r="QB226" t="s">
        <v>362</v>
      </c>
      <c r="QC226" t="s">
        <v>362</v>
      </c>
      <c r="QD226" t="s">
        <v>362</v>
      </c>
      <c r="QE226" t="s">
        <v>362</v>
      </c>
      <c r="QF226" t="s">
        <v>362</v>
      </c>
      <c r="QG226" t="s">
        <v>362</v>
      </c>
      <c r="QH226" t="s">
        <v>362</v>
      </c>
      <c r="QI226" t="s">
        <v>362</v>
      </c>
      <c r="QJ226" t="s">
        <v>362</v>
      </c>
      <c r="QK226" t="s">
        <v>362</v>
      </c>
      <c r="QL226" t="s">
        <v>362</v>
      </c>
      <c r="QM226" t="s">
        <v>360</v>
      </c>
      <c r="QN226" t="s">
        <v>362</v>
      </c>
      <c r="QO226" t="s">
        <v>362</v>
      </c>
      <c r="QP226" t="s">
        <v>362</v>
      </c>
      <c r="SZ226" t="s">
        <v>3074</v>
      </c>
      <c r="TA226" t="s">
        <v>362</v>
      </c>
      <c r="TB226" t="s">
        <v>362</v>
      </c>
      <c r="TC226" t="s">
        <v>362</v>
      </c>
      <c r="TD226" t="s">
        <v>362</v>
      </c>
      <c r="TE226" t="s">
        <v>362</v>
      </c>
      <c r="TF226" t="s">
        <v>362</v>
      </c>
      <c r="TG226" t="s">
        <v>360</v>
      </c>
      <c r="TH226" t="s">
        <v>362</v>
      </c>
      <c r="TY226" t="s">
        <v>5002</v>
      </c>
      <c r="UN226" t="s">
        <v>3074</v>
      </c>
      <c r="UO226" t="s">
        <v>3074</v>
      </c>
      <c r="UP226" t="s">
        <v>3074</v>
      </c>
      <c r="UQ226" t="s">
        <v>6935</v>
      </c>
      <c r="UR226" t="s">
        <v>304</v>
      </c>
      <c r="US226" t="s">
        <v>321</v>
      </c>
      <c r="UT226" t="s">
        <v>290</v>
      </c>
      <c r="UU226" t="s">
        <v>686</v>
      </c>
      <c r="UV226" t="s">
        <v>532</v>
      </c>
      <c r="UW226" t="s">
        <v>329</v>
      </c>
      <c r="UX226" t="s">
        <v>737</v>
      </c>
      <c r="UY226" t="s">
        <v>406</v>
      </c>
      <c r="UZ226" t="s">
        <v>1099</v>
      </c>
      <c r="VA226" t="s">
        <v>1184</v>
      </c>
      <c r="VB226" t="s">
        <v>392</v>
      </c>
    </row>
    <row r="227" spans="1:574" x14ac:dyDescent="0.25">
      <c r="A227" t="s">
        <v>6936</v>
      </c>
      <c r="B227" s="38">
        <v>45916</v>
      </c>
      <c r="C227" t="s">
        <v>3058</v>
      </c>
      <c r="D227" t="s">
        <v>3062</v>
      </c>
      <c r="E227" t="s">
        <v>3068</v>
      </c>
      <c r="G227" t="s">
        <v>3072</v>
      </c>
      <c r="H227" s="38">
        <v>44972</v>
      </c>
      <c r="I227">
        <v>67</v>
      </c>
      <c r="J227" t="s">
        <v>1479</v>
      </c>
      <c r="K227" t="s">
        <v>4866</v>
      </c>
      <c r="L227" t="s">
        <v>4875</v>
      </c>
      <c r="N227" t="s">
        <v>4913</v>
      </c>
      <c r="P227" t="s">
        <v>4933</v>
      </c>
      <c r="R227" t="s">
        <v>3074</v>
      </c>
      <c r="S227" t="s">
        <v>362</v>
      </c>
      <c r="T227" t="s">
        <v>362</v>
      </c>
      <c r="U227" t="s">
        <v>362</v>
      </c>
      <c r="V227" t="s">
        <v>362</v>
      </c>
      <c r="W227" t="s">
        <v>362</v>
      </c>
      <c r="X227" t="s">
        <v>360</v>
      </c>
      <c r="Y227" t="s">
        <v>362</v>
      </c>
      <c r="Z227" t="s">
        <v>362</v>
      </c>
      <c r="AB227" t="s">
        <v>4942</v>
      </c>
      <c r="AC227" t="s">
        <v>4940</v>
      </c>
      <c r="AD227" t="s">
        <v>4942</v>
      </c>
      <c r="AE227" t="s">
        <v>4940</v>
      </c>
      <c r="AF227" t="s">
        <v>4940</v>
      </c>
      <c r="AG227" t="s">
        <v>4940</v>
      </c>
      <c r="AH227" t="s">
        <v>6227</v>
      </c>
      <c r="AI227" t="s">
        <v>360</v>
      </c>
      <c r="AJ227" t="s">
        <v>360</v>
      </c>
      <c r="AK227" t="s">
        <v>360</v>
      </c>
      <c r="AL227" t="s">
        <v>362</v>
      </c>
      <c r="AM227" t="s">
        <v>360</v>
      </c>
      <c r="AN227" t="s">
        <v>360</v>
      </c>
      <c r="AO227" t="s">
        <v>360</v>
      </c>
      <c r="AP227" t="s">
        <v>362</v>
      </c>
      <c r="AQ227" t="s">
        <v>362</v>
      </c>
      <c r="AR227" t="s">
        <v>362</v>
      </c>
      <c r="AS227" t="s">
        <v>362</v>
      </c>
      <c r="AT227" t="s">
        <v>362</v>
      </c>
      <c r="AU227" t="s">
        <v>362</v>
      </c>
      <c r="AV227" t="s">
        <v>362</v>
      </c>
      <c r="AX227" t="s">
        <v>5984</v>
      </c>
      <c r="AY227" t="s">
        <v>360</v>
      </c>
      <c r="AZ227" t="s">
        <v>360</v>
      </c>
      <c r="BA227" t="s">
        <v>362</v>
      </c>
      <c r="BB227" t="s">
        <v>362</v>
      </c>
      <c r="BC227" t="s">
        <v>362</v>
      </c>
      <c r="BD227" t="s">
        <v>362</v>
      </c>
      <c r="BE227" t="s">
        <v>362</v>
      </c>
      <c r="BF227" t="s">
        <v>362</v>
      </c>
      <c r="BG227" t="s">
        <v>362</v>
      </c>
      <c r="BH227" t="s">
        <v>362</v>
      </c>
      <c r="BI227" t="s">
        <v>362</v>
      </c>
      <c r="BJ227" t="s">
        <v>362</v>
      </c>
      <c r="BK227" t="s">
        <v>362</v>
      </c>
      <c r="BM227" t="s">
        <v>6044</v>
      </c>
      <c r="BN227" t="s">
        <v>362</v>
      </c>
      <c r="BO227" t="s">
        <v>362</v>
      </c>
      <c r="BP227" t="s">
        <v>360</v>
      </c>
      <c r="BQ227" t="s">
        <v>360</v>
      </c>
      <c r="BR227" t="s">
        <v>362</v>
      </c>
      <c r="BS227" t="s">
        <v>362</v>
      </c>
      <c r="BT227" t="s">
        <v>362</v>
      </c>
      <c r="BU227" t="s">
        <v>362</v>
      </c>
      <c r="BV227" t="s">
        <v>362</v>
      </c>
      <c r="BX227" t="s">
        <v>4975</v>
      </c>
      <c r="CN227" t="s">
        <v>5002</v>
      </c>
      <c r="DD227" t="s">
        <v>5021</v>
      </c>
      <c r="EK227" t="s">
        <v>5070</v>
      </c>
      <c r="EW227" t="s">
        <v>5104</v>
      </c>
      <c r="EX227" t="s">
        <v>362</v>
      </c>
      <c r="EY227" t="s">
        <v>362</v>
      </c>
      <c r="EZ227" t="s">
        <v>362</v>
      </c>
      <c r="FA227" t="s">
        <v>362</v>
      </c>
      <c r="FB227" t="s">
        <v>362</v>
      </c>
      <c r="FC227" t="s">
        <v>360</v>
      </c>
      <c r="FD227" t="s">
        <v>362</v>
      </c>
      <c r="FE227" t="s">
        <v>362</v>
      </c>
      <c r="FF227" t="s">
        <v>362</v>
      </c>
      <c r="FG227" t="s">
        <v>362</v>
      </c>
      <c r="FH227" t="s">
        <v>362</v>
      </c>
      <c r="FJ227" t="s">
        <v>5070</v>
      </c>
      <c r="FK227" t="s">
        <v>3072</v>
      </c>
      <c r="FV227" t="s">
        <v>3072</v>
      </c>
      <c r="GG227" t="s">
        <v>4961</v>
      </c>
      <c r="GI227" t="s">
        <v>3072</v>
      </c>
      <c r="GJ227" t="s">
        <v>5137</v>
      </c>
      <c r="GK227" t="s">
        <v>362</v>
      </c>
      <c r="GL227" t="s">
        <v>360</v>
      </c>
      <c r="GM227" t="s">
        <v>362</v>
      </c>
      <c r="GN227" t="s">
        <v>362</v>
      </c>
      <c r="GO227" t="s">
        <v>362</v>
      </c>
      <c r="GP227" t="s">
        <v>362</v>
      </c>
      <c r="GR227" t="s">
        <v>5147</v>
      </c>
      <c r="GS227" t="s">
        <v>362</v>
      </c>
      <c r="GT227" t="s">
        <v>362</v>
      </c>
      <c r="GU227" t="s">
        <v>360</v>
      </c>
      <c r="GV227" t="s">
        <v>362</v>
      </c>
      <c r="GW227" t="s">
        <v>362</v>
      </c>
      <c r="GX227" t="s">
        <v>362</v>
      </c>
      <c r="GY227" t="s">
        <v>362</v>
      </c>
      <c r="GZ227" t="s">
        <v>362</v>
      </c>
      <c r="HB227" t="s">
        <v>3072</v>
      </c>
      <c r="IG227" t="s">
        <v>5187</v>
      </c>
      <c r="IP227" t="s">
        <v>5205</v>
      </c>
      <c r="IQ227" t="s">
        <v>5218</v>
      </c>
      <c r="IR227" t="s">
        <v>362</v>
      </c>
      <c r="IS227" t="s">
        <v>362</v>
      </c>
      <c r="IT227" t="s">
        <v>362</v>
      </c>
      <c r="IU227" t="s">
        <v>360</v>
      </c>
      <c r="IV227" t="s">
        <v>362</v>
      </c>
      <c r="IW227" t="s">
        <v>362</v>
      </c>
      <c r="IX227" t="s">
        <v>362</v>
      </c>
      <c r="IY227" t="s">
        <v>362</v>
      </c>
      <c r="IZ227" t="s">
        <v>362</v>
      </c>
      <c r="JA227" t="s">
        <v>362</v>
      </c>
      <c r="JL227" t="s">
        <v>3074</v>
      </c>
      <c r="JX227" t="s">
        <v>5257</v>
      </c>
      <c r="JY227" t="s">
        <v>362</v>
      </c>
      <c r="JZ227" t="s">
        <v>362</v>
      </c>
      <c r="KA227" t="s">
        <v>362</v>
      </c>
      <c r="KB227" t="s">
        <v>362</v>
      </c>
      <c r="KC227" t="s">
        <v>362</v>
      </c>
      <c r="KD227" t="s">
        <v>360</v>
      </c>
      <c r="KE227" t="s">
        <v>362</v>
      </c>
      <c r="KF227" t="s">
        <v>362</v>
      </c>
      <c r="KG227" t="s">
        <v>362</v>
      </c>
      <c r="KI227" t="s">
        <v>5259</v>
      </c>
      <c r="KJ227" t="s">
        <v>6186</v>
      </c>
      <c r="KK227" t="s">
        <v>360</v>
      </c>
      <c r="KL227" t="s">
        <v>362</v>
      </c>
      <c r="KM227" t="s">
        <v>360</v>
      </c>
      <c r="KN227" t="s">
        <v>362</v>
      </c>
      <c r="KO227" t="s">
        <v>362</v>
      </c>
      <c r="KP227" t="s">
        <v>362</v>
      </c>
      <c r="KQ227" t="s">
        <v>362</v>
      </c>
      <c r="KR227" t="s">
        <v>362</v>
      </c>
      <c r="KS227" t="s">
        <v>362</v>
      </c>
      <c r="KT227" t="s">
        <v>362</v>
      </c>
      <c r="KU227" t="s">
        <v>362</v>
      </c>
      <c r="LJ227" t="s">
        <v>6023</v>
      </c>
      <c r="LK227" t="s">
        <v>360</v>
      </c>
      <c r="LL227" t="s">
        <v>360</v>
      </c>
      <c r="LM227" t="s">
        <v>360</v>
      </c>
      <c r="LN227" t="s">
        <v>360</v>
      </c>
      <c r="LO227" t="s">
        <v>362</v>
      </c>
      <c r="LP227" t="s">
        <v>362</v>
      </c>
      <c r="LQ227" t="s">
        <v>362</v>
      </c>
      <c r="LS227" t="s">
        <v>3072</v>
      </c>
      <c r="LT227" t="s">
        <v>5287</v>
      </c>
      <c r="MR227" t="s">
        <v>5050</v>
      </c>
      <c r="MS227" t="s">
        <v>362</v>
      </c>
      <c r="MT227" t="s">
        <v>362</v>
      </c>
      <c r="MU227" t="s">
        <v>362</v>
      </c>
      <c r="MV227" t="s">
        <v>362</v>
      </c>
      <c r="MW227" t="s">
        <v>362</v>
      </c>
      <c r="MX227" t="s">
        <v>362</v>
      </c>
      <c r="MY227" t="s">
        <v>362</v>
      </c>
      <c r="MZ227" t="s">
        <v>360</v>
      </c>
      <c r="NA227" t="s">
        <v>362</v>
      </c>
      <c r="NB227" t="s">
        <v>362</v>
      </c>
      <c r="NC227" t="s">
        <v>362</v>
      </c>
      <c r="NE227" t="s">
        <v>4971</v>
      </c>
      <c r="NF227" t="s">
        <v>362</v>
      </c>
      <c r="NG227" t="s">
        <v>362</v>
      </c>
      <c r="NH227" t="s">
        <v>362</v>
      </c>
      <c r="NI227" t="s">
        <v>362</v>
      </c>
      <c r="NJ227" t="s">
        <v>362</v>
      </c>
      <c r="NK227" t="s">
        <v>362</v>
      </c>
      <c r="NL227" t="s">
        <v>362</v>
      </c>
      <c r="NM227" t="s">
        <v>362</v>
      </c>
      <c r="NN227" t="s">
        <v>362</v>
      </c>
      <c r="NO227" t="s">
        <v>362</v>
      </c>
      <c r="NP227" t="s">
        <v>362</v>
      </c>
      <c r="NQ227" t="s">
        <v>360</v>
      </c>
      <c r="NR227" t="s">
        <v>362</v>
      </c>
      <c r="NS227" t="s">
        <v>362</v>
      </c>
      <c r="NU227" t="s">
        <v>6186</v>
      </c>
      <c r="NV227" t="s">
        <v>360</v>
      </c>
      <c r="NW227" t="s">
        <v>362</v>
      </c>
      <c r="NX227" t="s">
        <v>360</v>
      </c>
      <c r="NY227" t="s">
        <v>362</v>
      </c>
      <c r="NZ227" t="s">
        <v>362</v>
      </c>
      <c r="OA227" t="s">
        <v>362</v>
      </c>
      <c r="OB227" t="s">
        <v>362</v>
      </c>
      <c r="OC227" t="s">
        <v>362</v>
      </c>
      <c r="OD227" t="s">
        <v>362</v>
      </c>
      <c r="OE227" t="s">
        <v>362</v>
      </c>
      <c r="OF227" t="s">
        <v>362</v>
      </c>
      <c r="OG227" t="s">
        <v>362</v>
      </c>
      <c r="OI227" t="s">
        <v>5345</v>
      </c>
      <c r="OJ227" t="s">
        <v>360</v>
      </c>
      <c r="OK227" t="s">
        <v>362</v>
      </c>
      <c r="OL227" t="s">
        <v>362</v>
      </c>
      <c r="OM227" t="s">
        <v>362</v>
      </c>
      <c r="ON227" t="s">
        <v>362</v>
      </c>
      <c r="OO227" t="s">
        <v>362</v>
      </c>
      <c r="OP227" t="s">
        <v>362</v>
      </c>
      <c r="OQ227" t="s">
        <v>362</v>
      </c>
      <c r="OR227" t="s">
        <v>362</v>
      </c>
      <c r="OS227" t="s">
        <v>362</v>
      </c>
      <c r="OU227" t="s">
        <v>5002</v>
      </c>
      <c r="PF227" t="s">
        <v>6203</v>
      </c>
      <c r="PG227" t="s">
        <v>360</v>
      </c>
      <c r="PH227" t="s">
        <v>362</v>
      </c>
      <c r="PI227" t="s">
        <v>362</v>
      </c>
      <c r="PJ227" t="s">
        <v>362</v>
      </c>
      <c r="PK227" t="s">
        <v>362</v>
      </c>
      <c r="PL227" t="s">
        <v>362</v>
      </c>
      <c r="PM227" t="s">
        <v>362</v>
      </c>
      <c r="PN227" t="s">
        <v>362</v>
      </c>
      <c r="PO227" t="s">
        <v>362</v>
      </c>
      <c r="PP227" t="s">
        <v>360</v>
      </c>
      <c r="PQ227" t="s">
        <v>362</v>
      </c>
      <c r="PR227" t="s">
        <v>362</v>
      </c>
      <c r="PS227" t="s">
        <v>362</v>
      </c>
      <c r="PT227" t="s">
        <v>362</v>
      </c>
      <c r="PU227" t="s">
        <v>362</v>
      </c>
      <c r="PV227" t="s">
        <v>362</v>
      </c>
      <c r="PW227" t="s">
        <v>362</v>
      </c>
      <c r="PX227" t="s">
        <v>362</v>
      </c>
      <c r="PZ227" t="s">
        <v>6937</v>
      </c>
      <c r="QA227" t="s">
        <v>362</v>
      </c>
      <c r="QB227" t="s">
        <v>362</v>
      </c>
      <c r="QC227" t="s">
        <v>362</v>
      </c>
      <c r="QD227" t="s">
        <v>362</v>
      </c>
      <c r="QE227" t="s">
        <v>362</v>
      </c>
      <c r="QF227" t="s">
        <v>362</v>
      </c>
      <c r="QG227" t="s">
        <v>360</v>
      </c>
      <c r="QH227" t="s">
        <v>360</v>
      </c>
      <c r="QI227" t="s">
        <v>362</v>
      </c>
      <c r="QJ227" t="s">
        <v>362</v>
      </c>
      <c r="QK227" t="s">
        <v>362</v>
      </c>
      <c r="QL227" t="s">
        <v>362</v>
      </c>
      <c r="QM227" t="s">
        <v>362</v>
      </c>
      <c r="QN227" t="s">
        <v>362</v>
      </c>
      <c r="QO227" t="s">
        <v>362</v>
      </c>
      <c r="QP227" t="s">
        <v>362</v>
      </c>
      <c r="QR227" t="s">
        <v>6938</v>
      </c>
      <c r="QS227" t="s">
        <v>360</v>
      </c>
      <c r="QT227" t="s">
        <v>360</v>
      </c>
      <c r="QU227" t="s">
        <v>362</v>
      </c>
      <c r="QV227" t="s">
        <v>362</v>
      </c>
      <c r="QW227" t="s">
        <v>362</v>
      </c>
      <c r="QX227" t="s">
        <v>362</v>
      </c>
      <c r="QY227" t="s">
        <v>362</v>
      </c>
      <c r="QZ227" t="s">
        <v>360</v>
      </c>
      <c r="RA227" t="s">
        <v>362</v>
      </c>
      <c r="RB227" t="s">
        <v>362</v>
      </c>
      <c r="RC227" t="s">
        <v>362</v>
      </c>
      <c r="RD227" t="s">
        <v>362</v>
      </c>
      <c r="RF227" t="s">
        <v>6091</v>
      </c>
      <c r="RG227" t="s">
        <v>362</v>
      </c>
      <c r="RH227" t="s">
        <v>362</v>
      </c>
      <c r="RI227" t="s">
        <v>362</v>
      </c>
      <c r="RJ227" t="s">
        <v>362</v>
      </c>
      <c r="RK227" t="s">
        <v>360</v>
      </c>
      <c r="RL227" t="s">
        <v>362</v>
      </c>
      <c r="RM227" t="s">
        <v>360</v>
      </c>
      <c r="RN227" t="s">
        <v>362</v>
      </c>
      <c r="RO227" t="s">
        <v>362</v>
      </c>
      <c r="RP227" t="s">
        <v>362</v>
      </c>
      <c r="RQ227" t="s">
        <v>362</v>
      </c>
      <c r="RR227" t="s">
        <v>362</v>
      </c>
      <c r="RS227" t="s">
        <v>362</v>
      </c>
      <c r="RT227" t="s">
        <v>362</v>
      </c>
      <c r="RU227" t="s">
        <v>362</v>
      </c>
      <c r="RV227" t="s">
        <v>362</v>
      </c>
      <c r="RX227" t="s">
        <v>6149</v>
      </c>
      <c r="RY227" t="s">
        <v>360</v>
      </c>
      <c r="RZ227" t="s">
        <v>360</v>
      </c>
      <c r="SA227" t="s">
        <v>360</v>
      </c>
      <c r="SB227" t="s">
        <v>360</v>
      </c>
      <c r="SC227" t="s">
        <v>360</v>
      </c>
      <c r="SD227" t="s">
        <v>360</v>
      </c>
      <c r="SE227" t="s">
        <v>362</v>
      </c>
      <c r="SF227" t="s">
        <v>360</v>
      </c>
      <c r="SG227" t="s">
        <v>362</v>
      </c>
      <c r="SH227" t="s">
        <v>362</v>
      </c>
      <c r="SI227" t="s">
        <v>362</v>
      </c>
      <c r="SK227" t="s">
        <v>6939</v>
      </c>
      <c r="SL227" t="s">
        <v>362</v>
      </c>
      <c r="SM227" t="s">
        <v>362</v>
      </c>
      <c r="SN227" t="s">
        <v>360</v>
      </c>
      <c r="SO227" t="s">
        <v>360</v>
      </c>
      <c r="SP227" t="s">
        <v>362</v>
      </c>
      <c r="SQ227" t="s">
        <v>360</v>
      </c>
      <c r="SR227" t="s">
        <v>362</v>
      </c>
      <c r="SS227" t="s">
        <v>362</v>
      </c>
      <c r="ST227" t="s">
        <v>360</v>
      </c>
      <c r="SU227" t="s">
        <v>362</v>
      </c>
      <c r="SV227" t="s">
        <v>362</v>
      </c>
      <c r="SW227" t="s">
        <v>362</v>
      </c>
      <c r="SX227" t="s">
        <v>362</v>
      </c>
      <c r="SZ227" t="s">
        <v>3074</v>
      </c>
      <c r="TA227" t="s">
        <v>362</v>
      </c>
      <c r="TB227" t="s">
        <v>362</v>
      </c>
      <c r="TC227" t="s">
        <v>362</v>
      </c>
      <c r="TD227" t="s">
        <v>362</v>
      </c>
      <c r="TE227" t="s">
        <v>362</v>
      </c>
      <c r="TF227" t="s">
        <v>362</v>
      </c>
      <c r="TG227" t="s">
        <v>360</v>
      </c>
      <c r="TH227" t="s">
        <v>362</v>
      </c>
      <c r="TY227" t="s">
        <v>5019</v>
      </c>
      <c r="TZ227" t="s">
        <v>5453</v>
      </c>
      <c r="UA227" t="s">
        <v>362</v>
      </c>
      <c r="UB227" t="s">
        <v>362</v>
      </c>
      <c r="UC227" t="s">
        <v>362</v>
      </c>
      <c r="UD227" t="s">
        <v>362</v>
      </c>
      <c r="UE227" t="s">
        <v>362</v>
      </c>
      <c r="UF227" t="s">
        <v>360</v>
      </c>
      <c r="UG227" t="s">
        <v>362</v>
      </c>
      <c r="UH227" t="s">
        <v>362</v>
      </c>
      <c r="UI227" t="s">
        <v>362</v>
      </c>
      <c r="UJ227" t="s">
        <v>362</v>
      </c>
      <c r="UK227" t="s">
        <v>362</v>
      </c>
      <c r="UN227" t="s">
        <v>3074</v>
      </c>
      <c r="UO227" t="s">
        <v>3074</v>
      </c>
      <c r="UP227" t="s">
        <v>3074</v>
      </c>
      <c r="UQ227" t="s">
        <v>6940</v>
      </c>
      <c r="UR227" t="s">
        <v>304</v>
      </c>
      <c r="US227" t="s">
        <v>321</v>
      </c>
      <c r="UT227" t="s">
        <v>298</v>
      </c>
      <c r="UU227" t="s">
        <v>687</v>
      </c>
      <c r="UV227" t="s">
        <v>527</v>
      </c>
      <c r="UW227" t="s">
        <v>330</v>
      </c>
      <c r="UX227" t="s">
        <v>742</v>
      </c>
      <c r="UY227" t="s">
        <v>406</v>
      </c>
      <c r="UZ227" t="s">
        <v>1099</v>
      </c>
      <c r="VA227" t="s">
        <v>1185</v>
      </c>
      <c r="VB227" t="s">
        <v>386</v>
      </c>
    </row>
    <row r="228" spans="1:574" x14ac:dyDescent="0.25">
      <c r="A228" t="s">
        <v>6941</v>
      </c>
      <c r="B228" s="38">
        <v>45916</v>
      </c>
      <c r="C228" t="s">
        <v>3056</v>
      </c>
      <c r="D228" t="s">
        <v>3062</v>
      </c>
      <c r="E228" t="s">
        <v>3068</v>
      </c>
      <c r="G228" t="s">
        <v>3072</v>
      </c>
      <c r="H228" s="38">
        <v>44981</v>
      </c>
      <c r="I228">
        <v>30</v>
      </c>
      <c r="J228" t="s">
        <v>1465</v>
      </c>
      <c r="K228" t="s">
        <v>4866</v>
      </c>
      <c r="L228" t="s">
        <v>4875</v>
      </c>
      <c r="N228" t="s">
        <v>4913</v>
      </c>
      <c r="P228" t="s">
        <v>4937</v>
      </c>
      <c r="R228" t="s">
        <v>5527</v>
      </c>
      <c r="S228" t="s">
        <v>360</v>
      </c>
      <c r="T228" t="s">
        <v>362</v>
      </c>
      <c r="U228" t="s">
        <v>362</v>
      </c>
      <c r="V228" t="s">
        <v>362</v>
      </c>
      <c r="W228" t="s">
        <v>362</v>
      </c>
      <c r="X228" t="s">
        <v>362</v>
      </c>
      <c r="Y228" t="s">
        <v>362</v>
      </c>
      <c r="Z228" t="s">
        <v>362</v>
      </c>
      <c r="AB228" t="s">
        <v>4940</v>
      </c>
      <c r="AC228" t="s">
        <v>4940</v>
      </c>
      <c r="AD228" t="s">
        <v>4940</v>
      </c>
      <c r="AE228" t="s">
        <v>4940</v>
      </c>
      <c r="AF228" t="s">
        <v>4940</v>
      </c>
      <c r="AG228" t="s">
        <v>4940</v>
      </c>
      <c r="AH228" t="s">
        <v>5984</v>
      </c>
      <c r="AI228" t="s">
        <v>360</v>
      </c>
      <c r="AJ228" t="s">
        <v>360</v>
      </c>
      <c r="AK228" t="s">
        <v>362</v>
      </c>
      <c r="AL228" t="s">
        <v>362</v>
      </c>
      <c r="AM228" t="s">
        <v>362</v>
      </c>
      <c r="AN228" t="s">
        <v>362</v>
      </c>
      <c r="AO228" t="s">
        <v>362</v>
      </c>
      <c r="AP228" t="s">
        <v>362</v>
      </c>
      <c r="AQ228" t="s">
        <v>362</v>
      </c>
      <c r="AR228" t="s">
        <v>362</v>
      </c>
      <c r="AS228" t="s">
        <v>362</v>
      </c>
      <c r="AT228" t="s">
        <v>362</v>
      </c>
      <c r="AU228" t="s">
        <v>362</v>
      </c>
      <c r="AV228" t="s">
        <v>362</v>
      </c>
      <c r="AX228" t="s">
        <v>5984</v>
      </c>
      <c r="AY228" t="s">
        <v>360</v>
      </c>
      <c r="AZ228" t="s">
        <v>360</v>
      </c>
      <c r="BA228" t="s">
        <v>362</v>
      </c>
      <c r="BB228" t="s">
        <v>362</v>
      </c>
      <c r="BC228" t="s">
        <v>362</v>
      </c>
      <c r="BD228" t="s">
        <v>362</v>
      </c>
      <c r="BE228" t="s">
        <v>362</v>
      </c>
      <c r="BF228" t="s">
        <v>362</v>
      </c>
      <c r="BG228" t="s">
        <v>362</v>
      </c>
      <c r="BH228" t="s">
        <v>362</v>
      </c>
      <c r="BI228" t="s">
        <v>362</v>
      </c>
      <c r="BJ228" t="s">
        <v>362</v>
      </c>
      <c r="BK228" t="s">
        <v>362</v>
      </c>
      <c r="BM228" t="s">
        <v>5473</v>
      </c>
      <c r="BN228" t="s">
        <v>362</v>
      </c>
      <c r="BO228" t="s">
        <v>362</v>
      </c>
      <c r="BP228" t="s">
        <v>362</v>
      </c>
      <c r="BQ228" t="s">
        <v>360</v>
      </c>
      <c r="BR228" t="s">
        <v>362</v>
      </c>
      <c r="BS228" t="s">
        <v>362</v>
      </c>
      <c r="BT228" t="s">
        <v>362</v>
      </c>
      <c r="BU228" t="s">
        <v>362</v>
      </c>
      <c r="BV228" t="s">
        <v>362</v>
      </c>
      <c r="BX228" t="s">
        <v>4975</v>
      </c>
      <c r="CN228" t="s">
        <v>5002</v>
      </c>
      <c r="DD228" t="s">
        <v>5021</v>
      </c>
      <c r="EK228" t="s">
        <v>5070</v>
      </c>
      <c r="EW228" t="s">
        <v>5094</v>
      </c>
      <c r="EX228" t="s">
        <v>360</v>
      </c>
      <c r="EY228" t="s">
        <v>362</v>
      </c>
      <c r="EZ228" t="s">
        <v>362</v>
      </c>
      <c r="FA228" t="s">
        <v>362</v>
      </c>
      <c r="FB228" t="s">
        <v>362</v>
      </c>
      <c r="FC228" t="s">
        <v>362</v>
      </c>
      <c r="FD228" t="s">
        <v>362</v>
      </c>
      <c r="FE228" t="s">
        <v>362</v>
      </c>
      <c r="FF228" t="s">
        <v>362</v>
      </c>
      <c r="FG228" t="s">
        <v>362</v>
      </c>
      <c r="FH228" t="s">
        <v>362</v>
      </c>
      <c r="FJ228" t="s">
        <v>5070</v>
      </c>
      <c r="FK228" t="s">
        <v>3072</v>
      </c>
      <c r="FV228" t="s">
        <v>3072</v>
      </c>
      <c r="GG228" t="s">
        <v>4951</v>
      </c>
      <c r="GI228" t="s">
        <v>3074</v>
      </c>
      <c r="HN228" t="s">
        <v>4907</v>
      </c>
      <c r="HO228" t="s">
        <v>362</v>
      </c>
      <c r="HP228" t="s">
        <v>362</v>
      </c>
      <c r="HQ228" t="s">
        <v>362</v>
      </c>
      <c r="HR228" t="s">
        <v>362</v>
      </c>
      <c r="HS228" t="s">
        <v>362</v>
      </c>
      <c r="HT228" t="s">
        <v>362</v>
      </c>
      <c r="HU228" t="s">
        <v>362</v>
      </c>
      <c r="HV228" t="s">
        <v>360</v>
      </c>
      <c r="HW228" t="s">
        <v>362</v>
      </c>
      <c r="HY228" t="s">
        <v>5184</v>
      </c>
      <c r="HZ228" t="s">
        <v>362</v>
      </c>
      <c r="IA228" t="s">
        <v>362</v>
      </c>
      <c r="IB228" t="s">
        <v>360</v>
      </c>
      <c r="IC228" t="s">
        <v>362</v>
      </c>
      <c r="ID228" t="s">
        <v>362</v>
      </c>
      <c r="IE228" t="s">
        <v>362</v>
      </c>
      <c r="IG228" t="s">
        <v>5187</v>
      </c>
      <c r="IP228" t="s">
        <v>5203</v>
      </c>
      <c r="IQ228" t="s">
        <v>5220</v>
      </c>
      <c r="IR228" t="s">
        <v>362</v>
      </c>
      <c r="IS228" t="s">
        <v>362</v>
      </c>
      <c r="IT228" t="s">
        <v>362</v>
      </c>
      <c r="IU228" t="s">
        <v>362</v>
      </c>
      <c r="IV228" t="s">
        <v>360</v>
      </c>
      <c r="IW228" t="s">
        <v>362</v>
      </c>
      <c r="IX228" t="s">
        <v>362</v>
      </c>
      <c r="IY228" t="s">
        <v>362</v>
      </c>
      <c r="IZ228" t="s">
        <v>362</v>
      </c>
      <c r="JA228" t="s">
        <v>362</v>
      </c>
      <c r="JL228" t="s">
        <v>3074</v>
      </c>
      <c r="JX228" t="s">
        <v>5248</v>
      </c>
      <c r="JY228" t="s">
        <v>360</v>
      </c>
      <c r="JZ228" t="s">
        <v>362</v>
      </c>
      <c r="KA228" t="s">
        <v>362</v>
      </c>
      <c r="KB228" t="s">
        <v>362</v>
      </c>
      <c r="KC228" t="s">
        <v>362</v>
      </c>
      <c r="KD228" t="s">
        <v>362</v>
      </c>
      <c r="KE228" t="s">
        <v>362</v>
      </c>
      <c r="KF228" t="s">
        <v>362</v>
      </c>
      <c r="KG228" t="s">
        <v>362</v>
      </c>
      <c r="KI228" t="s">
        <v>5259</v>
      </c>
      <c r="KJ228" t="s">
        <v>5996</v>
      </c>
      <c r="KK228" t="s">
        <v>360</v>
      </c>
      <c r="KL228" t="s">
        <v>362</v>
      </c>
      <c r="KM228" t="s">
        <v>362</v>
      </c>
      <c r="KN228" t="s">
        <v>362</v>
      </c>
      <c r="KO228" t="s">
        <v>360</v>
      </c>
      <c r="KP228" t="s">
        <v>362</v>
      </c>
      <c r="KQ228" t="s">
        <v>360</v>
      </c>
      <c r="KR228" t="s">
        <v>362</v>
      </c>
      <c r="KS228" t="s">
        <v>362</v>
      </c>
      <c r="KT228" t="s">
        <v>362</v>
      </c>
      <c r="KU228" t="s">
        <v>362</v>
      </c>
      <c r="LJ228" t="s">
        <v>5283</v>
      </c>
      <c r="LK228" t="s">
        <v>362</v>
      </c>
      <c r="LL228" t="s">
        <v>362</v>
      </c>
      <c r="LM228" t="s">
        <v>360</v>
      </c>
      <c r="LN228" t="s">
        <v>362</v>
      </c>
      <c r="LO228" t="s">
        <v>362</v>
      </c>
      <c r="LP228" t="s">
        <v>362</v>
      </c>
      <c r="LQ228" t="s">
        <v>362</v>
      </c>
      <c r="LS228" t="s">
        <v>3072</v>
      </c>
      <c r="LT228" t="s">
        <v>5287</v>
      </c>
      <c r="MR228" t="s">
        <v>5050</v>
      </c>
      <c r="MS228" t="s">
        <v>362</v>
      </c>
      <c r="MT228" t="s">
        <v>362</v>
      </c>
      <c r="MU228" t="s">
        <v>362</v>
      </c>
      <c r="MV228" t="s">
        <v>362</v>
      </c>
      <c r="MW228" t="s">
        <v>362</v>
      </c>
      <c r="MX228" t="s">
        <v>362</v>
      </c>
      <c r="MY228" t="s">
        <v>362</v>
      </c>
      <c r="MZ228" t="s">
        <v>360</v>
      </c>
      <c r="NA228" t="s">
        <v>362</v>
      </c>
      <c r="NB228" t="s">
        <v>362</v>
      </c>
      <c r="NC228" t="s">
        <v>362</v>
      </c>
      <c r="NE228" t="s">
        <v>4971</v>
      </c>
      <c r="NF228" t="s">
        <v>362</v>
      </c>
      <c r="NG228" t="s">
        <v>362</v>
      </c>
      <c r="NH228" t="s">
        <v>362</v>
      </c>
      <c r="NI228" t="s">
        <v>362</v>
      </c>
      <c r="NJ228" t="s">
        <v>362</v>
      </c>
      <c r="NK228" t="s">
        <v>362</v>
      </c>
      <c r="NL228" t="s">
        <v>362</v>
      </c>
      <c r="NM228" t="s">
        <v>362</v>
      </c>
      <c r="NN228" t="s">
        <v>362</v>
      </c>
      <c r="NO228" t="s">
        <v>362</v>
      </c>
      <c r="NP228" t="s">
        <v>362</v>
      </c>
      <c r="NQ228" t="s">
        <v>360</v>
      </c>
      <c r="NR228" t="s">
        <v>362</v>
      </c>
      <c r="NS228" t="s">
        <v>362</v>
      </c>
      <c r="NU228" t="s">
        <v>6596</v>
      </c>
      <c r="NV228" t="s">
        <v>362</v>
      </c>
      <c r="NW228" t="s">
        <v>362</v>
      </c>
      <c r="NX228" t="s">
        <v>362</v>
      </c>
      <c r="NY228" t="s">
        <v>362</v>
      </c>
      <c r="NZ228" t="s">
        <v>360</v>
      </c>
      <c r="OA228" t="s">
        <v>360</v>
      </c>
      <c r="OB228" t="s">
        <v>360</v>
      </c>
      <c r="OC228" t="s">
        <v>362</v>
      </c>
      <c r="OD228" t="s">
        <v>362</v>
      </c>
      <c r="OE228" t="s">
        <v>362</v>
      </c>
      <c r="OF228" t="s">
        <v>362</v>
      </c>
      <c r="OG228" t="s">
        <v>362</v>
      </c>
      <c r="OI228" t="s">
        <v>5345</v>
      </c>
      <c r="OJ228" t="s">
        <v>360</v>
      </c>
      <c r="OK228" t="s">
        <v>362</v>
      </c>
      <c r="OL228" t="s">
        <v>362</v>
      </c>
      <c r="OM228" t="s">
        <v>362</v>
      </c>
      <c r="ON228" t="s">
        <v>362</v>
      </c>
      <c r="OO228" t="s">
        <v>362</v>
      </c>
      <c r="OP228" t="s">
        <v>362</v>
      </c>
      <c r="OQ228" t="s">
        <v>362</v>
      </c>
      <c r="OR228" t="s">
        <v>362</v>
      </c>
      <c r="OS228" t="s">
        <v>362</v>
      </c>
      <c r="OU228" t="s">
        <v>5002</v>
      </c>
      <c r="PF228" t="s">
        <v>5387</v>
      </c>
      <c r="PG228" t="s">
        <v>362</v>
      </c>
      <c r="PH228" t="s">
        <v>362</v>
      </c>
      <c r="PI228" t="s">
        <v>362</v>
      </c>
      <c r="PJ228" t="s">
        <v>362</v>
      </c>
      <c r="PK228" t="s">
        <v>362</v>
      </c>
      <c r="PL228" t="s">
        <v>362</v>
      </c>
      <c r="PM228" t="s">
        <v>362</v>
      </c>
      <c r="PN228" t="s">
        <v>362</v>
      </c>
      <c r="PO228" t="s">
        <v>362</v>
      </c>
      <c r="PP228" t="s">
        <v>360</v>
      </c>
      <c r="PQ228" t="s">
        <v>362</v>
      </c>
      <c r="PR228" t="s">
        <v>362</v>
      </c>
      <c r="PS228" t="s">
        <v>362</v>
      </c>
      <c r="PT228" t="s">
        <v>362</v>
      </c>
      <c r="PU228" t="s">
        <v>362</v>
      </c>
      <c r="PV228" t="s">
        <v>362</v>
      </c>
      <c r="PW228" t="s">
        <v>362</v>
      </c>
      <c r="PX228" t="s">
        <v>362</v>
      </c>
      <c r="PZ228" t="s">
        <v>5398</v>
      </c>
      <c r="QA228" t="s">
        <v>362</v>
      </c>
      <c r="QB228" t="s">
        <v>362</v>
      </c>
      <c r="QC228" t="s">
        <v>362</v>
      </c>
      <c r="QD228" t="s">
        <v>362</v>
      </c>
      <c r="QE228" t="s">
        <v>362</v>
      </c>
      <c r="QF228" t="s">
        <v>362</v>
      </c>
      <c r="QG228" t="s">
        <v>362</v>
      </c>
      <c r="QH228" t="s">
        <v>362</v>
      </c>
      <c r="QI228" t="s">
        <v>362</v>
      </c>
      <c r="QJ228" t="s">
        <v>362</v>
      </c>
      <c r="QK228" t="s">
        <v>362</v>
      </c>
      <c r="QL228" t="s">
        <v>362</v>
      </c>
      <c r="QM228" t="s">
        <v>360</v>
      </c>
      <c r="QN228" t="s">
        <v>362</v>
      </c>
      <c r="QO228" t="s">
        <v>362</v>
      </c>
      <c r="QP228" t="s">
        <v>362</v>
      </c>
      <c r="SZ228" t="s">
        <v>3074</v>
      </c>
      <c r="TA228" t="s">
        <v>362</v>
      </c>
      <c r="TB228" t="s">
        <v>362</v>
      </c>
      <c r="TC228" t="s">
        <v>362</v>
      </c>
      <c r="TD228" t="s">
        <v>362</v>
      </c>
      <c r="TE228" t="s">
        <v>362</v>
      </c>
      <c r="TF228" t="s">
        <v>362</v>
      </c>
      <c r="TG228" t="s">
        <v>360</v>
      </c>
      <c r="TH228" t="s">
        <v>362</v>
      </c>
      <c r="TY228" t="s">
        <v>5002</v>
      </c>
      <c r="UN228" t="s">
        <v>3074</v>
      </c>
      <c r="UO228" t="s">
        <v>3074</v>
      </c>
      <c r="UP228" t="s">
        <v>3074</v>
      </c>
      <c r="UQ228" t="s">
        <v>6942</v>
      </c>
      <c r="UR228" t="s">
        <v>304</v>
      </c>
      <c r="US228" t="s">
        <v>321</v>
      </c>
      <c r="UT228" t="s">
        <v>282</v>
      </c>
      <c r="UU228" t="s">
        <v>687</v>
      </c>
      <c r="UV228" t="s">
        <v>527</v>
      </c>
      <c r="UW228" t="s">
        <v>328</v>
      </c>
      <c r="UX228" t="s">
        <v>737</v>
      </c>
      <c r="UY228" t="s">
        <v>406</v>
      </c>
      <c r="UZ228" t="s">
        <v>1099</v>
      </c>
      <c r="VA228" t="s">
        <v>1184</v>
      </c>
      <c r="VB228" t="s">
        <v>392</v>
      </c>
    </row>
    <row r="229" spans="1:574" x14ac:dyDescent="0.25">
      <c r="A229" t="s">
        <v>6943</v>
      </c>
      <c r="B229" s="38">
        <v>45916</v>
      </c>
      <c r="C229" t="s">
        <v>3058</v>
      </c>
      <c r="D229" t="s">
        <v>3062</v>
      </c>
      <c r="E229" t="s">
        <v>3068</v>
      </c>
      <c r="G229" t="s">
        <v>3072</v>
      </c>
      <c r="H229" s="38">
        <v>44630</v>
      </c>
      <c r="I229">
        <v>68</v>
      </c>
      <c r="J229" t="s">
        <v>1479</v>
      </c>
      <c r="K229" t="s">
        <v>4866</v>
      </c>
      <c r="L229" t="s">
        <v>4875</v>
      </c>
      <c r="N229" t="s">
        <v>4913</v>
      </c>
      <c r="P229" t="s">
        <v>4933</v>
      </c>
      <c r="R229" t="s">
        <v>5529</v>
      </c>
      <c r="S229" t="s">
        <v>362</v>
      </c>
      <c r="T229" t="s">
        <v>360</v>
      </c>
      <c r="U229" t="s">
        <v>362</v>
      </c>
      <c r="V229" t="s">
        <v>362</v>
      </c>
      <c r="W229" t="s">
        <v>362</v>
      </c>
      <c r="X229" t="s">
        <v>362</v>
      </c>
      <c r="Y229" t="s">
        <v>362</v>
      </c>
      <c r="Z229" t="s">
        <v>362</v>
      </c>
      <c r="AB229" t="s">
        <v>4942</v>
      </c>
      <c r="AC229" t="s">
        <v>4942</v>
      </c>
      <c r="AD229" t="s">
        <v>4942</v>
      </c>
      <c r="AE229" t="s">
        <v>4940</v>
      </c>
      <c r="AF229" t="s">
        <v>4940</v>
      </c>
      <c r="AG229" t="s">
        <v>4940</v>
      </c>
      <c r="AH229" t="s">
        <v>5984</v>
      </c>
      <c r="AI229" t="s">
        <v>360</v>
      </c>
      <c r="AJ229" t="s">
        <v>360</v>
      </c>
      <c r="AK229" t="s">
        <v>362</v>
      </c>
      <c r="AL229" t="s">
        <v>362</v>
      </c>
      <c r="AM229" t="s">
        <v>362</v>
      </c>
      <c r="AN229" t="s">
        <v>362</v>
      </c>
      <c r="AO229" t="s">
        <v>362</v>
      </c>
      <c r="AP229" t="s">
        <v>362</v>
      </c>
      <c r="AQ229" t="s">
        <v>362</v>
      </c>
      <c r="AR229" t="s">
        <v>362</v>
      </c>
      <c r="AS229" t="s">
        <v>362</v>
      </c>
      <c r="AT229" t="s">
        <v>362</v>
      </c>
      <c r="AU229" t="s">
        <v>362</v>
      </c>
      <c r="AV229" t="s">
        <v>362</v>
      </c>
      <c r="AX229" t="s">
        <v>4949</v>
      </c>
      <c r="AY229" t="s">
        <v>360</v>
      </c>
      <c r="AZ229" t="s">
        <v>362</v>
      </c>
      <c r="BA229" t="s">
        <v>362</v>
      </c>
      <c r="BB229" t="s">
        <v>362</v>
      </c>
      <c r="BC229" t="s">
        <v>362</v>
      </c>
      <c r="BD229" t="s">
        <v>362</v>
      </c>
      <c r="BE229" t="s">
        <v>362</v>
      </c>
      <c r="BF229" t="s">
        <v>362</v>
      </c>
      <c r="BG229" t="s">
        <v>362</v>
      </c>
      <c r="BH229" t="s">
        <v>362</v>
      </c>
      <c r="BI229" t="s">
        <v>362</v>
      </c>
      <c r="BJ229" t="s">
        <v>362</v>
      </c>
      <c r="BK229" t="s">
        <v>362</v>
      </c>
      <c r="BM229" t="s">
        <v>5473</v>
      </c>
      <c r="BN229" t="s">
        <v>362</v>
      </c>
      <c r="BO229" t="s">
        <v>362</v>
      </c>
      <c r="BP229" t="s">
        <v>362</v>
      </c>
      <c r="BQ229" t="s">
        <v>360</v>
      </c>
      <c r="BR229" t="s">
        <v>362</v>
      </c>
      <c r="BS229" t="s">
        <v>362</v>
      </c>
      <c r="BT229" t="s">
        <v>362</v>
      </c>
      <c r="BU229" t="s">
        <v>362</v>
      </c>
      <c r="BV229" t="s">
        <v>362</v>
      </c>
      <c r="BX229" t="s">
        <v>4975</v>
      </c>
      <c r="CN229" t="s">
        <v>5002</v>
      </c>
      <c r="DD229" t="s">
        <v>5021</v>
      </c>
      <c r="EK229" t="s">
        <v>5070</v>
      </c>
      <c r="EW229" t="s">
        <v>6240</v>
      </c>
      <c r="EX229" t="s">
        <v>362</v>
      </c>
      <c r="EY229" t="s">
        <v>362</v>
      </c>
      <c r="EZ229" t="s">
        <v>362</v>
      </c>
      <c r="FA229" t="s">
        <v>362</v>
      </c>
      <c r="FB229" t="s">
        <v>362</v>
      </c>
      <c r="FC229" t="s">
        <v>360</v>
      </c>
      <c r="FD229" t="s">
        <v>360</v>
      </c>
      <c r="FE229" t="s">
        <v>362</v>
      </c>
      <c r="FF229" t="s">
        <v>362</v>
      </c>
      <c r="FG229" t="s">
        <v>362</v>
      </c>
      <c r="FH229" t="s">
        <v>362</v>
      </c>
      <c r="FJ229" t="s">
        <v>5070</v>
      </c>
      <c r="FK229" t="s">
        <v>3072</v>
      </c>
      <c r="FV229" t="s">
        <v>3072</v>
      </c>
      <c r="GG229" t="s">
        <v>4961</v>
      </c>
      <c r="GI229" t="s">
        <v>3074</v>
      </c>
      <c r="HN229" t="s">
        <v>5172</v>
      </c>
      <c r="HO229" t="s">
        <v>362</v>
      </c>
      <c r="HP229" t="s">
        <v>362</v>
      </c>
      <c r="HQ229" t="s">
        <v>360</v>
      </c>
      <c r="HR229" t="s">
        <v>362</v>
      </c>
      <c r="HS229" t="s">
        <v>362</v>
      </c>
      <c r="HT229" t="s">
        <v>362</v>
      </c>
      <c r="HU229" t="s">
        <v>362</v>
      </c>
      <c r="HV229" t="s">
        <v>362</v>
      </c>
      <c r="HW229" t="s">
        <v>362</v>
      </c>
      <c r="HY229" t="s">
        <v>5186</v>
      </c>
      <c r="HZ229" t="s">
        <v>362</v>
      </c>
      <c r="IA229" t="s">
        <v>362</v>
      </c>
      <c r="IB229" t="s">
        <v>362</v>
      </c>
      <c r="IC229" t="s">
        <v>362</v>
      </c>
      <c r="ID229" t="s">
        <v>360</v>
      </c>
      <c r="IE229" t="s">
        <v>362</v>
      </c>
      <c r="IG229" t="s">
        <v>5187</v>
      </c>
      <c r="IP229" t="s">
        <v>5205</v>
      </c>
      <c r="IQ229" t="s">
        <v>5218</v>
      </c>
      <c r="IR229" t="s">
        <v>362</v>
      </c>
      <c r="IS229" t="s">
        <v>362</v>
      </c>
      <c r="IT229" t="s">
        <v>362</v>
      </c>
      <c r="IU229" t="s">
        <v>360</v>
      </c>
      <c r="IV229" t="s">
        <v>362</v>
      </c>
      <c r="IW229" t="s">
        <v>362</v>
      </c>
      <c r="IX229" t="s">
        <v>362</v>
      </c>
      <c r="IY229" t="s">
        <v>362</v>
      </c>
      <c r="IZ229" t="s">
        <v>362</v>
      </c>
      <c r="JA229" t="s">
        <v>362</v>
      </c>
      <c r="JL229" t="s">
        <v>3074</v>
      </c>
      <c r="JX229" t="s">
        <v>6529</v>
      </c>
      <c r="JY229" t="s">
        <v>360</v>
      </c>
      <c r="JZ229" t="s">
        <v>362</v>
      </c>
      <c r="KA229" t="s">
        <v>362</v>
      </c>
      <c r="KB229" t="s">
        <v>362</v>
      </c>
      <c r="KC229" t="s">
        <v>360</v>
      </c>
      <c r="KD229" t="s">
        <v>360</v>
      </c>
      <c r="KE229" t="s">
        <v>362</v>
      </c>
      <c r="KF229" t="s">
        <v>362</v>
      </c>
      <c r="KG229" t="s">
        <v>362</v>
      </c>
      <c r="KI229" t="s">
        <v>5259</v>
      </c>
      <c r="KJ229" t="s">
        <v>5263</v>
      </c>
      <c r="KK229" t="s">
        <v>360</v>
      </c>
      <c r="KL229" t="s">
        <v>362</v>
      </c>
      <c r="KM229" t="s">
        <v>362</v>
      </c>
      <c r="KN229" t="s">
        <v>362</v>
      </c>
      <c r="KO229" t="s">
        <v>362</v>
      </c>
      <c r="KP229" t="s">
        <v>362</v>
      </c>
      <c r="KQ229" t="s">
        <v>362</v>
      </c>
      <c r="KR229" t="s">
        <v>362</v>
      </c>
      <c r="KS229" t="s">
        <v>362</v>
      </c>
      <c r="KT229" t="s">
        <v>362</v>
      </c>
      <c r="KU229" t="s">
        <v>362</v>
      </c>
      <c r="LJ229" t="s">
        <v>6023</v>
      </c>
      <c r="LK229" t="s">
        <v>360</v>
      </c>
      <c r="LL229" t="s">
        <v>360</v>
      </c>
      <c r="LM229" t="s">
        <v>360</v>
      </c>
      <c r="LN229" t="s">
        <v>360</v>
      </c>
      <c r="LO229" t="s">
        <v>362</v>
      </c>
      <c r="LP229" t="s">
        <v>362</v>
      </c>
      <c r="LQ229" t="s">
        <v>362</v>
      </c>
      <c r="LS229" t="s">
        <v>3072</v>
      </c>
      <c r="LT229" t="s">
        <v>5287</v>
      </c>
      <c r="MR229" t="s">
        <v>5050</v>
      </c>
      <c r="MS229" t="s">
        <v>362</v>
      </c>
      <c r="MT229" t="s">
        <v>362</v>
      </c>
      <c r="MU229" t="s">
        <v>362</v>
      </c>
      <c r="MV229" t="s">
        <v>362</v>
      </c>
      <c r="MW229" t="s">
        <v>362</v>
      </c>
      <c r="MX229" t="s">
        <v>362</v>
      </c>
      <c r="MY229" t="s">
        <v>362</v>
      </c>
      <c r="MZ229" t="s">
        <v>360</v>
      </c>
      <c r="NA229" t="s">
        <v>362</v>
      </c>
      <c r="NB229" t="s">
        <v>362</v>
      </c>
      <c r="NC229" t="s">
        <v>362</v>
      </c>
      <c r="NE229" t="s">
        <v>4971</v>
      </c>
      <c r="NF229" t="s">
        <v>362</v>
      </c>
      <c r="NG229" t="s">
        <v>362</v>
      </c>
      <c r="NH229" t="s">
        <v>362</v>
      </c>
      <c r="NI229" t="s">
        <v>362</v>
      </c>
      <c r="NJ229" t="s">
        <v>362</v>
      </c>
      <c r="NK229" t="s">
        <v>362</v>
      </c>
      <c r="NL229" t="s">
        <v>362</v>
      </c>
      <c r="NM229" t="s">
        <v>362</v>
      </c>
      <c r="NN229" t="s">
        <v>362</v>
      </c>
      <c r="NO229" t="s">
        <v>362</v>
      </c>
      <c r="NP229" t="s">
        <v>362</v>
      </c>
      <c r="NQ229" t="s">
        <v>360</v>
      </c>
      <c r="NR229" t="s">
        <v>362</v>
      </c>
      <c r="NS229" t="s">
        <v>362</v>
      </c>
      <c r="NU229" t="s">
        <v>5263</v>
      </c>
      <c r="NV229" t="s">
        <v>360</v>
      </c>
      <c r="NW229" t="s">
        <v>362</v>
      </c>
      <c r="NX229" t="s">
        <v>362</v>
      </c>
      <c r="NY229" t="s">
        <v>362</v>
      </c>
      <c r="NZ229" t="s">
        <v>362</v>
      </c>
      <c r="OA229" t="s">
        <v>362</v>
      </c>
      <c r="OB229" t="s">
        <v>362</v>
      </c>
      <c r="OC229" t="s">
        <v>362</v>
      </c>
      <c r="OD229" t="s">
        <v>362</v>
      </c>
      <c r="OE229" t="s">
        <v>362</v>
      </c>
      <c r="OF229" t="s">
        <v>362</v>
      </c>
      <c r="OG229" t="s">
        <v>362</v>
      </c>
      <c r="OI229" t="s">
        <v>5345</v>
      </c>
      <c r="OJ229" t="s">
        <v>360</v>
      </c>
      <c r="OK229" t="s">
        <v>362</v>
      </c>
      <c r="OL229" t="s">
        <v>362</v>
      </c>
      <c r="OM229" t="s">
        <v>362</v>
      </c>
      <c r="ON229" t="s">
        <v>362</v>
      </c>
      <c r="OO229" t="s">
        <v>362</v>
      </c>
      <c r="OP229" t="s">
        <v>362</v>
      </c>
      <c r="OQ229" t="s">
        <v>362</v>
      </c>
      <c r="OR229" t="s">
        <v>362</v>
      </c>
      <c r="OS229" t="s">
        <v>362</v>
      </c>
      <c r="OU229" t="s">
        <v>5002</v>
      </c>
      <c r="PF229" t="s">
        <v>6203</v>
      </c>
      <c r="PG229" t="s">
        <v>360</v>
      </c>
      <c r="PH229" t="s">
        <v>362</v>
      </c>
      <c r="PI229" t="s">
        <v>362</v>
      </c>
      <c r="PJ229" t="s">
        <v>362</v>
      </c>
      <c r="PK229" t="s">
        <v>362</v>
      </c>
      <c r="PL229" t="s">
        <v>362</v>
      </c>
      <c r="PM229" t="s">
        <v>362</v>
      </c>
      <c r="PN229" t="s">
        <v>362</v>
      </c>
      <c r="PO229" t="s">
        <v>362</v>
      </c>
      <c r="PP229" t="s">
        <v>360</v>
      </c>
      <c r="PQ229" t="s">
        <v>362</v>
      </c>
      <c r="PR229" t="s">
        <v>362</v>
      </c>
      <c r="PS229" t="s">
        <v>362</v>
      </c>
      <c r="PT229" t="s">
        <v>362</v>
      </c>
      <c r="PU229" t="s">
        <v>362</v>
      </c>
      <c r="PV229" t="s">
        <v>362</v>
      </c>
      <c r="PW229" t="s">
        <v>362</v>
      </c>
      <c r="PX229" t="s">
        <v>362</v>
      </c>
      <c r="PZ229" t="s">
        <v>6148</v>
      </c>
      <c r="QA229" t="s">
        <v>362</v>
      </c>
      <c r="QB229" t="s">
        <v>362</v>
      </c>
      <c r="QC229" t="s">
        <v>362</v>
      </c>
      <c r="QD229" t="s">
        <v>362</v>
      </c>
      <c r="QE229" t="s">
        <v>362</v>
      </c>
      <c r="QF229" t="s">
        <v>362</v>
      </c>
      <c r="QG229" t="s">
        <v>360</v>
      </c>
      <c r="QH229" t="s">
        <v>360</v>
      </c>
      <c r="QI229" t="s">
        <v>362</v>
      </c>
      <c r="QJ229" t="s">
        <v>362</v>
      </c>
      <c r="QK229" t="s">
        <v>362</v>
      </c>
      <c r="QL229" t="s">
        <v>362</v>
      </c>
      <c r="QM229" t="s">
        <v>362</v>
      </c>
      <c r="QN229" t="s">
        <v>362</v>
      </c>
      <c r="QO229" t="s">
        <v>362</v>
      </c>
      <c r="QP229" t="s">
        <v>362</v>
      </c>
      <c r="QR229" t="s">
        <v>6938</v>
      </c>
      <c r="QS229" t="s">
        <v>360</v>
      </c>
      <c r="QT229" t="s">
        <v>360</v>
      </c>
      <c r="QU229" t="s">
        <v>362</v>
      </c>
      <c r="QV229" t="s">
        <v>362</v>
      </c>
      <c r="QW229" t="s">
        <v>362</v>
      </c>
      <c r="QX229" t="s">
        <v>362</v>
      </c>
      <c r="QY229" t="s">
        <v>362</v>
      </c>
      <c r="QZ229" t="s">
        <v>360</v>
      </c>
      <c r="RA229" t="s">
        <v>362</v>
      </c>
      <c r="RB229" t="s">
        <v>362</v>
      </c>
      <c r="RC229" t="s">
        <v>362</v>
      </c>
      <c r="RD229" t="s">
        <v>362</v>
      </c>
      <c r="RF229" t="s">
        <v>6091</v>
      </c>
      <c r="RG229" t="s">
        <v>362</v>
      </c>
      <c r="RH229" t="s">
        <v>362</v>
      </c>
      <c r="RI229" t="s">
        <v>362</v>
      </c>
      <c r="RJ229" t="s">
        <v>362</v>
      </c>
      <c r="RK229" t="s">
        <v>360</v>
      </c>
      <c r="RL229" t="s">
        <v>362</v>
      </c>
      <c r="RM229" t="s">
        <v>360</v>
      </c>
      <c r="RN229" t="s">
        <v>362</v>
      </c>
      <c r="RO229" t="s">
        <v>362</v>
      </c>
      <c r="RP229" t="s">
        <v>362</v>
      </c>
      <c r="RQ229" t="s">
        <v>362</v>
      </c>
      <c r="RR229" t="s">
        <v>362</v>
      </c>
      <c r="RS229" t="s">
        <v>362</v>
      </c>
      <c r="RT229" t="s">
        <v>362</v>
      </c>
      <c r="RU229" t="s">
        <v>362</v>
      </c>
      <c r="RV229" t="s">
        <v>362</v>
      </c>
      <c r="RX229" t="s">
        <v>6213</v>
      </c>
      <c r="RY229" t="s">
        <v>360</v>
      </c>
      <c r="RZ229" t="s">
        <v>360</v>
      </c>
      <c r="SA229" t="s">
        <v>360</v>
      </c>
      <c r="SB229" t="s">
        <v>360</v>
      </c>
      <c r="SC229" t="s">
        <v>360</v>
      </c>
      <c r="SD229" t="s">
        <v>360</v>
      </c>
      <c r="SE229" t="s">
        <v>362</v>
      </c>
      <c r="SF229" t="s">
        <v>362</v>
      </c>
      <c r="SG229" t="s">
        <v>362</v>
      </c>
      <c r="SH229" t="s">
        <v>362</v>
      </c>
      <c r="SI229" t="s">
        <v>362</v>
      </c>
      <c r="SK229" t="s">
        <v>6486</v>
      </c>
      <c r="SL229" t="s">
        <v>362</v>
      </c>
      <c r="SM229" t="s">
        <v>362</v>
      </c>
      <c r="SN229" t="s">
        <v>362</v>
      </c>
      <c r="SO229" t="s">
        <v>360</v>
      </c>
      <c r="SP229" t="s">
        <v>362</v>
      </c>
      <c r="SQ229" t="s">
        <v>360</v>
      </c>
      <c r="SR229" t="s">
        <v>362</v>
      </c>
      <c r="SS229" t="s">
        <v>362</v>
      </c>
      <c r="ST229" t="s">
        <v>360</v>
      </c>
      <c r="SU229" t="s">
        <v>362</v>
      </c>
      <c r="SV229" t="s">
        <v>362</v>
      </c>
      <c r="SW229" t="s">
        <v>362</v>
      </c>
      <c r="SX229" t="s">
        <v>362</v>
      </c>
      <c r="SZ229" t="s">
        <v>3074</v>
      </c>
      <c r="TA229" t="s">
        <v>362</v>
      </c>
      <c r="TB229" t="s">
        <v>362</v>
      </c>
      <c r="TC229" t="s">
        <v>362</v>
      </c>
      <c r="TD229" t="s">
        <v>362</v>
      </c>
      <c r="TE229" t="s">
        <v>362</v>
      </c>
      <c r="TF229" t="s">
        <v>362</v>
      </c>
      <c r="TG229" t="s">
        <v>360</v>
      </c>
      <c r="TH229" t="s">
        <v>362</v>
      </c>
      <c r="TY229" t="s">
        <v>5021</v>
      </c>
      <c r="TZ229" t="s">
        <v>5453</v>
      </c>
      <c r="UA229" t="s">
        <v>362</v>
      </c>
      <c r="UB229" t="s">
        <v>362</v>
      </c>
      <c r="UC229" t="s">
        <v>362</v>
      </c>
      <c r="UD229" t="s">
        <v>362</v>
      </c>
      <c r="UE229" t="s">
        <v>362</v>
      </c>
      <c r="UF229" t="s">
        <v>360</v>
      </c>
      <c r="UG229" t="s">
        <v>362</v>
      </c>
      <c r="UH229" t="s">
        <v>362</v>
      </c>
      <c r="UI229" t="s">
        <v>362</v>
      </c>
      <c r="UJ229" t="s">
        <v>362</v>
      </c>
      <c r="UK229" t="s">
        <v>362</v>
      </c>
      <c r="UN229" t="s">
        <v>3074</v>
      </c>
      <c r="UO229" t="s">
        <v>3074</v>
      </c>
      <c r="UP229" t="s">
        <v>3074</v>
      </c>
      <c r="UQ229" t="s">
        <v>6944</v>
      </c>
      <c r="UR229" t="s">
        <v>304</v>
      </c>
      <c r="US229" t="s">
        <v>321</v>
      </c>
      <c r="UT229" t="s">
        <v>298</v>
      </c>
      <c r="UU229" t="s">
        <v>686</v>
      </c>
      <c r="UV229" t="s">
        <v>532</v>
      </c>
      <c r="UW229" t="s">
        <v>330</v>
      </c>
      <c r="UX229" t="s">
        <v>737</v>
      </c>
      <c r="UY229" t="s">
        <v>406</v>
      </c>
      <c r="UZ229" t="s">
        <v>1099</v>
      </c>
      <c r="VA229" t="s">
        <v>1185</v>
      </c>
      <c r="VB229" t="s">
        <v>386</v>
      </c>
    </row>
    <row r="230" spans="1:574" x14ac:dyDescent="0.25">
      <c r="A230" t="s">
        <v>6945</v>
      </c>
      <c r="B230" s="38">
        <v>45916</v>
      </c>
      <c r="C230" t="s">
        <v>3057</v>
      </c>
      <c r="D230" t="s">
        <v>3062</v>
      </c>
      <c r="E230" t="s">
        <v>3068</v>
      </c>
      <c r="G230" t="s">
        <v>3072</v>
      </c>
      <c r="H230" s="38">
        <v>45170</v>
      </c>
      <c r="I230">
        <v>38</v>
      </c>
      <c r="J230" t="s">
        <v>1479</v>
      </c>
      <c r="K230" t="s">
        <v>4866</v>
      </c>
      <c r="L230" t="s">
        <v>4875</v>
      </c>
      <c r="N230" t="s">
        <v>4911</v>
      </c>
      <c r="P230" t="s">
        <v>4927</v>
      </c>
      <c r="R230" t="s">
        <v>5527</v>
      </c>
      <c r="S230" t="s">
        <v>360</v>
      </c>
      <c r="T230" t="s">
        <v>362</v>
      </c>
      <c r="U230" t="s">
        <v>362</v>
      </c>
      <c r="V230" t="s">
        <v>362</v>
      </c>
      <c r="W230" t="s">
        <v>362</v>
      </c>
      <c r="X230" t="s">
        <v>362</v>
      </c>
      <c r="Y230" t="s">
        <v>362</v>
      </c>
      <c r="Z230" t="s">
        <v>362</v>
      </c>
      <c r="AB230" t="s">
        <v>4940</v>
      </c>
      <c r="AC230" t="s">
        <v>4940</v>
      </c>
      <c r="AD230" t="s">
        <v>4940</v>
      </c>
      <c r="AE230" t="s">
        <v>4940</v>
      </c>
      <c r="AF230" t="s">
        <v>4940</v>
      </c>
      <c r="AG230" t="s">
        <v>4940</v>
      </c>
      <c r="AH230" t="s">
        <v>6946</v>
      </c>
      <c r="AI230" t="s">
        <v>360</v>
      </c>
      <c r="AJ230" t="s">
        <v>362</v>
      </c>
      <c r="AK230" t="s">
        <v>362</v>
      </c>
      <c r="AL230" t="s">
        <v>360</v>
      </c>
      <c r="AM230" t="s">
        <v>360</v>
      </c>
      <c r="AN230" t="s">
        <v>360</v>
      </c>
      <c r="AO230" t="s">
        <v>362</v>
      </c>
      <c r="AP230" t="s">
        <v>360</v>
      </c>
      <c r="AQ230" t="s">
        <v>360</v>
      </c>
      <c r="AR230" t="s">
        <v>360</v>
      </c>
      <c r="AS230" t="s">
        <v>360</v>
      </c>
      <c r="AT230" t="s">
        <v>362</v>
      </c>
      <c r="AU230" t="s">
        <v>362</v>
      </c>
      <c r="AV230" t="s">
        <v>362</v>
      </c>
      <c r="AX230" t="s">
        <v>4973</v>
      </c>
      <c r="AY230" t="s">
        <v>362</v>
      </c>
      <c r="AZ230" t="s">
        <v>362</v>
      </c>
      <c r="BA230" t="s">
        <v>362</v>
      </c>
      <c r="BB230" t="s">
        <v>362</v>
      </c>
      <c r="BC230" t="s">
        <v>362</v>
      </c>
      <c r="BD230" t="s">
        <v>362</v>
      </c>
      <c r="BE230" t="s">
        <v>362</v>
      </c>
      <c r="BF230" t="s">
        <v>362</v>
      </c>
      <c r="BG230" t="s">
        <v>362</v>
      </c>
      <c r="BH230" t="s">
        <v>362</v>
      </c>
      <c r="BI230" t="s">
        <v>362</v>
      </c>
      <c r="BJ230" t="s">
        <v>360</v>
      </c>
      <c r="BK230" t="s">
        <v>362</v>
      </c>
      <c r="DE230" t="s">
        <v>5030</v>
      </c>
      <c r="DN230" t="s">
        <v>5041</v>
      </c>
      <c r="DO230" t="s">
        <v>362</v>
      </c>
      <c r="DP230" t="s">
        <v>360</v>
      </c>
      <c r="DQ230" t="s">
        <v>362</v>
      </c>
      <c r="DR230" t="s">
        <v>362</v>
      </c>
      <c r="DS230" t="s">
        <v>362</v>
      </c>
      <c r="DT230" t="s">
        <v>362</v>
      </c>
      <c r="DU230" t="s">
        <v>362</v>
      </c>
      <c r="DV230" t="s">
        <v>362</v>
      </c>
      <c r="DW230" t="s">
        <v>362</v>
      </c>
      <c r="EK230" t="s">
        <v>5070</v>
      </c>
      <c r="EW230" t="s">
        <v>5094</v>
      </c>
      <c r="EX230" t="s">
        <v>360</v>
      </c>
      <c r="EY230" t="s">
        <v>362</v>
      </c>
      <c r="EZ230" t="s">
        <v>362</v>
      </c>
      <c r="FA230" t="s">
        <v>362</v>
      </c>
      <c r="FB230" t="s">
        <v>362</v>
      </c>
      <c r="FC230" t="s">
        <v>362</v>
      </c>
      <c r="FD230" t="s">
        <v>362</v>
      </c>
      <c r="FE230" t="s">
        <v>362</v>
      </c>
      <c r="FF230" t="s">
        <v>362</v>
      </c>
      <c r="FG230" t="s">
        <v>362</v>
      </c>
      <c r="FH230" t="s">
        <v>362</v>
      </c>
      <c r="FJ230" t="s">
        <v>5070</v>
      </c>
      <c r="FK230" t="s">
        <v>3074</v>
      </c>
      <c r="FL230" t="s">
        <v>5113</v>
      </c>
      <c r="FM230" t="s">
        <v>360</v>
      </c>
      <c r="FN230" t="s">
        <v>362</v>
      </c>
      <c r="FO230" t="s">
        <v>362</v>
      </c>
      <c r="FP230" t="s">
        <v>362</v>
      </c>
      <c r="FQ230" t="s">
        <v>362</v>
      </c>
      <c r="FR230" t="s">
        <v>362</v>
      </c>
      <c r="FS230" t="s">
        <v>362</v>
      </c>
      <c r="FT230" t="s">
        <v>362</v>
      </c>
      <c r="FV230" t="s">
        <v>3072</v>
      </c>
      <c r="GG230" t="s">
        <v>5544</v>
      </c>
      <c r="GI230" t="s">
        <v>3074</v>
      </c>
      <c r="HN230" t="s">
        <v>4907</v>
      </c>
      <c r="HO230" t="s">
        <v>362</v>
      </c>
      <c r="HP230" t="s">
        <v>362</v>
      </c>
      <c r="HQ230" t="s">
        <v>362</v>
      </c>
      <c r="HR230" t="s">
        <v>362</v>
      </c>
      <c r="HS230" t="s">
        <v>362</v>
      </c>
      <c r="HT230" t="s">
        <v>362</v>
      </c>
      <c r="HU230" t="s">
        <v>362</v>
      </c>
      <c r="HV230" t="s">
        <v>360</v>
      </c>
      <c r="HW230" t="s">
        <v>362</v>
      </c>
      <c r="HY230" t="s">
        <v>5186</v>
      </c>
      <c r="HZ230" t="s">
        <v>362</v>
      </c>
      <c r="IA230" t="s">
        <v>362</v>
      </c>
      <c r="IB230" t="s">
        <v>362</v>
      </c>
      <c r="IC230" t="s">
        <v>362</v>
      </c>
      <c r="ID230" t="s">
        <v>360</v>
      </c>
      <c r="IE230" t="s">
        <v>362</v>
      </c>
      <c r="IG230" t="s">
        <v>5189</v>
      </c>
      <c r="IH230" t="s">
        <v>5200</v>
      </c>
      <c r="II230" t="s">
        <v>362</v>
      </c>
      <c r="IJ230" t="s">
        <v>362</v>
      </c>
      <c r="IK230" t="s">
        <v>362</v>
      </c>
      <c r="IL230" t="s">
        <v>360</v>
      </c>
      <c r="IM230" t="s">
        <v>362</v>
      </c>
      <c r="IN230" t="s">
        <v>362</v>
      </c>
      <c r="IP230" t="s">
        <v>5205</v>
      </c>
      <c r="IQ230" t="s">
        <v>5218</v>
      </c>
      <c r="IR230" t="s">
        <v>362</v>
      </c>
      <c r="IS230" t="s">
        <v>362</v>
      </c>
      <c r="IT230" t="s">
        <v>362</v>
      </c>
      <c r="IU230" t="s">
        <v>360</v>
      </c>
      <c r="IV230" t="s">
        <v>362</v>
      </c>
      <c r="IW230" t="s">
        <v>362</v>
      </c>
      <c r="IX230" t="s">
        <v>362</v>
      </c>
      <c r="IY230" t="s">
        <v>362</v>
      </c>
      <c r="IZ230" t="s">
        <v>362</v>
      </c>
      <c r="JA230" t="s">
        <v>362</v>
      </c>
      <c r="JL230" t="s">
        <v>3074</v>
      </c>
      <c r="JX230" t="s">
        <v>5248</v>
      </c>
      <c r="JY230" t="s">
        <v>360</v>
      </c>
      <c r="JZ230" t="s">
        <v>362</v>
      </c>
      <c r="KA230" t="s">
        <v>362</v>
      </c>
      <c r="KB230" t="s">
        <v>362</v>
      </c>
      <c r="KC230" t="s">
        <v>362</v>
      </c>
      <c r="KD230" t="s">
        <v>362</v>
      </c>
      <c r="KE230" t="s">
        <v>362</v>
      </c>
      <c r="KF230" t="s">
        <v>362</v>
      </c>
      <c r="KG230" t="s">
        <v>362</v>
      </c>
      <c r="KI230" t="s">
        <v>5259</v>
      </c>
      <c r="KJ230" t="s">
        <v>5263</v>
      </c>
      <c r="KK230" t="s">
        <v>360</v>
      </c>
      <c r="KL230" t="s">
        <v>362</v>
      </c>
      <c r="KM230" t="s">
        <v>362</v>
      </c>
      <c r="KN230" t="s">
        <v>362</v>
      </c>
      <c r="KO230" t="s">
        <v>362</v>
      </c>
      <c r="KP230" t="s">
        <v>362</v>
      </c>
      <c r="KQ230" t="s">
        <v>362</v>
      </c>
      <c r="KR230" t="s">
        <v>362</v>
      </c>
      <c r="KS230" t="s">
        <v>362</v>
      </c>
      <c r="KT230" t="s">
        <v>362</v>
      </c>
      <c r="KU230" t="s">
        <v>362</v>
      </c>
      <c r="LJ230" t="s">
        <v>6947</v>
      </c>
      <c r="LK230" t="s">
        <v>360</v>
      </c>
      <c r="LL230" t="s">
        <v>360</v>
      </c>
      <c r="LM230" t="s">
        <v>360</v>
      </c>
      <c r="LN230" t="s">
        <v>360</v>
      </c>
      <c r="LO230" t="s">
        <v>362</v>
      </c>
      <c r="LP230" t="s">
        <v>362</v>
      </c>
      <c r="LQ230" t="s">
        <v>362</v>
      </c>
      <c r="LS230" t="s">
        <v>3074</v>
      </c>
      <c r="LT230" t="s">
        <v>5287</v>
      </c>
      <c r="MR230" t="s">
        <v>5050</v>
      </c>
      <c r="MS230" t="s">
        <v>362</v>
      </c>
      <c r="MT230" t="s">
        <v>362</v>
      </c>
      <c r="MU230" t="s">
        <v>362</v>
      </c>
      <c r="MV230" t="s">
        <v>362</v>
      </c>
      <c r="MW230" t="s">
        <v>362</v>
      </c>
      <c r="MX230" t="s">
        <v>362</v>
      </c>
      <c r="MY230" t="s">
        <v>362</v>
      </c>
      <c r="MZ230" t="s">
        <v>360</v>
      </c>
      <c r="NA230" t="s">
        <v>362</v>
      </c>
      <c r="NB230" t="s">
        <v>362</v>
      </c>
      <c r="NC230" t="s">
        <v>362</v>
      </c>
      <c r="NE230" t="s">
        <v>4971</v>
      </c>
      <c r="NF230" t="s">
        <v>362</v>
      </c>
      <c r="NG230" t="s">
        <v>362</v>
      </c>
      <c r="NH230" t="s">
        <v>362</v>
      </c>
      <c r="NI230" t="s">
        <v>362</v>
      </c>
      <c r="NJ230" t="s">
        <v>362</v>
      </c>
      <c r="NK230" t="s">
        <v>362</v>
      </c>
      <c r="NL230" t="s">
        <v>362</v>
      </c>
      <c r="NM230" t="s">
        <v>362</v>
      </c>
      <c r="NN230" t="s">
        <v>362</v>
      </c>
      <c r="NO230" t="s">
        <v>362</v>
      </c>
      <c r="NP230" t="s">
        <v>362</v>
      </c>
      <c r="NQ230" t="s">
        <v>360</v>
      </c>
      <c r="NR230" t="s">
        <v>362</v>
      </c>
      <c r="NS230" t="s">
        <v>362</v>
      </c>
      <c r="NU230" t="s">
        <v>5263</v>
      </c>
      <c r="NV230" t="s">
        <v>360</v>
      </c>
      <c r="NW230" t="s">
        <v>362</v>
      </c>
      <c r="NX230" t="s">
        <v>362</v>
      </c>
      <c r="NY230" t="s">
        <v>362</v>
      </c>
      <c r="NZ230" t="s">
        <v>362</v>
      </c>
      <c r="OA230" t="s">
        <v>362</v>
      </c>
      <c r="OB230" t="s">
        <v>362</v>
      </c>
      <c r="OC230" t="s">
        <v>362</v>
      </c>
      <c r="OD230" t="s">
        <v>362</v>
      </c>
      <c r="OE230" t="s">
        <v>362</v>
      </c>
      <c r="OF230" t="s">
        <v>362</v>
      </c>
      <c r="OG230" t="s">
        <v>362</v>
      </c>
      <c r="OI230" t="s">
        <v>5345</v>
      </c>
      <c r="OJ230" t="s">
        <v>360</v>
      </c>
      <c r="OK230" t="s">
        <v>362</v>
      </c>
      <c r="OL230" t="s">
        <v>362</v>
      </c>
      <c r="OM230" t="s">
        <v>362</v>
      </c>
      <c r="ON230" t="s">
        <v>362</v>
      </c>
      <c r="OO230" t="s">
        <v>362</v>
      </c>
      <c r="OP230" t="s">
        <v>362</v>
      </c>
      <c r="OQ230" t="s">
        <v>362</v>
      </c>
      <c r="OR230" t="s">
        <v>362</v>
      </c>
      <c r="OS230" t="s">
        <v>362</v>
      </c>
      <c r="OU230" t="s">
        <v>5002</v>
      </c>
      <c r="PF230" t="s">
        <v>5398</v>
      </c>
      <c r="PG230" t="s">
        <v>362</v>
      </c>
      <c r="PH230" t="s">
        <v>362</v>
      </c>
      <c r="PI230" t="s">
        <v>362</v>
      </c>
      <c r="PJ230" t="s">
        <v>362</v>
      </c>
      <c r="PK230" t="s">
        <v>362</v>
      </c>
      <c r="PL230" t="s">
        <v>362</v>
      </c>
      <c r="PM230" t="s">
        <v>362</v>
      </c>
      <c r="PN230" t="s">
        <v>362</v>
      </c>
      <c r="PO230" t="s">
        <v>362</v>
      </c>
      <c r="PP230" t="s">
        <v>362</v>
      </c>
      <c r="PQ230" t="s">
        <v>362</v>
      </c>
      <c r="PR230" t="s">
        <v>362</v>
      </c>
      <c r="PS230" t="s">
        <v>362</v>
      </c>
      <c r="PT230" t="s">
        <v>362</v>
      </c>
      <c r="PU230" t="s">
        <v>362</v>
      </c>
      <c r="PV230" t="s">
        <v>362</v>
      </c>
      <c r="PW230" t="s">
        <v>362</v>
      </c>
      <c r="PX230" t="s">
        <v>360</v>
      </c>
      <c r="PZ230" t="s">
        <v>5398</v>
      </c>
      <c r="QA230" t="s">
        <v>362</v>
      </c>
      <c r="QB230" t="s">
        <v>362</v>
      </c>
      <c r="QC230" t="s">
        <v>362</v>
      </c>
      <c r="QD230" t="s">
        <v>362</v>
      </c>
      <c r="QE230" t="s">
        <v>362</v>
      </c>
      <c r="QF230" t="s">
        <v>362</v>
      </c>
      <c r="QG230" t="s">
        <v>362</v>
      </c>
      <c r="QH230" t="s">
        <v>362</v>
      </c>
      <c r="QI230" t="s">
        <v>362</v>
      </c>
      <c r="QJ230" t="s">
        <v>362</v>
      </c>
      <c r="QK230" t="s">
        <v>362</v>
      </c>
      <c r="QL230" t="s">
        <v>362</v>
      </c>
      <c r="QM230" t="s">
        <v>360</v>
      </c>
      <c r="QN230" t="s">
        <v>362</v>
      </c>
      <c r="QO230" t="s">
        <v>362</v>
      </c>
      <c r="QP230" t="s">
        <v>362</v>
      </c>
      <c r="SZ230" t="s">
        <v>3074</v>
      </c>
      <c r="TA230" t="s">
        <v>362</v>
      </c>
      <c r="TB230" t="s">
        <v>362</v>
      </c>
      <c r="TC230" t="s">
        <v>362</v>
      </c>
      <c r="TD230" t="s">
        <v>362</v>
      </c>
      <c r="TE230" t="s">
        <v>362</v>
      </c>
      <c r="TF230" t="s">
        <v>362</v>
      </c>
      <c r="TG230" t="s">
        <v>360</v>
      </c>
      <c r="TH230" t="s">
        <v>362</v>
      </c>
      <c r="UN230" t="s">
        <v>3074</v>
      </c>
      <c r="UO230" t="s">
        <v>3074</v>
      </c>
      <c r="UP230" t="s">
        <v>3074</v>
      </c>
      <c r="UQ230" t="s">
        <v>6948</v>
      </c>
      <c r="UR230" t="s">
        <v>304</v>
      </c>
      <c r="US230" t="s">
        <v>321</v>
      </c>
      <c r="UT230" t="s">
        <v>290</v>
      </c>
      <c r="UU230" t="s">
        <v>695</v>
      </c>
      <c r="UV230" t="s">
        <v>527</v>
      </c>
      <c r="UW230" t="s">
        <v>329</v>
      </c>
      <c r="UX230" t="s">
        <v>737</v>
      </c>
      <c r="UY230" t="s">
        <v>406</v>
      </c>
      <c r="UZ230" t="s">
        <v>1098</v>
      </c>
      <c r="VA230" t="s">
        <v>1184</v>
      </c>
      <c r="VB230" t="s">
        <v>380</v>
      </c>
    </row>
    <row r="231" spans="1:574" x14ac:dyDescent="0.25">
      <c r="A231" t="s">
        <v>6949</v>
      </c>
      <c r="B231" s="38">
        <v>45916</v>
      </c>
      <c r="C231" t="s">
        <v>3056</v>
      </c>
      <c r="D231" t="s">
        <v>3062</v>
      </c>
      <c r="E231" t="s">
        <v>3068</v>
      </c>
      <c r="G231" t="s">
        <v>3072</v>
      </c>
      <c r="H231" s="38">
        <v>44938</v>
      </c>
      <c r="I231">
        <v>25</v>
      </c>
      <c r="J231" t="s">
        <v>1465</v>
      </c>
      <c r="K231" t="s">
        <v>4866</v>
      </c>
      <c r="L231" t="s">
        <v>4875</v>
      </c>
      <c r="N231" t="s">
        <v>4911</v>
      </c>
      <c r="P231" t="s">
        <v>4931</v>
      </c>
      <c r="R231" t="s">
        <v>5527</v>
      </c>
      <c r="S231" t="s">
        <v>360</v>
      </c>
      <c r="T231" t="s">
        <v>362</v>
      </c>
      <c r="U231" t="s">
        <v>362</v>
      </c>
      <c r="V231" t="s">
        <v>362</v>
      </c>
      <c r="W231" t="s">
        <v>362</v>
      </c>
      <c r="X231" t="s">
        <v>362</v>
      </c>
      <c r="Y231" t="s">
        <v>362</v>
      </c>
      <c r="Z231" t="s">
        <v>362</v>
      </c>
      <c r="AB231" t="s">
        <v>4942</v>
      </c>
      <c r="AC231" t="s">
        <v>4940</v>
      </c>
      <c r="AD231" t="s">
        <v>4940</v>
      </c>
      <c r="AE231" t="s">
        <v>4940</v>
      </c>
      <c r="AF231" t="s">
        <v>4940</v>
      </c>
      <c r="AG231" t="s">
        <v>4940</v>
      </c>
      <c r="AH231" t="s">
        <v>4949</v>
      </c>
      <c r="AI231" t="s">
        <v>360</v>
      </c>
      <c r="AJ231" t="s">
        <v>362</v>
      </c>
      <c r="AK231" t="s">
        <v>362</v>
      </c>
      <c r="AL231" t="s">
        <v>362</v>
      </c>
      <c r="AM231" t="s">
        <v>362</v>
      </c>
      <c r="AN231" t="s">
        <v>362</v>
      </c>
      <c r="AO231" t="s">
        <v>362</v>
      </c>
      <c r="AP231" t="s">
        <v>362</v>
      </c>
      <c r="AQ231" t="s">
        <v>362</v>
      </c>
      <c r="AR231" t="s">
        <v>362</v>
      </c>
      <c r="AS231" t="s">
        <v>362</v>
      </c>
      <c r="AT231" t="s">
        <v>362</v>
      </c>
      <c r="AU231" t="s">
        <v>362</v>
      </c>
      <c r="AV231" t="s">
        <v>362</v>
      </c>
      <c r="AX231" t="s">
        <v>4949</v>
      </c>
      <c r="AY231" t="s">
        <v>360</v>
      </c>
      <c r="AZ231" t="s">
        <v>362</v>
      </c>
      <c r="BA231" t="s">
        <v>362</v>
      </c>
      <c r="BB231" t="s">
        <v>362</v>
      </c>
      <c r="BC231" t="s">
        <v>362</v>
      </c>
      <c r="BD231" t="s">
        <v>362</v>
      </c>
      <c r="BE231" t="s">
        <v>362</v>
      </c>
      <c r="BF231" t="s">
        <v>362</v>
      </c>
      <c r="BG231" t="s">
        <v>362</v>
      </c>
      <c r="BH231" t="s">
        <v>362</v>
      </c>
      <c r="BI231" t="s">
        <v>362</v>
      </c>
      <c r="BJ231" t="s">
        <v>362</v>
      </c>
      <c r="BK231" t="s">
        <v>362</v>
      </c>
      <c r="BM231" t="s">
        <v>5473</v>
      </c>
      <c r="BN231" t="s">
        <v>362</v>
      </c>
      <c r="BO231" t="s">
        <v>362</v>
      </c>
      <c r="BP231" t="s">
        <v>362</v>
      </c>
      <c r="BQ231" t="s">
        <v>360</v>
      </c>
      <c r="BR231" t="s">
        <v>362</v>
      </c>
      <c r="BS231" t="s">
        <v>362</v>
      </c>
      <c r="BT231" t="s">
        <v>362</v>
      </c>
      <c r="BU231" t="s">
        <v>362</v>
      </c>
      <c r="BV231" t="s">
        <v>362</v>
      </c>
      <c r="BX231" t="s">
        <v>4975</v>
      </c>
      <c r="CN231" t="s">
        <v>5002</v>
      </c>
      <c r="DD231" t="s">
        <v>5019</v>
      </c>
      <c r="EK231" t="s">
        <v>5070</v>
      </c>
      <c r="EW231" t="s">
        <v>5106</v>
      </c>
      <c r="EX231" t="s">
        <v>362</v>
      </c>
      <c r="EY231" t="s">
        <v>362</v>
      </c>
      <c r="EZ231" t="s">
        <v>362</v>
      </c>
      <c r="FA231" t="s">
        <v>362</v>
      </c>
      <c r="FB231" t="s">
        <v>362</v>
      </c>
      <c r="FC231" t="s">
        <v>362</v>
      </c>
      <c r="FD231" t="s">
        <v>360</v>
      </c>
      <c r="FE231" t="s">
        <v>362</v>
      </c>
      <c r="FF231" t="s">
        <v>362</v>
      </c>
      <c r="FG231" t="s">
        <v>362</v>
      </c>
      <c r="FH231" t="s">
        <v>362</v>
      </c>
      <c r="FJ231" t="s">
        <v>5070</v>
      </c>
      <c r="FK231" t="s">
        <v>3072</v>
      </c>
      <c r="FV231" t="s">
        <v>3072</v>
      </c>
      <c r="GG231" t="s">
        <v>4949</v>
      </c>
      <c r="GI231" t="s">
        <v>3072</v>
      </c>
      <c r="GJ231" t="s">
        <v>5137</v>
      </c>
      <c r="GK231" t="s">
        <v>362</v>
      </c>
      <c r="GL231" t="s">
        <v>360</v>
      </c>
      <c r="GM231" t="s">
        <v>362</v>
      </c>
      <c r="GN231" t="s">
        <v>362</v>
      </c>
      <c r="GO231" t="s">
        <v>362</v>
      </c>
      <c r="GP231" t="s">
        <v>362</v>
      </c>
      <c r="GR231" t="s">
        <v>5145</v>
      </c>
      <c r="GS231" t="s">
        <v>362</v>
      </c>
      <c r="GT231" t="s">
        <v>360</v>
      </c>
      <c r="GU231" t="s">
        <v>362</v>
      </c>
      <c r="GV231" t="s">
        <v>362</v>
      </c>
      <c r="GW231" t="s">
        <v>362</v>
      </c>
      <c r="GX231" t="s">
        <v>362</v>
      </c>
      <c r="GY231" t="s">
        <v>362</v>
      </c>
      <c r="GZ231" t="s">
        <v>362</v>
      </c>
      <c r="HB231" t="s">
        <v>3072</v>
      </c>
      <c r="IG231" t="s">
        <v>5187</v>
      </c>
      <c r="IP231" t="s">
        <v>5203</v>
      </c>
      <c r="IQ231" t="s">
        <v>6068</v>
      </c>
      <c r="IR231" t="s">
        <v>362</v>
      </c>
      <c r="IS231" t="s">
        <v>362</v>
      </c>
      <c r="IT231" t="s">
        <v>362</v>
      </c>
      <c r="IU231" t="s">
        <v>360</v>
      </c>
      <c r="IV231" t="s">
        <v>360</v>
      </c>
      <c r="IW231" t="s">
        <v>362</v>
      </c>
      <c r="IX231" t="s">
        <v>362</v>
      </c>
      <c r="IY231" t="s">
        <v>362</v>
      </c>
      <c r="IZ231" t="s">
        <v>362</v>
      </c>
      <c r="JA231" t="s">
        <v>362</v>
      </c>
      <c r="JL231" t="s">
        <v>3074</v>
      </c>
      <c r="JX231" t="s">
        <v>5248</v>
      </c>
      <c r="JY231" t="s">
        <v>360</v>
      </c>
      <c r="JZ231" t="s">
        <v>362</v>
      </c>
      <c r="KA231" t="s">
        <v>362</v>
      </c>
      <c r="KB231" t="s">
        <v>362</v>
      </c>
      <c r="KC231" t="s">
        <v>362</v>
      </c>
      <c r="KD231" t="s">
        <v>362</v>
      </c>
      <c r="KE231" t="s">
        <v>362</v>
      </c>
      <c r="KF231" t="s">
        <v>362</v>
      </c>
      <c r="KG231" t="s">
        <v>362</v>
      </c>
      <c r="KI231" t="s">
        <v>5259</v>
      </c>
      <c r="KJ231" t="s">
        <v>5996</v>
      </c>
      <c r="KK231" t="s">
        <v>360</v>
      </c>
      <c r="KL231" t="s">
        <v>362</v>
      </c>
      <c r="KM231" t="s">
        <v>362</v>
      </c>
      <c r="KN231" t="s">
        <v>362</v>
      </c>
      <c r="KO231" t="s">
        <v>360</v>
      </c>
      <c r="KP231" t="s">
        <v>362</v>
      </c>
      <c r="KQ231" t="s">
        <v>360</v>
      </c>
      <c r="KR231" t="s">
        <v>362</v>
      </c>
      <c r="KS231" t="s">
        <v>362</v>
      </c>
      <c r="KT231" t="s">
        <v>362</v>
      </c>
      <c r="KU231" t="s">
        <v>362</v>
      </c>
      <c r="LJ231" t="s">
        <v>5283</v>
      </c>
      <c r="LK231" t="s">
        <v>362</v>
      </c>
      <c r="LL231" t="s">
        <v>362</v>
      </c>
      <c r="LM231" t="s">
        <v>360</v>
      </c>
      <c r="LN231" t="s">
        <v>362</v>
      </c>
      <c r="LO231" t="s">
        <v>362</v>
      </c>
      <c r="LP231" t="s">
        <v>362</v>
      </c>
      <c r="LQ231" t="s">
        <v>362</v>
      </c>
      <c r="LS231" t="s">
        <v>3072</v>
      </c>
      <c r="LT231" t="s">
        <v>5287</v>
      </c>
      <c r="MR231" t="s">
        <v>5050</v>
      </c>
      <c r="MS231" t="s">
        <v>362</v>
      </c>
      <c r="MT231" t="s">
        <v>362</v>
      </c>
      <c r="MU231" t="s">
        <v>362</v>
      </c>
      <c r="MV231" t="s">
        <v>362</v>
      </c>
      <c r="MW231" t="s">
        <v>362</v>
      </c>
      <c r="MX231" t="s">
        <v>362</v>
      </c>
      <c r="MY231" t="s">
        <v>362</v>
      </c>
      <c r="MZ231" t="s">
        <v>360</v>
      </c>
      <c r="NA231" t="s">
        <v>362</v>
      </c>
      <c r="NB231" t="s">
        <v>362</v>
      </c>
      <c r="NC231" t="s">
        <v>362</v>
      </c>
      <c r="NE231" t="s">
        <v>4971</v>
      </c>
      <c r="NF231" t="s">
        <v>362</v>
      </c>
      <c r="NG231" t="s">
        <v>362</v>
      </c>
      <c r="NH231" t="s">
        <v>362</v>
      </c>
      <c r="NI231" t="s">
        <v>362</v>
      </c>
      <c r="NJ231" t="s">
        <v>362</v>
      </c>
      <c r="NK231" t="s">
        <v>362</v>
      </c>
      <c r="NL231" t="s">
        <v>362</v>
      </c>
      <c r="NM231" t="s">
        <v>362</v>
      </c>
      <c r="NN231" t="s">
        <v>362</v>
      </c>
      <c r="NO231" t="s">
        <v>362</v>
      </c>
      <c r="NP231" t="s">
        <v>362</v>
      </c>
      <c r="NQ231" t="s">
        <v>360</v>
      </c>
      <c r="NR231" t="s">
        <v>362</v>
      </c>
      <c r="NS231" t="s">
        <v>362</v>
      </c>
      <c r="NU231" t="s">
        <v>6596</v>
      </c>
      <c r="NV231" t="s">
        <v>362</v>
      </c>
      <c r="NW231" t="s">
        <v>362</v>
      </c>
      <c r="NX231" t="s">
        <v>362</v>
      </c>
      <c r="NY231" t="s">
        <v>362</v>
      </c>
      <c r="NZ231" t="s">
        <v>360</v>
      </c>
      <c r="OA231" t="s">
        <v>360</v>
      </c>
      <c r="OB231" t="s">
        <v>360</v>
      </c>
      <c r="OC231" t="s">
        <v>362</v>
      </c>
      <c r="OD231" t="s">
        <v>362</v>
      </c>
      <c r="OE231" t="s">
        <v>362</v>
      </c>
      <c r="OF231" t="s">
        <v>362</v>
      </c>
      <c r="OG231" t="s">
        <v>362</v>
      </c>
      <c r="OI231" t="s">
        <v>5345</v>
      </c>
      <c r="OJ231" t="s">
        <v>360</v>
      </c>
      <c r="OK231" t="s">
        <v>362</v>
      </c>
      <c r="OL231" t="s">
        <v>362</v>
      </c>
      <c r="OM231" t="s">
        <v>362</v>
      </c>
      <c r="ON231" t="s">
        <v>362</v>
      </c>
      <c r="OO231" t="s">
        <v>362</v>
      </c>
      <c r="OP231" t="s">
        <v>362</v>
      </c>
      <c r="OQ231" t="s">
        <v>362</v>
      </c>
      <c r="OR231" t="s">
        <v>362</v>
      </c>
      <c r="OS231" t="s">
        <v>362</v>
      </c>
      <c r="OU231" t="s">
        <v>5002</v>
      </c>
      <c r="PF231" t="s">
        <v>5387</v>
      </c>
      <c r="PG231" t="s">
        <v>362</v>
      </c>
      <c r="PH231" t="s">
        <v>362</v>
      </c>
      <c r="PI231" t="s">
        <v>362</v>
      </c>
      <c r="PJ231" t="s">
        <v>362</v>
      </c>
      <c r="PK231" t="s">
        <v>362</v>
      </c>
      <c r="PL231" t="s">
        <v>362</v>
      </c>
      <c r="PM231" t="s">
        <v>362</v>
      </c>
      <c r="PN231" t="s">
        <v>362</v>
      </c>
      <c r="PO231" t="s">
        <v>362</v>
      </c>
      <c r="PP231" t="s">
        <v>360</v>
      </c>
      <c r="PQ231" t="s">
        <v>362</v>
      </c>
      <c r="PR231" t="s">
        <v>362</v>
      </c>
      <c r="PS231" t="s">
        <v>362</v>
      </c>
      <c r="PT231" t="s">
        <v>362</v>
      </c>
      <c r="PU231" t="s">
        <v>362</v>
      </c>
      <c r="PV231" t="s">
        <v>362</v>
      </c>
      <c r="PW231" t="s">
        <v>362</v>
      </c>
      <c r="PX231" t="s">
        <v>362</v>
      </c>
      <c r="PZ231" t="s">
        <v>5412</v>
      </c>
      <c r="QA231" t="s">
        <v>362</v>
      </c>
      <c r="QB231" t="s">
        <v>362</v>
      </c>
      <c r="QC231" t="s">
        <v>362</v>
      </c>
      <c r="QD231" t="s">
        <v>362</v>
      </c>
      <c r="QE231" t="s">
        <v>362</v>
      </c>
      <c r="QF231" t="s">
        <v>362</v>
      </c>
      <c r="QG231" t="s">
        <v>362</v>
      </c>
      <c r="QH231" t="s">
        <v>360</v>
      </c>
      <c r="QI231" t="s">
        <v>362</v>
      </c>
      <c r="QJ231" t="s">
        <v>362</v>
      </c>
      <c r="QK231" t="s">
        <v>362</v>
      </c>
      <c r="QL231" t="s">
        <v>362</v>
      </c>
      <c r="QM231" t="s">
        <v>362</v>
      </c>
      <c r="QN231" t="s">
        <v>362</v>
      </c>
      <c r="QO231" t="s">
        <v>362</v>
      </c>
      <c r="QP231" t="s">
        <v>362</v>
      </c>
      <c r="QR231" t="s">
        <v>5427</v>
      </c>
      <c r="QS231" t="s">
        <v>362</v>
      </c>
      <c r="QT231" t="s">
        <v>362</v>
      </c>
      <c r="QU231" t="s">
        <v>360</v>
      </c>
      <c r="QV231" t="s">
        <v>362</v>
      </c>
      <c r="QW231" t="s">
        <v>362</v>
      </c>
      <c r="QX231" t="s">
        <v>362</v>
      </c>
      <c r="QY231" t="s">
        <v>362</v>
      </c>
      <c r="QZ231" t="s">
        <v>362</v>
      </c>
      <c r="RA231" t="s">
        <v>362</v>
      </c>
      <c r="RB231" t="s">
        <v>362</v>
      </c>
      <c r="RC231" t="s">
        <v>362</v>
      </c>
      <c r="RD231" t="s">
        <v>362</v>
      </c>
      <c r="RF231" t="s">
        <v>5449</v>
      </c>
      <c r="RG231" t="s">
        <v>362</v>
      </c>
      <c r="RH231" t="s">
        <v>362</v>
      </c>
      <c r="RI231" t="s">
        <v>362</v>
      </c>
      <c r="RJ231" t="s">
        <v>362</v>
      </c>
      <c r="RK231" t="s">
        <v>360</v>
      </c>
      <c r="RL231" t="s">
        <v>362</v>
      </c>
      <c r="RM231" t="s">
        <v>362</v>
      </c>
      <c r="RN231" t="s">
        <v>362</v>
      </c>
      <c r="RO231" t="s">
        <v>362</v>
      </c>
      <c r="RP231" t="s">
        <v>362</v>
      </c>
      <c r="RQ231" t="s">
        <v>362</v>
      </c>
      <c r="RR231" t="s">
        <v>362</v>
      </c>
      <c r="RS231" t="s">
        <v>362</v>
      </c>
      <c r="RT231" t="s">
        <v>362</v>
      </c>
      <c r="RU231" t="s">
        <v>362</v>
      </c>
      <c r="RV231" t="s">
        <v>362</v>
      </c>
      <c r="RX231" t="s">
        <v>6008</v>
      </c>
      <c r="RY231" t="s">
        <v>362</v>
      </c>
      <c r="RZ231" t="s">
        <v>360</v>
      </c>
      <c r="SA231" t="s">
        <v>360</v>
      </c>
      <c r="SB231" t="s">
        <v>360</v>
      </c>
      <c r="SC231" t="s">
        <v>362</v>
      </c>
      <c r="SD231" t="s">
        <v>362</v>
      </c>
      <c r="SE231" t="s">
        <v>362</v>
      </c>
      <c r="SF231" t="s">
        <v>362</v>
      </c>
      <c r="SG231" t="s">
        <v>362</v>
      </c>
      <c r="SH231" t="s">
        <v>362</v>
      </c>
      <c r="SI231" t="s">
        <v>362</v>
      </c>
      <c r="SK231" t="s">
        <v>5493</v>
      </c>
      <c r="SL231" t="s">
        <v>362</v>
      </c>
      <c r="SM231" t="s">
        <v>362</v>
      </c>
      <c r="SN231" t="s">
        <v>362</v>
      </c>
      <c r="SO231" t="s">
        <v>362</v>
      </c>
      <c r="SP231" t="s">
        <v>362</v>
      </c>
      <c r="SQ231" t="s">
        <v>360</v>
      </c>
      <c r="SR231" t="s">
        <v>362</v>
      </c>
      <c r="SS231" t="s">
        <v>362</v>
      </c>
      <c r="ST231" t="s">
        <v>362</v>
      </c>
      <c r="SU231" t="s">
        <v>362</v>
      </c>
      <c r="SV231" t="s">
        <v>362</v>
      </c>
      <c r="SW231" t="s">
        <v>362</v>
      </c>
      <c r="SX231" t="s">
        <v>362</v>
      </c>
      <c r="SZ231" t="s">
        <v>3074</v>
      </c>
      <c r="TA231" t="s">
        <v>362</v>
      </c>
      <c r="TB231" t="s">
        <v>362</v>
      </c>
      <c r="TC231" t="s">
        <v>362</v>
      </c>
      <c r="TD231" t="s">
        <v>362</v>
      </c>
      <c r="TE231" t="s">
        <v>362</v>
      </c>
      <c r="TF231" t="s">
        <v>362</v>
      </c>
      <c r="TG231" t="s">
        <v>360</v>
      </c>
      <c r="TH231" t="s">
        <v>362</v>
      </c>
      <c r="TY231" t="s">
        <v>5002</v>
      </c>
      <c r="UN231" t="s">
        <v>3074</v>
      </c>
      <c r="UO231" t="s">
        <v>3074</v>
      </c>
      <c r="UP231" t="s">
        <v>3074</v>
      </c>
      <c r="UQ231" t="s">
        <v>6950</v>
      </c>
      <c r="UR231" t="s">
        <v>304</v>
      </c>
      <c r="US231" t="s">
        <v>321</v>
      </c>
      <c r="UT231" t="s">
        <v>282</v>
      </c>
      <c r="UU231" t="s">
        <v>687</v>
      </c>
      <c r="UV231" t="s">
        <v>527</v>
      </c>
      <c r="UW231" t="s">
        <v>328</v>
      </c>
      <c r="UX231" t="s">
        <v>737</v>
      </c>
      <c r="UY231" t="s">
        <v>406</v>
      </c>
      <c r="UZ231" t="s">
        <v>1099</v>
      </c>
      <c r="VA231" t="s">
        <v>1185</v>
      </c>
      <c r="VB231" t="s">
        <v>375</v>
      </c>
    </row>
    <row r="232" spans="1:574" x14ac:dyDescent="0.25">
      <c r="A232" t="s">
        <v>6951</v>
      </c>
      <c r="B232" s="38">
        <v>45916</v>
      </c>
      <c r="C232" t="s">
        <v>3058</v>
      </c>
      <c r="D232" t="s">
        <v>3062</v>
      </c>
      <c r="E232" t="s">
        <v>3068</v>
      </c>
      <c r="G232" t="s">
        <v>3072</v>
      </c>
      <c r="H232" s="38">
        <v>44618</v>
      </c>
      <c r="I232">
        <v>30</v>
      </c>
      <c r="J232" t="s">
        <v>1479</v>
      </c>
      <c r="K232" t="s">
        <v>4866</v>
      </c>
      <c r="L232" t="s">
        <v>4875</v>
      </c>
      <c r="N232" t="s">
        <v>4911</v>
      </c>
      <c r="P232" t="s">
        <v>4921</v>
      </c>
      <c r="R232" t="s">
        <v>5527</v>
      </c>
      <c r="S232" t="s">
        <v>360</v>
      </c>
      <c r="T232" t="s">
        <v>362</v>
      </c>
      <c r="U232" t="s">
        <v>362</v>
      </c>
      <c r="V232" t="s">
        <v>362</v>
      </c>
      <c r="W232" t="s">
        <v>362</v>
      </c>
      <c r="X232" t="s">
        <v>362</v>
      </c>
      <c r="Y232" t="s">
        <v>362</v>
      </c>
      <c r="Z232" t="s">
        <v>362</v>
      </c>
      <c r="AB232" t="s">
        <v>4940</v>
      </c>
      <c r="AC232" t="s">
        <v>4940</v>
      </c>
      <c r="AD232" t="s">
        <v>4940</v>
      </c>
      <c r="AE232" t="s">
        <v>4940</v>
      </c>
      <c r="AF232" t="s">
        <v>4940</v>
      </c>
      <c r="AG232" t="s">
        <v>4940</v>
      </c>
      <c r="AH232" t="s">
        <v>5984</v>
      </c>
      <c r="AI232" t="s">
        <v>360</v>
      </c>
      <c r="AJ232" t="s">
        <v>360</v>
      </c>
      <c r="AK232" t="s">
        <v>362</v>
      </c>
      <c r="AL232" t="s">
        <v>362</v>
      </c>
      <c r="AM232" t="s">
        <v>362</v>
      </c>
      <c r="AN232" t="s">
        <v>362</v>
      </c>
      <c r="AO232" t="s">
        <v>362</v>
      </c>
      <c r="AP232" t="s">
        <v>362</v>
      </c>
      <c r="AQ232" t="s">
        <v>362</v>
      </c>
      <c r="AR232" t="s">
        <v>362</v>
      </c>
      <c r="AS232" t="s">
        <v>362</v>
      </c>
      <c r="AT232" t="s">
        <v>362</v>
      </c>
      <c r="AU232" t="s">
        <v>362</v>
      </c>
      <c r="AV232" t="s">
        <v>362</v>
      </c>
      <c r="AX232" t="s">
        <v>4973</v>
      </c>
      <c r="AY232" t="s">
        <v>362</v>
      </c>
      <c r="AZ232" t="s">
        <v>362</v>
      </c>
      <c r="BA232" t="s">
        <v>362</v>
      </c>
      <c r="BB232" t="s">
        <v>362</v>
      </c>
      <c r="BC232" t="s">
        <v>362</v>
      </c>
      <c r="BD232" t="s">
        <v>362</v>
      </c>
      <c r="BE232" t="s">
        <v>362</v>
      </c>
      <c r="BF232" t="s">
        <v>362</v>
      </c>
      <c r="BG232" t="s">
        <v>362</v>
      </c>
      <c r="BH232" t="s">
        <v>362</v>
      </c>
      <c r="BI232" t="s">
        <v>362</v>
      </c>
      <c r="BJ232" t="s">
        <v>360</v>
      </c>
      <c r="BK232" t="s">
        <v>362</v>
      </c>
      <c r="DE232" t="s">
        <v>5026</v>
      </c>
      <c r="DF232" t="s">
        <v>5036</v>
      </c>
      <c r="DG232" t="s">
        <v>362</v>
      </c>
      <c r="DH232" t="s">
        <v>362</v>
      </c>
      <c r="DI232" t="s">
        <v>360</v>
      </c>
      <c r="DJ232" t="s">
        <v>362</v>
      </c>
      <c r="DK232" t="s">
        <v>362</v>
      </c>
      <c r="DL232" t="s">
        <v>362</v>
      </c>
      <c r="EK232" t="s">
        <v>5070</v>
      </c>
      <c r="EW232" t="s">
        <v>6952</v>
      </c>
      <c r="EX232" t="s">
        <v>362</v>
      </c>
      <c r="EY232" t="s">
        <v>362</v>
      </c>
      <c r="EZ232" t="s">
        <v>362</v>
      </c>
      <c r="FA232" t="s">
        <v>360</v>
      </c>
      <c r="FB232" t="s">
        <v>360</v>
      </c>
      <c r="FC232" t="s">
        <v>360</v>
      </c>
      <c r="FD232" t="s">
        <v>360</v>
      </c>
      <c r="FE232" t="s">
        <v>362</v>
      </c>
      <c r="FF232" t="s">
        <v>362</v>
      </c>
      <c r="FG232" t="s">
        <v>362</v>
      </c>
      <c r="FH232" t="s">
        <v>362</v>
      </c>
      <c r="FJ232" t="s">
        <v>5072</v>
      </c>
      <c r="FK232" t="s">
        <v>5111</v>
      </c>
      <c r="FL232" t="s">
        <v>5113</v>
      </c>
      <c r="FM232" t="s">
        <v>360</v>
      </c>
      <c r="FN232" t="s">
        <v>362</v>
      </c>
      <c r="FO232" t="s">
        <v>362</v>
      </c>
      <c r="FP232" t="s">
        <v>362</v>
      </c>
      <c r="FQ232" t="s">
        <v>362</v>
      </c>
      <c r="FR232" t="s">
        <v>362</v>
      </c>
      <c r="FS232" t="s">
        <v>362</v>
      </c>
      <c r="FT232" t="s">
        <v>362</v>
      </c>
      <c r="FV232" t="s">
        <v>5111</v>
      </c>
      <c r="FW232" t="s">
        <v>5132</v>
      </c>
      <c r="FX232" t="s">
        <v>362</v>
      </c>
      <c r="FY232" t="s">
        <v>362</v>
      </c>
      <c r="FZ232" t="s">
        <v>362</v>
      </c>
      <c r="GA232" t="s">
        <v>362</v>
      </c>
      <c r="GB232" t="s">
        <v>360</v>
      </c>
      <c r="GC232" t="s">
        <v>362</v>
      </c>
      <c r="GD232" t="s">
        <v>362</v>
      </c>
      <c r="GE232" t="s">
        <v>362</v>
      </c>
      <c r="GG232" t="s">
        <v>4953</v>
      </c>
      <c r="GI232" t="s">
        <v>3074</v>
      </c>
      <c r="HN232" t="s">
        <v>5172</v>
      </c>
      <c r="HO232" t="s">
        <v>362</v>
      </c>
      <c r="HP232" t="s">
        <v>362</v>
      </c>
      <c r="HQ232" t="s">
        <v>360</v>
      </c>
      <c r="HR232" t="s">
        <v>362</v>
      </c>
      <c r="HS232" t="s">
        <v>362</v>
      </c>
      <c r="HT232" t="s">
        <v>362</v>
      </c>
      <c r="HU232" t="s">
        <v>362</v>
      </c>
      <c r="HV232" t="s">
        <v>362</v>
      </c>
      <c r="HW232" t="s">
        <v>362</v>
      </c>
      <c r="HY232" t="s">
        <v>5186</v>
      </c>
      <c r="HZ232" t="s">
        <v>362</v>
      </c>
      <c r="IA232" t="s">
        <v>362</v>
      </c>
      <c r="IB232" t="s">
        <v>362</v>
      </c>
      <c r="IC232" t="s">
        <v>362</v>
      </c>
      <c r="ID232" t="s">
        <v>360</v>
      </c>
      <c r="IE232" t="s">
        <v>362</v>
      </c>
      <c r="IG232" t="s">
        <v>5021</v>
      </c>
      <c r="IH232" t="s">
        <v>5198</v>
      </c>
      <c r="II232" t="s">
        <v>362</v>
      </c>
      <c r="IJ232" t="s">
        <v>362</v>
      </c>
      <c r="IK232" t="s">
        <v>360</v>
      </c>
      <c r="IL232" t="s">
        <v>362</v>
      </c>
      <c r="IM232" t="s">
        <v>362</v>
      </c>
      <c r="IN232" t="s">
        <v>362</v>
      </c>
      <c r="IP232" t="s">
        <v>5205</v>
      </c>
      <c r="IQ232" t="s">
        <v>5224</v>
      </c>
      <c r="IR232" t="s">
        <v>362</v>
      </c>
      <c r="IS232" t="s">
        <v>362</v>
      </c>
      <c r="IT232" t="s">
        <v>362</v>
      </c>
      <c r="IU232" t="s">
        <v>362</v>
      </c>
      <c r="IV232" t="s">
        <v>362</v>
      </c>
      <c r="IW232" t="s">
        <v>362</v>
      </c>
      <c r="IX232" t="s">
        <v>360</v>
      </c>
      <c r="IY232" t="s">
        <v>362</v>
      </c>
      <c r="IZ232" t="s">
        <v>362</v>
      </c>
      <c r="JA232" t="s">
        <v>362</v>
      </c>
      <c r="JC232" t="s">
        <v>5233</v>
      </c>
      <c r="JD232" t="s">
        <v>362</v>
      </c>
      <c r="JE232" t="s">
        <v>362</v>
      </c>
      <c r="JF232" t="s">
        <v>362</v>
      </c>
      <c r="JG232" t="s">
        <v>362</v>
      </c>
      <c r="JH232" t="s">
        <v>360</v>
      </c>
      <c r="JI232" t="s">
        <v>362</v>
      </c>
      <c r="JJ232" t="s">
        <v>362</v>
      </c>
      <c r="JL232" t="s">
        <v>3074</v>
      </c>
      <c r="KI232" t="s">
        <v>5259</v>
      </c>
      <c r="KJ232" t="s">
        <v>6953</v>
      </c>
      <c r="KK232" t="s">
        <v>360</v>
      </c>
      <c r="KL232" t="s">
        <v>362</v>
      </c>
      <c r="KM232" t="s">
        <v>360</v>
      </c>
      <c r="KN232" t="s">
        <v>362</v>
      </c>
      <c r="KO232" t="s">
        <v>362</v>
      </c>
      <c r="KP232" t="s">
        <v>362</v>
      </c>
      <c r="KQ232" t="s">
        <v>360</v>
      </c>
      <c r="KR232" t="s">
        <v>362</v>
      </c>
      <c r="KS232" t="s">
        <v>362</v>
      </c>
      <c r="KT232" t="s">
        <v>362</v>
      </c>
      <c r="KU232" t="s">
        <v>362</v>
      </c>
      <c r="LJ232" t="s">
        <v>6023</v>
      </c>
      <c r="LK232" t="s">
        <v>360</v>
      </c>
      <c r="LL232" t="s">
        <v>360</v>
      </c>
      <c r="LM232" t="s">
        <v>360</v>
      </c>
      <c r="LN232" t="s">
        <v>360</v>
      </c>
      <c r="LO232" t="s">
        <v>362</v>
      </c>
      <c r="LP232" t="s">
        <v>362</v>
      </c>
      <c r="LQ232" t="s">
        <v>362</v>
      </c>
      <c r="LS232" t="s">
        <v>3072</v>
      </c>
      <c r="LT232" t="s">
        <v>5289</v>
      </c>
      <c r="MF232" t="s">
        <v>5310</v>
      </c>
      <c r="MG232" t="s">
        <v>360</v>
      </c>
      <c r="MH232" t="s">
        <v>362</v>
      </c>
      <c r="MI232" t="s">
        <v>362</v>
      </c>
      <c r="MJ232" t="s">
        <v>362</v>
      </c>
      <c r="MK232" t="s">
        <v>362</v>
      </c>
      <c r="ML232" t="s">
        <v>362</v>
      </c>
      <c r="MM232" t="s">
        <v>362</v>
      </c>
      <c r="MN232" t="s">
        <v>362</v>
      </c>
      <c r="MO232" t="s">
        <v>362</v>
      </c>
      <c r="MP232" t="s">
        <v>362</v>
      </c>
      <c r="NE232" t="s">
        <v>4971</v>
      </c>
      <c r="NF232" t="s">
        <v>362</v>
      </c>
      <c r="NG232" t="s">
        <v>362</v>
      </c>
      <c r="NH232" t="s">
        <v>362</v>
      </c>
      <c r="NI232" t="s">
        <v>362</v>
      </c>
      <c r="NJ232" t="s">
        <v>362</v>
      </c>
      <c r="NK232" t="s">
        <v>362</v>
      </c>
      <c r="NL232" t="s">
        <v>362</v>
      </c>
      <c r="NM232" t="s">
        <v>362</v>
      </c>
      <c r="NN232" t="s">
        <v>362</v>
      </c>
      <c r="NO232" t="s">
        <v>362</v>
      </c>
      <c r="NP232" t="s">
        <v>362</v>
      </c>
      <c r="NQ232" t="s">
        <v>360</v>
      </c>
      <c r="NR232" t="s">
        <v>362</v>
      </c>
      <c r="NS232" t="s">
        <v>362</v>
      </c>
      <c r="NU232" t="s">
        <v>6164</v>
      </c>
      <c r="NV232" t="s">
        <v>360</v>
      </c>
      <c r="NW232" t="s">
        <v>362</v>
      </c>
      <c r="NX232" t="s">
        <v>360</v>
      </c>
      <c r="NY232" t="s">
        <v>362</v>
      </c>
      <c r="NZ232" t="s">
        <v>362</v>
      </c>
      <c r="OA232" t="s">
        <v>362</v>
      </c>
      <c r="OB232" t="s">
        <v>360</v>
      </c>
      <c r="OC232" t="s">
        <v>362</v>
      </c>
      <c r="OD232" t="s">
        <v>362</v>
      </c>
      <c r="OE232" t="s">
        <v>362</v>
      </c>
      <c r="OF232" t="s">
        <v>362</v>
      </c>
      <c r="OG232" t="s">
        <v>362</v>
      </c>
      <c r="OI232" t="s">
        <v>5345</v>
      </c>
      <c r="OJ232" t="s">
        <v>360</v>
      </c>
      <c r="OK232" t="s">
        <v>362</v>
      </c>
      <c r="OL232" t="s">
        <v>362</v>
      </c>
      <c r="OM232" t="s">
        <v>362</v>
      </c>
      <c r="ON232" t="s">
        <v>362</v>
      </c>
      <c r="OO232" t="s">
        <v>362</v>
      </c>
      <c r="OP232" t="s">
        <v>362</v>
      </c>
      <c r="OQ232" t="s">
        <v>362</v>
      </c>
      <c r="OR232" t="s">
        <v>362</v>
      </c>
      <c r="OS232" t="s">
        <v>362</v>
      </c>
      <c r="OU232" t="s">
        <v>5019</v>
      </c>
      <c r="OV232" t="s">
        <v>6146</v>
      </c>
      <c r="OW232" t="s">
        <v>360</v>
      </c>
      <c r="OX232" t="s">
        <v>362</v>
      </c>
      <c r="OY232" t="s">
        <v>362</v>
      </c>
      <c r="OZ232" t="s">
        <v>360</v>
      </c>
      <c r="PA232" t="s">
        <v>362</v>
      </c>
      <c r="PB232" t="s">
        <v>362</v>
      </c>
      <c r="PC232" t="s">
        <v>362</v>
      </c>
      <c r="PD232" t="s">
        <v>362</v>
      </c>
      <c r="PF232" t="s">
        <v>5387</v>
      </c>
      <c r="PG232" t="s">
        <v>362</v>
      </c>
      <c r="PH232" t="s">
        <v>362</v>
      </c>
      <c r="PI232" t="s">
        <v>362</v>
      </c>
      <c r="PJ232" t="s">
        <v>362</v>
      </c>
      <c r="PK232" t="s">
        <v>362</v>
      </c>
      <c r="PL232" t="s">
        <v>362</v>
      </c>
      <c r="PM232" t="s">
        <v>362</v>
      </c>
      <c r="PN232" t="s">
        <v>362</v>
      </c>
      <c r="PO232" t="s">
        <v>362</v>
      </c>
      <c r="PP232" t="s">
        <v>360</v>
      </c>
      <c r="PQ232" t="s">
        <v>362</v>
      </c>
      <c r="PR232" t="s">
        <v>362</v>
      </c>
      <c r="PS232" t="s">
        <v>362</v>
      </c>
      <c r="PT232" t="s">
        <v>362</v>
      </c>
      <c r="PU232" t="s">
        <v>362</v>
      </c>
      <c r="PV232" t="s">
        <v>362</v>
      </c>
      <c r="PW232" t="s">
        <v>362</v>
      </c>
      <c r="PX232" t="s">
        <v>362</v>
      </c>
      <c r="PZ232" t="s">
        <v>6522</v>
      </c>
      <c r="QA232" t="s">
        <v>362</v>
      </c>
      <c r="QB232" t="s">
        <v>362</v>
      </c>
      <c r="QC232" t="s">
        <v>362</v>
      </c>
      <c r="QD232" t="s">
        <v>362</v>
      </c>
      <c r="QE232" t="s">
        <v>362</v>
      </c>
      <c r="QF232" t="s">
        <v>360</v>
      </c>
      <c r="QG232" t="s">
        <v>362</v>
      </c>
      <c r="QH232" t="s">
        <v>360</v>
      </c>
      <c r="QI232" t="s">
        <v>362</v>
      </c>
      <c r="QJ232" t="s">
        <v>362</v>
      </c>
      <c r="QK232" t="s">
        <v>362</v>
      </c>
      <c r="QL232" t="s">
        <v>362</v>
      </c>
      <c r="QM232" t="s">
        <v>362</v>
      </c>
      <c r="QN232" t="s">
        <v>362</v>
      </c>
      <c r="QO232" t="s">
        <v>362</v>
      </c>
      <c r="QP232" t="s">
        <v>362</v>
      </c>
      <c r="QR232" t="s">
        <v>6074</v>
      </c>
      <c r="QS232" t="s">
        <v>362</v>
      </c>
      <c r="QT232" t="s">
        <v>362</v>
      </c>
      <c r="QU232" t="s">
        <v>360</v>
      </c>
      <c r="QV232" t="s">
        <v>362</v>
      </c>
      <c r="QW232" t="s">
        <v>362</v>
      </c>
      <c r="QX232" t="s">
        <v>362</v>
      </c>
      <c r="QY232" t="s">
        <v>362</v>
      </c>
      <c r="QZ232" t="s">
        <v>360</v>
      </c>
      <c r="RA232" t="s">
        <v>362</v>
      </c>
      <c r="RB232" t="s">
        <v>362</v>
      </c>
      <c r="RC232" t="s">
        <v>362</v>
      </c>
      <c r="RD232" t="s">
        <v>362</v>
      </c>
      <c r="RF232" t="s">
        <v>6027</v>
      </c>
      <c r="RG232" t="s">
        <v>362</v>
      </c>
      <c r="RH232" t="s">
        <v>362</v>
      </c>
      <c r="RI232" t="s">
        <v>362</v>
      </c>
      <c r="RJ232" t="s">
        <v>362</v>
      </c>
      <c r="RK232" t="s">
        <v>360</v>
      </c>
      <c r="RL232" t="s">
        <v>360</v>
      </c>
      <c r="RM232" t="s">
        <v>362</v>
      </c>
      <c r="RN232" t="s">
        <v>362</v>
      </c>
      <c r="RO232" t="s">
        <v>362</v>
      </c>
      <c r="RP232" t="s">
        <v>362</v>
      </c>
      <c r="RQ232" t="s">
        <v>362</v>
      </c>
      <c r="RR232" t="s">
        <v>362</v>
      </c>
      <c r="RS232" t="s">
        <v>362</v>
      </c>
      <c r="RT232" t="s">
        <v>362</v>
      </c>
      <c r="RU232" t="s">
        <v>362</v>
      </c>
      <c r="RV232" t="s">
        <v>362</v>
      </c>
      <c r="RX232" t="s">
        <v>6149</v>
      </c>
      <c r="RY232" t="s">
        <v>360</v>
      </c>
      <c r="RZ232" t="s">
        <v>360</v>
      </c>
      <c r="SA232" t="s">
        <v>360</v>
      </c>
      <c r="SB232" t="s">
        <v>360</v>
      </c>
      <c r="SC232" t="s">
        <v>360</v>
      </c>
      <c r="SD232" t="s">
        <v>360</v>
      </c>
      <c r="SE232" t="s">
        <v>362</v>
      </c>
      <c r="SF232" t="s">
        <v>360</v>
      </c>
      <c r="SG232" t="s">
        <v>362</v>
      </c>
      <c r="SH232" t="s">
        <v>362</v>
      </c>
      <c r="SI232" t="s">
        <v>362</v>
      </c>
      <c r="SK232" t="s">
        <v>6916</v>
      </c>
      <c r="SL232" t="s">
        <v>362</v>
      </c>
      <c r="SM232" t="s">
        <v>362</v>
      </c>
      <c r="SN232" t="s">
        <v>362</v>
      </c>
      <c r="SO232" t="s">
        <v>360</v>
      </c>
      <c r="SP232" t="s">
        <v>362</v>
      </c>
      <c r="SQ232" t="s">
        <v>360</v>
      </c>
      <c r="SR232" t="s">
        <v>360</v>
      </c>
      <c r="SS232" t="s">
        <v>360</v>
      </c>
      <c r="ST232" t="s">
        <v>362</v>
      </c>
      <c r="SU232" t="s">
        <v>362</v>
      </c>
      <c r="SV232" t="s">
        <v>362</v>
      </c>
      <c r="SW232" t="s">
        <v>362</v>
      </c>
      <c r="SX232" t="s">
        <v>362</v>
      </c>
      <c r="SZ232" t="s">
        <v>5505</v>
      </c>
      <c r="TA232" t="s">
        <v>360</v>
      </c>
      <c r="TB232" t="s">
        <v>362</v>
      </c>
      <c r="TC232" t="s">
        <v>362</v>
      </c>
      <c r="TD232" t="s">
        <v>362</v>
      </c>
      <c r="TE232" t="s">
        <v>362</v>
      </c>
      <c r="TF232" t="s">
        <v>362</v>
      </c>
      <c r="TG232" t="s">
        <v>362</v>
      </c>
      <c r="TH232" t="s">
        <v>362</v>
      </c>
      <c r="TJ232" t="s">
        <v>6916</v>
      </c>
      <c r="TK232" t="s">
        <v>362</v>
      </c>
      <c r="TL232" t="s">
        <v>362</v>
      </c>
      <c r="TM232" t="s">
        <v>362</v>
      </c>
      <c r="TN232" t="s">
        <v>360</v>
      </c>
      <c r="TO232" t="s">
        <v>362</v>
      </c>
      <c r="TP232" t="s">
        <v>360</v>
      </c>
      <c r="TQ232" t="s">
        <v>360</v>
      </c>
      <c r="TR232" t="s">
        <v>360</v>
      </c>
      <c r="TS232" t="s">
        <v>362</v>
      </c>
      <c r="TT232" t="s">
        <v>362</v>
      </c>
      <c r="TU232" t="s">
        <v>362</v>
      </c>
      <c r="TV232" t="s">
        <v>362</v>
      </c>
      <c r="TW232" t="s">
        <v>362</v>
      </c>
      <c r="UN232" t="s">
        <v>3074</v>
      </c>
      <c r="UO232" t="s">
        <v>3074</v>
      </c>
      <c r="UP232" t="s">
        <v>3074</v>
      </c>
      <c r="UQ232" t="s">
        <v>6954</v>
      </c>
      <c r="UR232" t="s">
        <v>304</v>
      </c>
      <c r="US232" t="s">
        <v>321</v>
      </c>
      <c r="UT232" t="s">
        <v>282</v>
      </c>
      <c r="UU232" t="s">
        <v>686</v>
      </c>
      <c r="UV232" t="s">
        <v>532</v>
      </c>
      <c r="UW232" t="s">
        <v>328</v>
      </c>
      <c r="UX232" t="s">
        <v>737</v>
      </c>
      <c r="UY232" t="s">
        <v>406</v>
      </c>
      <c r="UZ232" t="s">
        <v>1098</v>
      </c>
      <c r="VA232" t="s">
        <v>1185</v>
      </c>
      <c r="VB232" t="s">
        <v>380</v>
      </c>
    </row>
    <row r="233" spans="1:574" x14ac:dyDescent="0.25">
      <c r="A233" t="s">
        <v>6955</v>
      </c>
      <c r="B233" s="38">
        <v>45916</v>
      </c>
      <c r="C233" t="s">
        <v>3055</v>
      </c>
      <c r="D233" t="s">
        <v>3062</v>
      </c>
      <c r="E233" t="s">
        <v>3068</v>
      </c>
      <c r="G233" t="s">
        <v>3072</v>
      </c>
      <c r="H233" s="38">
        <v>44665</v>
      </c>
      <c r="I233">
        <v>32</v>
      </c>
      <c r="J233" t="s">
        <v>1465</v>
      </c>
      <c r="K233" t="s">
        <v>4866</v>
      </c>
      <c r="L233" t="s">
        <v>4875</v>
      </c>
      <c r="N233" t="s">
        <v>4913</v>
      </c>
      <c r="P233" t="s">
        <v>4937</v>
      </c>
      <c r="R233" t="s">
        <v>5527</v>
      </c>
      <c r="S233" t="s">
        <v>360</v>
      </c>
      <c r="T233" t="s">
        <v>362</v>
      </c>
      <c r="U233" t="s">
        <v>362</v>
      </c>
      <c r="V233" t="s">
        <v>362</v>
      </c>
      <c r="W233" t="s">
        <v>362</v>
      </c>
      <c r="X233" t="s">
        <v>362</v>
      </c>
      <c r="Y233" t="s">
        <v>362</v>
      </c>
      <c r="Z233" t="s">
        <v>362</v>
      </c>
      <c r="AB233" t="s">
        <v>4940</v>
      </c>
      <c r="AC233" t="s">
        <v>4940</v>
      </c>
      <c r="AD233" t="s">
        <v>4940</v>
      </c>
      <c r="AE233" t="s">
        <v>4940</v>
      </c>
      <c r="AF233" t="s">
        <v>4940</v>
      </c>
      <c r="AG233" t="s">
        <v>4940</v>
      </c>
      <c r="AH233" t="s">
        <v>4949</v>
      </c>
      <c r="AI233" t="s">
        <v>360</v>
      </c>
      <c r="AJ233" t="s">
        <v>362</v>
      </c>
      <c r="AK233" t="s">
        <v>362</v>
      </c>
      <c r="AL233" t="s">
        <v>362</v>
      </c>
      <c r="AM233" t="s">
        <v>362</v>
      </c>
      <c r="AN233" t="s">
        <v>362</v>
      </c>
      <c r="AO233" t="s">
        <v>362</v>
      </c>
      <c r="AP233" t="s">
        <v>362</v>
      </c>
      <c r="AQ233" t="s">
        <v>362</v>
      </c>
      <c r="AR233" t="s">
        <v>362</v>
      </c>
      <c r="AS233" t="s">
        <v>362</v>
      </c>
      <c r="AT233" t="s">
        <v>362</v>
      </c>
      <c r="AU233" t="s">
        <v>362</v>
      </c>
      <c r="AV233" t="s">
        <v>362</v>
      </c>
      <c r="AX233" t="s">
        <v>4973</v>
      </c>
      <c r="AY233" t="s">
        <v>362</v>
      </c>
      <c r="AZ233" t="s">
        <v>362</v>
      </c>
      <c r="BA233" t="s">
        <v>362</v>
      </c>
      <c r="BB233" t="s">
        <v>362</v>
      </c>
      <c r="BC233" t="s">
        <v>362</v>
      </c>
      <c r="BD233" t="s">
        <v>362</v>
      </c>
      <c r="BE233" t="s">
        <v>362</v>
      </c>
      <c r="BF233" t="s">
        <v>362</v>
      </c>
      <c r="BG233" t="s">
        <v>362</v>
      </c>
      <c r="BH233" t="s">
        <v>362</v>
      </c>
      <c r="BI233" t="s">
        <v>362</v>
      </c>
      <c r="BJ233" t="s">
        <v>360</v>
      </c>
      <c r="BK233" t="s">
        <v>362</v>
      </c>
      <c r="DE233" t="s">
        <v>5030</v>
      </c>
      <c r="DN233" t="s">
        <v>5044</v>
      </c>
      <c r="DO233" t="s">
        <v>362</v>
      </c>
      <c r="DP233" t="s">
        <v>362</v>
      </c>
      <c r="DQ233" t="s">
        <v>362</v>
      </c>
      <c r="DR233" t="s">
        <v>360</v>
      </c>
      <c r="DS233" t="s">
        <v>362</v>
      </c>
      <c r="DT233" t="s">
        <v>362</v>
      </c>
      <c r="DU233" t="s">
        <v>362</v>
      </c>
      <c r="DV233" t="s">
        <v>362</v>
      </c>
      <c r="DW233" t="s">
        <v>362</v>
      </c>
      <c r="EK233" t="s">
        <v>5076</v>
      </c>
      <c r="EL233" t="s">
        <v>5080</v>
      </c>
      <c r="EM233" t="s">
        <v>360</v>
      </c>
      <c r="EN233" t="s">
        <v>362</v>
      </c>
      <c r="EO233" t="s">
        <v>362</v>
      </c>
      <c r="EP233" t="s">
        <v>362</v>
      </c>
      <c r="EQ233" t="s">
        <v>362</v>
      </c>
      <c r="ER233" t="s">
        <v>362</v>
      </c>
      <c r="ES233" t="s">
        <v>362</v>
      </c>
      <c r="ET233" t="s">
        <v>362</v>
      </c>
      <c r="EU233" t="s">
        <v>362</v>
      </c>
      <c r="EW233" t="s">
        <v>6248</v>
      </c>
      <c r="EX233" t="s">
        <v>360</v>
      </c>
      <c r="EY233" t="s">
        <v>362</v>
      </c>
      <c r="EZ233" t="s">
        <v>362</v>
      </c>
      <c r="FA233" t="s">
        <v>362</v>
      </c>
      <c r="FB233" t="s">
        <v>362</v>
      </c>
      <c r="FC233" t="s">
        <v>362</v>
      </c>
      <c r="FD233" t="s">
        <v>360</v>
      </c>
      <c r="FE233" t="s">
        <v>362</v>
      </c>
      <c r="FF233" t="s">
        <v>362</v>
      </c>
      <c r="FG233" t="s">
        <v>362</v>
      </c>
      <c r="FH233" t="s">
        <v>362</v>
      </c>
      <c r="FJ233" t="s">
        <v>5078</v>
      </c>
      <c r="FK233" t="s">
        <v>3074</v>
      </c>
      <c r="FL233" t="s">
        <v>5113</v>
      </c>
      <c r="FM233" t="s">
        <v>360</v>
      </c>
      <c r="FN233" t="s">
        <v>362</v>
      </c>
      <c r="FO233" t="s">
        <v>362</v>
      </c>
      <c r="FP233" t="s">
        <v>362</v>
      </c>
      <c r="FQ233" t="s">
        <v>362</v>
      </c>
      <c r="FR233" t="s">
        <v>362</v>
      </c>
      <c r="FS233" t="s">
        <v>362</v>
      </c>
      <c r="FT233" t="s">
        <v>362</v>
      </c>
      <c r="FV233" t="s">
        <v>5111</v>
      </c>
      <c r="FW233" t="s">
        <v>5126</v>
      </c>
      <c r="FX233" t="s">
        <v>362</v>
      </c>
      <c r="FY233" t="s">
        <v>360</v>
      </c>
      <c r="FZ233" t="s">
        <v>362</v>
      </c>
      <c r="GA233" t="s">
        <v>362</v>
      </c>
      <c r="GB233" t="s">
        <v>362</v>
      </c>
      <c r="GC233" t="s">
        <v>362</v>
      </c>
      <c r="GD233" t="s">
        <v>362</v>
      </c>
      <c r="GE233" t="s">
        <v>362</v>
      </c>
      <c r="GG233" t="s">
        <v>4949</v>
      </c>
      <c r="GI233" t="s">
        <v>3074</v>
      </c>
      <c r="HN233" t="s">
        <v>5172</v>
      </c>
      <c r="HO233" t="s">
        <v>362</v>
      </c>
      <c r="HP233" t="s">
        <v>362</v>
      </c>
      <c r="HQ233" t="s">
        <v>360</v>
      </c>
      <c r="HR233" t="s">
        <v>362</v>
      </c>
      <c r="HS233" t="s">
        <v>362</v>
      </c>
      <c r="HT233" t="s">
        <v>362</v>
      </c>
      <c r="HU233" t="s">
        <v>362</v>
      </c>
      <c r="HV233" t="s">
        <v>362</v>
      </c>
      <c r="HW233" t="s">
        <v>362</v>
      </c>
      <c r="HY233" t="s">
        <v>5186</v>
      </c>
      <c r="HZ233" t="s">
        <v>362</v>
      </c>
      <c r="IA233" t="s">
        <v>362</v>
      </c>
      <c r="IB233" t="s">
        <v>362</v>
      </c>
      <c r="IC233" t="s">
        <v>362</v>
      </c>
      <c r="ID233" t="s">
        <v>360</v>
      </c>
      <c r="IE233" t="s">
        <v>362</v>
      </c>
      <c r="IG233" t="s">
        <v>4907</v>
      </c>
      <c r="IP233" t="s">
        <v>5203</v>
      </c>
      <c r="IQ233" t="s">
        <v>5220</v>
      </c>
      <c r="IR233" t="s">
        <v>362</v>
      </c>
      <c r="IS233" t="s">
        <v>362</v>
      </c>
      <c r="IT233" t="s">
        <v>362</v>
      </c>
      <c r="IU233" t="s">
        <v>362</v>
      </c>
      <c r="IV233" t="s">
        <v>360</v>
      </c>
      <c r="IW233" t="s">
        <v>362</v>
      </c>
      <c r="IX233" t="s">
        <v>362</v>
      </c>
      <c r="IY233" t="s">
        <v>362</v>
      </c>
      <c r="IZ233" t="s">
        <v>362</v>
      </c>
      <c r="JA233" t="s">
        <v>362</v>
      </c>
      <c r="JL233" t="s">
        <v>5235</v>
      </c>
      <c r="JX233" t="s">
        <v>5248</v>
      </c>
      <c r="JY233" t="s">
        <v>360</v>
      </c>
      <c r="JZ233" t="s">
        <v>362</v>
      </c>
      <c r="KA233" t="s">
        <v>362</v>
      </c>
      <c r="KB233" t="s">
        <v>362</v>
      </c>
      <c r="KC233" t="s">
        <v>362</v>
      </c>
      <c r="KD233" t="s">
        <v>362</v>
      </c>
      <c r="KE233" t="s">
        <v>362</v>
      </c>
      <c r="KF233" t="s">
        <v>362</v>
      </c>
      <c r="KG233" t="s">
        <v>362</v>
      </c>
      <c r="KI233" t="s">
        <v>5259</v>
      </c>
      <c r="KJ233" t="s">
        <v>5263</v>
      </c>
      <c r="KK233" t="s">
        <v>360</v>
      </c>
      <c r="KL233" t="s">
        <v>362</v>
      </c>
      <c r="KM233" t="s">
        <v>362</v>
      </c>
      <c r="KN233" t="s">
        <v>362</v>
      </c>
      <c r="KO233" t="s">
        <v>362</v>
      </c>
      <c r="KP233" t="s">
        <v>362</v>
      </c>
      <c r="KQ233" t="s">
        <v>362</v>
      </c>
      <c r="KR233" t="s">
        <v>362</v>
      </c>
      <c r="KS233" t="s">
        <v>362</v>
      </c>
      <c r="KT233" t="s">
        <v>362</v>
      </c>
      <c r="KU233" t="s">
        <v>362</v>
      </c>
      <c r="LJ233" t="s">
        <v>5997</v>
      </c>
      <c r="LK233" t="s">
        <v>360</v>
      </c>
      <c r="LL233" t="s">
        <v>360</v>
      </c>
      <c r="LM233" t="s">
        <v>362</v>
      </c>
      <c r="LN233" t="s">
        <v>362</v>
      </c>
      <c r="LO233" t="s">
        <v>362</v>
      </c>
      <c r="LP233" t="s">
        <v>362</v>
      </c>
      <c r="LQ233" t="s">
        <v>362</v>
      </c>
      <c r="LS233" t="s">
        <v>3072</v>
      </c>
      <c r="LT233" t="s">
        <v>5287</v>
      </c>
      <c r="MR233" t="s">
        <v>5050</v>
      </c>
      <c r="MS233" t="s">
        <v>362</v>
      </c>
      <c r="MT233" t="s">
        <v>362</v>
      </c>
      <c r="MU233" t="s">
        <v>362</v>
      </c>
      <c r="MV233" t="s">
        <v>362</v>
      </c>
      <c r="MW233" t="s">
        <v>362</v>
      </c>
      <c r="MX233" t="s">
        <v>362</v>
      </c>
      <c r="MY233" t="s">
        <v>362</v>
      </c>
      <c r="MZ233" t="s">
        <v>360</v>
      </c>
      <c r="NA233" t="s">
        <v>362</v>
      </c>
      <c r="NB233" t="s">
        <v>362</v>
      </c>
      <c r="NC233" t="s">
        <v>362</v>
      </c>
      <c r="NE233" t="s">
        <v>4971</v>
      </c>
      <c r="NF233" t="s">
        <v>362</v>
      </c>
      <c r="NG233" t="s">
        <v>362</v>
      </c>
      <c r="NH233" t="s">
        <v>362</v>
      </c>
      <c r="NI233" t="s">
        <v>362</v>
      </c>
      <c r="NJ233" t="s">
        <v>362</v>
      </c>
      <c r="NK233" t="s">
        <v>362</v>
      </c>
      <c r="NL233" t="s">
        <v>362</v>
      </c>
      <c r="NM233" t="s">
        <v>362</v>
      </c>
      <c r="NN233" t="s">
        <v>362</v>
      </c>
      <c r="NO233" t="s">
        <v>362</v>
      </c>
      <c r="NP233" t="s">
        <v>362</v>
      </c>
      <c r="NQ233" t="s">
        <v>360</v>
      </c>
      <c r="NR233" t="s">
        <v>362</v>
      </c>
      <c r="NS233" t="s">
        <v>362</v>
      </c>
      <c r="NU233" t="s">
        <v>5263</v>
      </c>
      <c r="NV233" t="s">
        <v>360</v>
      </c>
      <c r="NW233" t="s">
        <v>362</v>
      </c>
      <c r="NX233" t="s">
        <v>362</v>
      </c>
      <c r="NY233" t="s">
        <v>362</v>
      </c>
      <c r="NZ233" t="s">
        <v>362</v>
      </c>
      <c r="OA233" t="s">
        <v>362</v>
      </c>
      <c r="OB233" t="s">
        <v>362</v>
      </c>
      <c r="OC233" t="s">
        <v>362</v>
      </c>
      <c r="OD233" t="s">
        <v>362</v>
      </c>
      <c r="OE233" t="s">
        <v>362</v>
      </c>
      <c r="OF233" t="s">
        <v>362</v>
      </c>
      <c r="OG233" t="s">
        <v>362</v>
      </c>
      <c r="OI233" t="s">
        <v>5345</v>
      </c>
      <c r="OJ233" t="s">
        <v>360</v>
      </c>
      <c r="OK233" t="s">
        <v>362</v>
      </c>
      <c r="OL233" t="s">
        <v>362</v>
      </c>
      <c r="OM233" t="s">
        <v>362</v>
      </c>
      <c r="ON233" t="s">
        <v>362</v>
      </c>
      <c r="OO233" t="s">
        <v>362</v>
      </c>
      <c r="OP233" t="s">
        <v>362</v>
      </c>
      <c r="OQ233" t="s">
        <v>362</v>
      </c>
      <c r="OR233" t="s">
        <v>362</v>
      </c>
      <c r="OS233" t="s">
        <v>362</v>
      </c>
      <c r="OU233" t="s">
        <v>5002</v>
      </c>
      <c r="PF233" t="s">
        <v>6243</v>
      </c>
      <c r="PG233" t="s">
        <v>362</v>
      </c>
      <c r="PH233" t="s">
        <v>362</v>
      </c>
      <c r="PI233" t="s">
        <v>362</v>
      </c>
      <c r="PJ233" t="s">
        <v>362</v>
      </c>
      <c r="PK233" t="s">
        <v>362</v>
      </c>
      <c r="PL233" t="s">
        <v>362</v>
      </c>
      <c r="PM233" t="s">
        <v>360</v>
      </c>
      <c r="PN233" t="s">
        <v>362</v>
      </c>
      <c r="PO233" t="s">
        <v>362</v>
      </c>
      <c r="PP233" t="s">
        <v>360</v>
      </c>
      <c r="PQ233" t="s">
        <v>362</v>
      </c>
      <c r="PR233" t="s">
        <v>362</v>
      </c>
      <c r="PS233" t="s">
        <v>362</v>
      </c>
      <c r="PT233" t="s">
        <v>362</v>
      </c>
      <c r="PU233" t="s">
        <v>362</v>
      </c>
      <c r="PV233" t="s">
        <v>362</v>
      </c>
      <c r="PW233" t="s">
        <v>362</v>
      </c>
      <c r="PX233" t="s">
        <v>362</v>
      </c>
      <c r="PZ233" t="s">
        <v>6057</v>
      </c>
      <c r="QA233" t="s">
        <v>360</v>
      </c>
      <c r="QB233" t="s">
        <v>362</v>
      </c>
      <c r="QC233" t="s">
        <v>362</v>
      </c>
      <c r="QD233" t="s">
        <v>362</v>
      </c>
      <c r="QE233" t="s">
        <v>362</v>
      </c>
      <c r="QF233" t="s">
        <v>362</v>
      </c>
      <c r="QG233" t="s">
        <v>362</v>
      </c>
      <c r="QH233" t="s">
        <v>360</v>
      </c>
      <c r="QI233" t="s">
        <v>362</v>
      </c>
      <c r="QJ233" t="s">
        <v>362</v>
      </c>
      <c r="QK233" t="s">
        <v>362</v>
      </c>
      <c r="QL233" t="s">
        <v>362</v>
      </c>
      <c r="QM233" t="s">
        <v>362</v>
      </c>
      <c r="QN233" t="s">
        <v>362</v>
      </c>
      <c r="QO233" t="s">
        <v>362</v>
      </c>
      <c r="QP233" t="s">
        <v>362</v>
      </c>
      <c r="QR233" t="s">
        <v>5437</v>
      </c>
      <c r="QS233" t="s">
        <v>362</v>
      </c>
      <c r="QT233" t="s">
        <v>362</v>
      </c>
      <c r="QU233" t="s">
        <v>362</v>
      </c>
      <c r="QV233" t="s">
        <v>362</v>
      </c>
      <c r="QW233" t="s">
        <v>362</v>
      </c>
      <c r="QX233" t="s">
        <v>362</v>
      </c>
      <c r="QY233" t="s">
        <v>362</v>
      </c>
      <c r="QZ233" t="s">
        <v>360</v>
      </c>
      <c r="RA233" t="s">
        <v>362</v>
      </c>
      <c r="RB233" t="s">
        <v>362</v>
      </c>
      <c r="RC233" t="s">
        <v>362</v>
      </c>
      <c r="RD233" t="s">
        <v>362</v>
      </c>
      <c r="RF233" t="s">
        <v>6058</v>
      </c>
      <c r="RG233" t="s">
        <v>360</v>
      </c>
      <c r="RH233" t="s">
        <v>362</v>
      </c>
      <c r="RI233" t="s">
        <v>362</v>
      </c>
      <c r="RJ233" t="s">
        <v>362</v>
      </c>
      <c r="RK233" t="s">
        <v>360</v>
      </c>
      <c r="RL233" t="s">
        <v>362</v>
      </c>
      <c r="RM233" t="s">
        <v>362</v>
      </c>
      <c r="RN233" t="s">
        <v>362</v>
      </c>
      <c r="RO233" t="s">
        <v>362</v>
      </c>
      <c r="RP233" t="s">
        <v>362</v>
      </c>
      <c r="RQ233" t="s">
        <v>362</v>
      </c>
      <c r="RR233" t="s">
        <v>362</v>
      </c>
      <c r="RS233" t="s">
        <v>362</v>
      </c>
      <c r="RT233" t="s">
        <v>362</v>
      </c>
      <c r="RU233" t="s">
        <v>362</v>
      </c>
      <c r="RV233" t="s">
        <v>362</v>
      </c>
      <c r="RX233" t="s">
        <v>6129</v>
      </c>
      <c r="RY233" t="s">
        <v>362</v>
      </c>
      <c r="RZ233" t="s">
        <v>360</v>
      </c>
      <c r="SA233" t="s">
        <v>360</v>
      </c>
      <c r="SB233" t="s">
        <v>362</v>
      </c>
      <c r="SC233" t="s">
        <v>362</v>
      </c>
      <c r="SD233" t="s">
        <v>362</v>
      </c>
      <c r="SE233" t="s">
        <v>362</v>
      </c>
      <c r="SF233" t="s">
        <v>362</v>
      </c>
      <c r="SG233" t="s">
        <v>362</v>
      </c>
      <c r="SH233" t="s">
        <v>362</v>
      </c>
      <c r="SI233" t="s">
        <v>362</v>
      </c>
      <c r="SK233" t="s">
        <v>6037</v>
      </c>
      <c r="SL233" t="s">
        <v>362</v>
      </c>
      <c r="SM233" t="s">
        <v>362</v>
      </c>
      <c r="SN233" t="s">
        <v>362</v>
      </c>
      <c r="SO233" t="s">
        <v>362</v>
      </c>
      <c r="SP233" t="s">
        <v>362</v>
      </c>
      <c r="SQ233" t="s">
        <v>360</v>
      </c>
      <c r="SR233" t="s">
        <v>360</v>
      </c>
      <c r="SS233" t="s">
        <v>362</v>
      </c>
      <c r="ST233" t="s">
        <v>362</v>
      </c>
      <c r="SU233" t="s">
        <v>362</v>
      </c>
      <c r="SV233" t="s">
        <v>362</v>
      </c>
      <c r="SW233" t="s">
        <v>362</v>
      </c>
      <c r="SX233" t="s">
        <v>362</v>
      </c>
      <c r="SZ233" t="s">
        <v>6956</v>
      </c>
      <c r="TA233" t="s">
        <v>360</v>
      </c>
      <c r="TB233" t="s">
        <v>362</v>
      </c>
      <c r="TC233" t="s">
        <v>362</v>
      </c>
      <c r="TD233" t="s">
        <v>360</v>
      </c>
      <c r="TE233" t="s">
        <v>360</v>
      </c>
      <c r="TF233" t="s">
        <v>362</v>
      </c>
      <c r="TG233" t="s">
        <v>362</v>
      </c>
      <c r="TH233" t="s">
        <v>362</v>
      </c>
      <c r="TJ233" t="s">
        <v>5493</v>
      </c>
      <c r="TK233" t="s">
        <v>362</v>
      </c>
      <c r="TL233" t="s">
        <v>362</v>
      </c>
      <c r="TM233" t="s">
        <v>362</v>
      </c>
      <c r="TN233" t="s">
        <v>362</v>
      </c>
      <c r="TO233" t="s">
        <v>362</v>
      </c>
      <c r="TP233" t="s">
        <v>360</v>
      </c>
      <c r="TQ233" t="s">
        <v>362</v>
      </c>
      <c r="TR233" t="s">
        <v>362</v>
      </c>
      <c r="TS233" t="s">
        <v>362</v>
      </c>
      <c r="TT233" t="s">
        <v>362</v>
      </c>
      <c r="TU233" t="s">
        <v>362</v>
      </c>
      <c r="TV233" t="s">
        <v>362</v>
      </c>
      <c r="TW233" t="s">
        <v>362</v>
      </c>
      <c r="UN233" t="s">
        <v>3074</v>
      </c>
      <c r="UO233" t="s">
        <v>3074</v>
      </c>
      <c r="UP233" t="s">
        <v>3074</v>
      </c>
      <c r="UQ233" t="s">
        <v>6957</v>
      </c>
      <c r="UR233" t="s">
        <v>304</v>
      </c>
      <c r="US233" t="s">
        <v>321</v>
      </c>
      <c r="UT233" t="s">
        <v>282</v>
      </c>
      <c r="UU233" t="s">
        <v>690</v>
      </c>
      <c r="UV233" t="s">
        <v>532</v>
      </c>
      <c r="UW233" t="s">
        <v>328</v>
      </c>
      <c r="UX233" t="s">
        <v>737</v>
      </c>
      <c r="UY233" t="s">
        <v>406</v>
      </c>
      <c r="UZ233" t="s">
        <v>1098</v>
      </c>
      <c r="VA233" t="s">
        <v>1185</v>
      </c>
      <c r="VB233" t="s">
        <v>392</v>
      </c>
    </row>
    <row r="234" spans="1:574" x14ac:dyDescent="0.25">
      <c r="A234" t="s">
        <v>6958</v>
      </c>
      <c r="B234" s="38">
        <v>45916</v>
      </c>
      <c r="C234" t="s">
        <v>3055</v>
      </c>
      <c r="D234" t="s">
        <v>3062</v>
      </c>
      <c r="E234" t="s">
        <v>3068</v>
      </c>
      <c r="G234" t="s">
        <v>3072</v>
      </c>
      <c r="H234" s="38">
        <v>44658</v>
      </c>
      <c r="I234">
        <v>39</v>
      </c>
      <c r="J234" t="s">
        <v>1465</v>
      </c>
      <c r="K234" t="s">
        <v>4866</v>
      </c>
      <c r="L234" t="s">
        <v>4875</v>
      </c>
      <c r="N234" t="s">
        <v>4911</v>
      </c>
      <c r="P234" t="s">
        <v>4925</v>
      </c>
      <c r="R234" t="s">
        <v>5527</v>
      </c>
      <c r="S234" t="s">
        <v>360</v>
      </c>
      <c r="T234" t="s">
        <v>362</v>
      </c>
      <c r="U234" t="s">
        <v>362</v>
      </c>
      <c r="V234" t="s">
        <v>362</v>
      </c>
      <c r="W234" t="s">
        <v>362</v>
      </c>
      <c r="X234" t="s">
        <v>362</v>
      </c>
      <c r="Y234" t="s">
        <v>362</v>
      </c>
      <c r="Z234" t="s">
        <v>362</v>
      </c>
      <c r="AB234" t="s">
        <v>4940</v>
      </c>
      <c r="AC234" t="s">
        <v>4940</v>
      </c>
      <c r="AD234" t="s">
        <v>4940</v>
      </c>
      <c r="AE234" t="s">
        <v>4940</v>
      </c>
      <c r="AF234" t="s">
        <v>4940</v>
      </c>
      <c r="AG234" t="s">
        <v>4940</v>
      </c>
      <c r="AH234" t="s">
        <v>6287</v>
      </c>
      <c r="AI234" t="s">
        <v>360</v>
      </c>
      <c r="AJ234" t="s">
        <v>362</v>
      </c>
      <c r="AK234" t="s">
        <v>362</v>
      </c>
      <c r="AL234" t="s">
        <v>362</v>
      </c>
      <c r="AM234" t="s">
        <v>362</v>
      </c>
      <c r="AN234" t="s">
        <v>360</v>
      </c>
      <c r="AO234" t="s">
        <v>362</v>
      </c>
      <c r="AP234" t="s">
        <v>362</v>
      </c>
      <c r="AQ234" t="s">
        <v>362</v>
      </c>
      <c r="AR234" t="s">
        <v>362</v>
      </c>
      <c r="AS234" t="s">
        <v>362</v>
      </c>
      <c r="AT234" t="s">
        <v>362</v>
      </c>
      <c r="AU234" t="s">
        <v>362</v>
      </c>
      <c r="AV234" t="s">
        <v>362</v>
      </c>
      <c r="AX234" t="s">
        <v>4973</v>
      </c>
      <c r="AY234" t="s">
        <v>362</v>
      </c>
      <c r="AZ234" t="s">
        <v>362</v>
      </c>
      <c r="BA234" t="s">
        <v>362</v>
      </c>
      <c r="BB234" t="s">
        <v>362</v>
      </c>
      <c r="BC234" t="s">
        <v>362</v>
      </c>
      <c r="BD234" t="s">
        <v>362</v>
      </c>
      <c r="BE234" t="s">
        <v>362</v>
      </c>
      <c r="BF234" t="s">
        <v>362</v>
      </c>
      <c r="BG234" t="s">
        <v>362</v>
      </c>
      <c r="BH234" t="s">
        <v>362</v>
      </c>
      <c r="BI234" t="s">
        <v>362</v>
      </c>
      <c r="BJ234" t="s">
        <v>360</v>
      </c>
      <c r="BK234" t="s">
        <v>362</v>
      </c>
      <c r="DE234" t="s">
        <v>5026</v>
      </c>
      <c r="DF234" t="s">
        <v>5036</v>
      </c>
      <c r="DG234" t="s">
        <v>362</v>
      </c>
      <c r="DH234" t="s">
        <v>362</v>
      </c>
      <c r="DI234" t="s">
        <v>360</v>
      </c>
      <c r="DJ234" t="s">
        <v>362</v>
      </c>
      <c r="DK234" t="s">
        <v>362</v>
      </c>
      <c r="DL234" t="s">
        <v>362</v>
      </c>
      <c r="EK234" t="s">
        <v>5070</v>
      </c>
      <c r="EW234" t="s">
        <v>5094</v>
      </c>
      <c r="EX234" t="s">
        <v>360</v>
      </c>
      <c r="EY234" t="s">
        <v>362</v>
      </c>
      <c r="EZ234" t="s">
        <v>362</v>
      </c>
      <c r="FA234" t="s">
        <v>362</v>
      </c>
      <c r="FB234" t="s">
        <v>362</v>
      </c>
      <c r="FC234" t="s">
        <v>362</v>
      </c>
      <c r="FD234" t="s">
        <v>362</v>
      </c>
      <c r="FE234" t="s">
        <v>362</v>
      </c>
      <c r="FF234" t="s">
        <v>362</v>
      </c>
      <c r="FG234" t="s">
        <v>362</v>
      </c>
      <c r="FH234" t="s">
        <v>362</v>
      </c>
      <c r="FJ234" t="s">
        <v>5070</v>
      </c>
      <c r="FK234" t="s">
        <v>5111</v>
      </c>
      <c r="FL234" t="s">
        <v>5113</v>
      </c>
      <c r="FM234" t="s">
        <v>360</v>
      </c>
      <c r="FN234" t="s">
        <v>362</v>
      </c>
      <c r="FO234" t="s">
        <v>362</v>
      </c>
      <c r="FP234" t="s">
        <v>362</v>
      </c>
      <c r="FQ234" t="s">
        <v>362</v>
      </c>
      <c r="FR234" t="s">
        <v>362</v>
      </c>
      <c r="FS234" t="s">
        <v>362</v>
      </c>
      <c r="FT234" t="s">
        <v>362</v>
      </c>
      <c r="FV234" t="s">
        <v>3072</v>
      </c>
      <c r="GG234" t="s">
        <v>4949</v>
      </c>
      <c r="GI234" t="s">
        <v>3074</v>
      </c>
      <c r="HN234" t="s">
        <v>5172</v>
      </c>
      <c r="HO234" t="s">
        <v>362</v>
      </c>
      <c r="HP234" t="s">
        <v>362</v>
      </c>
      <c r="HQ234" t="s">
        <v>360</v>
      </c>
      <c r="HR234" t="s">
        <v>362</v>
      </c>
      <c r="HS234" t="s">
        <v>362</v>
      </c>
      <c r="HT234" t="s">
        <v>362</v>
      </c>
      <c r="HU234" t="s">
        <v>362</v>
      </c>
      <c r="HV234" t="s">
        <v>362</v>
      </c>
      <c r="HW234" t="s">
        <v>362</v>
      </c>
      <c r="HY234" t="s">
        <v>5186</v>
      </c>
      <c r="HZ234" t="s">
        <v>362</v>
      </c>
      <c r="IA234" t="s">
        <v>362</v>
      </c>
      <c r="IB234" t="s">
        <v>362</v>
      </c>
      <c r="IC234" t="s">
        <v>362</v>
      </c>
      <c r="ID234" t="s">
        <v>360</v>
      </c>
      <c r="IE234" t="s">
        <v>362</v>
      </c>
      <c r="IG234" t="s">
        <v>5187</v>
      </c>
      <c r="IP234" t="s">
        <v>5203</v>
      </c>
      <c r="IQ234" t="s">
        <v>5220</v>
      </c>
      <c r="IR234" t="s">
        <v>362</v>
      </c>
      <c r="IS234" t="s">
        <v>362</v>
      </c>
      <c r="IT234" t="s">
        <v>362</v>
      </c>
      <c r="IU234" t="s">
        <v>362</v>
      </c>
      <c r="IV234" t="s">
        <v>360</v>
      </c>
      <c r="IW234" t="s">
        <v>362</v>
      </c>
      <c r="IX234" t="s">
        <v>362</v>
      </c>
      <c r="IY234" t="s">
        <v>362</v>
      </c>
      <c r="IZ234" t="s">
        <v>362</v>
      </c>
      <c r="JA234" t="s">
        <v>362</v>
      </c>
      <c r="JL234" t="s">
        <v>5235</v>
      </c>
      <c r="JX234" t="s">
        <v>5248</v>
      </c>
      <c r="JY234" t="s">
        <v>360</v>
      </c>
      <c r="JZ234" t="s">
        <v>362</v>
      </c>
      <c r="KA234" t="s">
        <v>362</v>
      </c>
      <c r="KB234" t="s">
        <v>362</v>
      </c>
      <c r="KC234" t="s">
        <v>362</v>
      </c>
      <c r="KD234" t="s">
        <v>362</v>
      </c>
      <c r="KE234" t="s">
        <v>362</v>
      </c>
      <c r="KF234" t="s">
        <v>362</v>
      </c>
      <c r="KG234" t="s">
        <v>362</v>
      </c>
      <c r="KI234" t="s">
        <v>5259</v>
      </c>
      <c r="KJ234" t="s">
        <v>6137</v>
      </c>
      <c r="KK234" t="s">
        <v>360</v>
      </c>
      <c r="KL234" t="s">
        <v>362</v>
      </c>
      <c r="KM234" t="s">
        <v>362</v>
      </c>
      <c r="KN234" t="s">
        <v>362</v>
      </c>
      <c r="KO234" t="s">
        <v>362</v>
      </c>
      <c r="KP234" t="s">
        <v>360</v>
      </c>
      <c r="KQ234" t="s">
        <v>362</v>
      </c>
      <c r="KR234" t="s">
        <v>362</v>
      </c>
      <c r="KS234" t="s">
        <v>362</v>
      </c>
      <c r="KT234" t="s">
        <v>362</v>
      </c>
      <c r="KU234" t="s">
        <v>362</v>
      </c>
      <c r="LJ234" t="s">
        <v>5997</v>
      </c>
      <c r="LK234" t="s">
        <v>360</v>
      </c>
      <c r="LL234" t="s">
        <v>360</v>
      </c>
      <c r="LM234" t="s">
        <v>362</v>
      </c>
      <c r="LN234" t="s">
        <v>362</v>
      </c>
      <c r="LO234" t="s">
        <v>362</v>
      </c>
      <c r="LP234" t="s">
        <v>362</v>
      </c>
      <c r="LQ234" t="s">
        <v>362</v>
      </c>
      <c r="LS234" t="s">
        <v>3072</v>
      </c>
      <c r="LT234" t="s">
        <v>5287</v>
      </c>
      <c r="MR234" t="s">
        <v>5050</v>
      </c>
      <c r="MS234" t="s">
        <v>362</v>
      </c>
      <c r="MT234" t="s">
        <v>362</v>
      </c>
      <c r="MU234" t="s">
        <v>362</v>
      </c>
      <c r="MV234" t="s">
        <v>362</v>
      </c>
      <c r="MW234" t="s">
        <v>362</v>
      </c>
      <c r="MX234" t="s">
        <v>362</v>
      </c>
      <c r="MY234" t="s">
        <v>362</v>
      </c>
      <c r="MZ234" t="s">
        <v>360</v>
      </c>
      <c r="NA234" t="s">
        <v>362</v>
      </c>
      <c r="NB234" t="s">
        <v>362</v>
      </c>
      <c r="NC234" t="s">
        <v>362</v>
      </c>
      <c r="NE234" t="s">
        <v>4971</v>
      </c>
      <c r="NF234" t="s">
        <v>362</v>
      </c>
      <c r="NG234" t="s">
        <v>362</v>
      </c>
      <c r="NH234" t="s">
        <v>362</v>
      </c>
      <c r="NI234" t="s">
        <v>362</v>
      </c>
      <c r="NJ234" t="s">
        <v>362</v>
      </c>
      <c r="NK234" t="s">
        <v>362</v>
      </c>
      <c r="NL234" t="s">
        <v>362</v>
      </c>
      <c r="NM234" t="s">
        <v>362</v>
      </c>
      <c r="NN234" t="s">
        <v>362</v>
      </c>
      <c r="NO234" t="s">
        <v>362</v>
      </c>
      <c r="NP234" t="s">
        <v>362</v>
      </c>
      <c r="NQ234" t="s">
        <v>360</v>
      </c>
      <c r="NR234" t="s">
        <v>362</v>
      </c>
      <c r="NS234" t="s">
        <v>362</v>
      </c>
      <c r="NU234" t="s">
        <v>5263</v>
      </c>
      <c r="NV234" t="s">
        <v>360</v>
      </c>
      <c r="NW234" t="s">
        <v>362</v>
      </c>
      <c r="NX234" t="s">
        <v>362</v>
      </c>
      <c r="NY234" t="s">
        <v>362</v>
      </c>
      <c r="NZ234" t="s">
        <v>362</v>
      </c>
      <c r="OA234" t="s">
        <v>362</v>
      </c>
      <c r="OB234" t="s">
        <v>362</v>
      </c>
      <c r="OC234" t="s">
        <v>362</v>
      </c>
      <c r="OD234" t="s">
        <v>362</v>
      </c>
      <c r="OE234" t="s">
        <v>362</v>
      </c>
      <c r="OF234" t="s">
        <v>362</v>
      </c>
      <c r="OG234" t="s">
        <v>362</v>
      </c>
      <c r="OI234" t="s">
        <v>5345</v>
      </c>
      <c r="OJ234" t="s">
        <v>360</v>
      </c>
      <c r="OK234" t="s">
        <v>362</v>
      </c>
      <c r="OL234" t="s">
        <v>362</v>
      </c>
      <c r="OM234" t="s">
        <v>362</v>
      </c>
      <c r="ON234" t="s">
        <v>362</v>
      </c>
      <c r="OO234" t="s">
        <v>362</v>
      </c>
      <c r="OP234" t="s">
        <v>362</v>
      </c>
      <c r="OQ234" t="s">
        <v>362</v>
      </c>
      <c r="OR234" t="s">
        <v>362</v>
      </c>
      <c r="OS234" t="s">
        <v>362</v>
      </c>
      <c r="OU234" t="s">
        <v>5002</v>
      </c>
      <c r="PF234" t="s">
        <v>5387</v>
      </c>
      <c r="PG234" t="s">
        <v>362</v>
      </c>
      <c r="PH234" t="s">
        <v>362</v>
      </c>
      <c r="PI234" t="s">
        <v>362</v>
      </c>
      <c r="PJ234" t="s">
        <v>362</v>
      </c>
      <c r="PK234" t="s">
        <v>362</v>
      </c>
      <c r="PL234" t="s">
        <v>362</v>
      </c>
      <c r="PM234" t="s">
        <v>362</v>
      </c>
      <c r="PN234" t="s">
        <v>362</v>
      </c>
      <c r="PO234" t="s">
        <v>362</v>
      </c>
      <c r="PP234" t="s">
        <v>360</v>
      </c>
      <c r="PQ234" t="s">
        <v>362</v>
      </c>
      <c r="PR234" t="s">
        <v>362</v>
      </c>
      <c r="PS234" t="s">
        <v>362</v>
      </c>
      <c r="PT234" t="s">
        <v>362</v>
      </c>
      <c r="PU234" t="s">
        <v>362</v>
      </c>
      <c r="PV234" t="s">
        <v>362</v>
      </c>
      <c r="PW234" t="s">
        <v>362</v>
      </c>
      <c r="PX234" t="s">
        <v>362</v>
      </c>
      <c r="PZ234" t="s">
        <v>5412</v>
      </c>
      <c r="QA234" t="s">
        <v>362</v>
      </c>
      <c r="QB234" t="s">
        <v>362</v>
      </c>
      <c r="QC234" t="s">
        <v>362</v>
      </c>
      <c r="QD234" t="s">
        <v>362</v>
      </c>
      <c r="QE234" t="s">
        <v>362</v>
      </c>
      <c r="QF234" t="s">
        <v>362</v>
      </c>
      <c r="QG234" t="s">
        <v>362</v>
      </c>
      <c r="QH234" t="s">
        <v>360</v>
      </c>
      <c r="QI234" t="s">
        <v>362</v>
      </c>
      <c r="QJ234" t="s">
        <v>362</v>
      </c>
      <c r="QK234" t="s">
        <v>362</v>
      </c>
      <c r="QL234" t="s">
        <v>362</v>
      </c>
      <c r="QM234" t="s">
        <v>362</v>
      </c>
      <c r="QN234" t="s">
        <v>362</v>
      </c>
      <c r="QO234" t="s">
        <v>362</v>
      </c>
      <c r="QP234" t="s">
        <v>362</v>
      </c>
      <c r="QR234" t="s">
        <v>5437</v>
      </c>
      <c r="QS234" t="s">
        <v>362</v>
      </c>
      <c r="QT234" t="s">
        <v>362</v>
      </c>
      <c r="QU234" t="s">
        <v>362</v>
      </c>
      <c r="QV234" t="s">
        <v>362</v>
      </c>
      <c r="QW234" t="s">
        <v>362</v>
      </c>
      <c r="QX234" t="s">
        <v>362</v>
      </c>
      <c r="QY234" t="s">
        <v>362</v>
      </c>
      <c r="QZ234" t="s">
        <v>360</v>
      </c>
      <c r="RA234" t="s">
        <v>362</v>
      </c>
      <c r="RB234" t="s">
        <v>362</v>
      </c>
      <c r="RC234" t="s">
        <v>362</v>
      </c>
      <c r="RD234" t="s">
        <v>362</v>
      </c>
      <c r="RF234" t="s">
        <v>5449</v>
      </c>
      <c r="RG234" t="s">
        <v>362</v>
      </c>
      <c r="RH234" t="s">
        <v>362</v>
      </c>
      <c r="RI234" t="s">
        <v>362</v>
      </c>
      <c r="RJ234" t="s">
        <v>362</v>
      </c>
      <c r="RK234" t="s">
        <v>360</v>
      </c>
      <c r="RL234" t="s">
        <v>362</v>
      </c>
      <c r="RM234" t="s">
        <v>362</v>
      </c>
      <c r="RN234" t="s">
        <v>362</v>
      </c>
      <c r="RO234" t="s">
        <v>362</v>
      </c>
      <c r="RP234" t="s">
        <v>362</v>
      </c>
      <c r="RQ234" t="s">
        <v>362</v>
      </c>
      <c r="RR234" t="s">
        <v>362</v>
      </c>
      <c r="RS234" t="s">
        <v>362</v>
      </c>
      <c r="RT234" t="s">
        <v>362</v>
      </c>
      <c r="RU234" t="s">
        <v>362</v>
      </c>
      <c r="RV234" t="s">
        <v>362</v>
      </c>
      <c r="RX234" t="s">
        <v>6481</v>
      </c>
      <c r="RY234" t="s">
        <v>362</v>
      </c>
      <c r="RZ234" t="s">
        <v>362</v>
      </c>
      <c r="SA234" t="s">
        <v>360</v>
      </c>
      <c r="SB234" t="s">
        <v>360</v>
      </c>
      <c r="SC234" t="s">
        <v>362</v>
      </c>
      <c r="SD234" t="s">
        <v>362</v>
      </c>
      <c r="SE234" t="s">
        <v>362</v>
      </c>
      <c r="SF234" t="s">
        <v>362</v>
      </c>
      <c r="SG234" t="s">
        <v>362</v>
      </c>
      <c r="SH234" t="s">
        <v>362</v>
      </c>
      <c r="SI234" t="s">
        <v>362</v>
      </c>
      <c r="SK234" t="s">
        <v>5493</v>
      </c>
      <c r="SL234" t="s">
        <v>362</v>
      </c>
      <c r="SM234" t="s">
        <v>362</v>
      </c>
      <c r="SN234" t="s">
        <v>362</v>
      </c>
      <c r="SO234" t="s">
        <v>362</v>
      </c>
      <c r="SP234" t="s">
        <v>362</v>
      </c>
      <c r="SQ234" t="s">
        <v>360</v>
      </c>
      <c r="SR234" t="s">
        <v>362</v>
      </c>
      <c r="SS234" t="s">
        <v>362</v>
      </c>
      <c r="ST234" t="s">
        <v>362</v>
      </c>
      <c r="SU234" t="s">
        <v>362</v>
      </c>
      <c r="SV234" t="s">
        <v>362</v>
      </c>
      <c r="SW234" t="s">
        <v>362</v>
      </c>
      <c r="SX234" t="s">
        <v>362</v>
      </c>
      <c r="SZ234" t="s">
        <v>6009</v>
      </c>
      <c r="TA234" t="s">
        <v>362</v>
      </c>
      <c r="TB234" t="s">
        <v>362</v>
      </c>
      <c r="TC234" t="s">
        <v>362</v>
      </c>
      <c r="TD234" t="s">
        <v>360</v>
      </c>
      <c r="TE234" t="s">
        <v>360</v>
      </c>
      <c r="TF234" t="s">
        <v>362</v>
      </c>
      <c r="TG234" t="s">
        <v>362</v>
      </c>
      <c r="TH234" t="s">
        <v>362</v>
      </c>
      <c r="TJ234" t="s">
        <v>5493</v>
      </c>
      <c r="TK234" t="s">
        <v>362</v>
      </c>
      <c r="TL234" t="s">
        <v>362</v>
      </c>
      <c r="TM234" t="s">
        <v>362</v>
      </c>
      <c r="TN234" t="s">
        <v>362</v>
      </c>
      <c r="TO234" t="s">
        <v>362</v>
      </c>
      <c r="TP234" t="s">
        <v>360</v>
      </c>
      <c r="TQ234" t="s">
        <v>362</v>
      </c>
      <c r="TR234" t="s">
        <v>362</v>
      </c>
      <c r="TS234" t="s">
        <v>362</v>
      </c>
      <c r="TT234" t="s">
        <v>362</v>
      </c>
      <c r="TU234" t="s">
        <v>362</v>
      </c>
      <c r="TV234" t="s">
        <v>362</v>
      </c>
      <c r="TW234" t="s">
        <v>362</v>
      </c>
      <c r="UN234" t="s">
        <v>3074</v>
      </c>
      <c r="UO234" t="s">
        <v>3074</v>
      </c>
      <c r="UP234" t="s">
        <v>3074</v>
      </c>
      <c r="UQ234" t="s">
        <v>6959</v>
      </c>
      <c r="UR234" t="s">
        <v>304</v>
      </c>
      <c r="US234" t="s">
        <v>321</v>
      </c>
      <c r="UT234" t="s">
        <v>290</v>
      </c>
      <c r="UU234" t="s">
        <v>690</v>
      </c>
      <c r="UV234" t="s">
        <v>532</v>
      </c>
      <c r="UW234" t="s">
        <v>329</v>
      </c>
      <c r="UX234" t="s">
        <v>737</v>
      </c>
      <c r="UY234" t="s">
        <v>406</v>
      </c>
      <c r="UZ234" t="s">
        <v>1098</v>
      </c>
      <c r="VA234" t="s">
        <v>1185</v>
      </c>
      <c r="VB234" t="s">
        <v>380</v>
      </c>
    </row>
    <row r="235" spans="1:574" x14ac:dyDescent="0.25">
      <c r="A235" t="s">
        <v>6960</v>
      </c>
      <c r="B235" s="38">
        <v>45916</v>
      </c>
      <c r="C235" t="s">
        <v>3055</v>
      </c>
      <c r="D235" t="s">
        <v>3062</v>
      </c>
      <c r="E235" t="s">
        <v>3068</v>
      </c>
      <c r="G235" t="s">
        <v>3072</v>
      </c>
      <c r="H235" s="38">
        <v>44625</v>
      </c>
      <c r="I235">
        <v>56</v>
      </c>
      <c r="J235" t="s">
        <v>1465</v>
      </c>
      <c r="K235" t="s">
        <v>4866</v>
      </c>
      <c r="L235" t="s">
        <v>4873</v>
      </c>
      <c r="N235" t="s">
        <v>4913</v>
      </c>
      <c r="P235" t="s">
        <v>4921</v>
      </c>
      <c r="R235" t="s">
        <v>5527</v>
      </c>
      <c r="S235" t="s">
        <v>360</v>
      </c>
      <c r="T235" t="s">
        <v>362</v>
      </c>
      <c r="U235" t="s">
        <v>362</v>
      </c>
      <c r="V235" t="s">
        <v>362</v>
      </c>
      <c r="W235" t="s">
        <v>362</v>
      </c>
      <c r="X235" t="s">
        <v>362</v>
      </c>
      <c r="Y235" t="s">
        <v>362</v>
      </c>
      <c r="Z235" t="s">
        <v>362</v>
      </c>
      <c r="AB235" t="s">
        <v>4940</v>
      </c>
      <c r="AC235" t="s">
        <v>4940</v>
      </c>
      <c r="AD235" t="s">
        <v>4940</v>
      </c>
      <c r="AE235" t="s">
        <v>4940</v>
      </c>
      <c r="AF235" t="s">
        <v>4940</v>
      </c>
      <c r="AG235" t="s">
        <v>4940</v>
      </c>
      <c r="AH235" t="s">
        <v>4949</v>
      </c>
      <c r="AI235" t="s">
        <v>360</v>
      </c>
      <c r="AJ235" t="s">
        <v>362</v>
      </c>
      <c r="AK235" t="s">
        <v>362</v>
      </c>
      <c r="AL235" t="s">
        <v>362</v>
      </c>
      <c r="AM235" t="s">
        <v>362</v>
      </c>
      <c r="AN235" t="s">
        <v>362</v>
      </c>
      <c r="AO235" t="s">
        <v>362</v>
      </c>
      <c r="AP235" t="s">
        <v>362</v>
      </c>
      <c r="AQ235" t="s">
        <v>362</v>
      </c>
      <c r="AR235" t="s">
        <v>362</v>
      </c>
      <c r="AS235" t="s">
        <v>362</v>
      </c>
      <c r="AT235" t="s">
        <v>362</v>
      </c>
      <c r="AU235" t="s">
        <v>362</v>
      </c>
      <c r="AV235" t="s">
        <v>362</v>
      </c>
      <c r="AX235" t="s">
        <v>4973</v>
      </c>
      <c r="AY235" t="s">
        <v>362</v>
      </c>
      <c r="AZ235" t="s">
        <v>362</v>
      </c>
      <c r="BA235" t="s">
        <v>362</v>
      </c>
      <c r="BB235" t="s">
        <v>362</v>
      </c>
      <c r="BC235" t="s">
        <v>362</v>
      </c>
      <c r="BD235" t="s">
        <v>362</v>
      </c>
      <c r="BE235" t="s">
        <v>362</v>
      </c>
      <c r="BF235" t="s">
        <v>362</v>
      </c>
      <c r="BG235" t="s">
        <v>362</v>
      </c>
      <c r="BH235" t="s">
        <v>362</v>
      </c>
      <c r="BI235" t="s">
        <v>362</v>
      </c>
      <c r="BJ235" t="s">
        <v>360</v>
      </c>
      <c r="BK235" t="s">
        <v>362</v>
      </c>
      <c r="DE235" t="s">
        <v>5026</v>
      </c>
      <c r="DF235" t="s">
        <v>5036</v>
      </c>
      <c r="DG235" t="s">
        <v>362</v>
      </c>
      <c r="DH235" t="s">
        <v>362</v>
      </c>
      <c r="DI235" t="s">
        <v>360</v>
      </c>
      <c r="DJ235" t="s">
        <v>362</v>
      </c>
      <c r="DK235" t="s">
        <v>362</v>
      </c>
      <c r="DL235" t="s">
        <v>362</v>
      </c>
      <c r="EK235" t="s">
        <v>5070</v>
      </c>
      <c r="EW235" t="s">
        <v>5094</v>
      </c>
      <c r="EX235" t="s">
        <v>360</v>
      </c>
      <c r="EY235" t="s">
        <v>362</v>
      </c>
      <c r="EZ235" t="s">
        <v>362</v>
      </c>
      <c r="FA235" t="s">
        <v>362</v>
      </c>
      <c r="FB235" t="s">
        <v>362</v>
      </c>
      <c r="FC235" t="s">
        <v>362</v>
      </c>
      <c r="FD235" t="s">
        <v>362</v>
      </c>
      <c r="FE235" t="s">
        <v>362</v>
      </c>
      <c r="FF235" t="s">
        <v>362</v>
      </c>
      <c r="FG235" t="s">
        <v>362</v>
      </c>
      <c r="FH235" t="s">
        <v>362</v>
      </c>
      <c r="FJ235" t="s">
        <v>5070</v>
      </c>
      <c r="FK235" t="s">
        <v>5111</v>
      </c>
      <c r="FL235" t="s">
        <v>5113</v>
      </c>
      <c r="FM235" t="s">
        <v>360</v>
      </c>
      <c r="FN235" t="s">
        <v>362</v>
      </c>
      <c r="FO235" t="s">
        <v>362</v>
      </c>
      <c r="FP235" t="s">
        <v>362</v>
      </c>
      <c r="FQ235" t="s">
        <v>362</v>
      </c>
      <c r="FR235" t="s">
        <v>362</v>
      </c>
      <c r="FS235" t="s">
        <v>362</v>
      </c>
      <c r="FT235" t="s">
        <v>362</v>
      </c>
      <c r="FV235" t="s">
        <v>3072</v>
      </c>
      <c r="GG235" t="s">
        <v>4949</v>
      </c>
      <c r="GI235" t="s">
        <v>3074</v>
      </c>
      <c r="HN235" t="s">
        <v>5172</v>
      </c>
      <c r="HO235" t="s">
        <v>362</v>
      </c>
      <c r="HP235" t="s">
        <v>362</v>
      </c>
      <c r="HQ235" t="s">
        <v>360</v>
      </c>
      <c r="HR235" t="s">
        <v>362</v>
      </c>
      <c r="HS235" t="s">
        <v>362</v>
      </c>
      <c r="HT235" t="s">
        <v>362</v>
      </c>
      <c r="HU235" t="s">
        <v>362</v>
      </c>
      <c r="HV235" t="s">
        <v>362</v>
      </c>
      <c r="HW235" t="s">
        <v>362</v>
      </c>
      <c r="HY235" t="s">
        <v>5186</v>
      </c>
      <c r="HZ235" t="s">
        <v>362</v>
      </c>
      <c r="IA235" t="s">
        <v>362</v>
      </c>
      <c r="IB235" t="s">
        <v>362</v>
      </c>
      <c r="IC235" t="s">
        <v>362</v>
      </c>
      <c r="ID235" t="s">
        <v>360</v>
      </c>
      <c r="IE235" t="s">
        <v>362</v>
      </c>
      <c r="IG235" t="s">
        <v>5187</v>
      </c>
      <c r="IP235" t="s">
        <v>5203</v>
      </c>
      <c r="IQ235" t="s">
        <v>5220</v>
      </c>
      <c r="IR235" t="s">
        <v>362</v>
      </c>
      <c r="IS235" t="s">
        <v>362</v>
      </c>
      <c r="IT235" t="s">
        <v>362</v>
      </c>
      <c r="IU235" t="s">
        <v>362</v>
      </c>
      <c r="IV235" t="s">
        <v>360</v>
      </c>
      <c r="IW235" t="s">
        <v>362</v>
      </c>
      <c r="IX235" t="s">
        <v>362</v>
      </c>
      <c r="IY235" t="s">
        <v>362</v>
      </c>
      <c r="IZ235" t="s">
        <v>362</v>
      </c>
      <c r="JA235" t="s">
        <v>362</v>
      </c>
      <c r="JL235" t="s">
        <v>5235</v>
      </c>
      <c r="JX235" t="s">
        <v>5248</v>
      </c>
      <c r="JY235" t="s">
        <v>360</v>
      </c>
      <c r="JZ235" t="s">
        <v>362</v>
      </c>
      <c r="KA235" t="s">
        <v>362</v>
      </c>
      <c r="KB235" t="s">
        <v>362</v>
      </c>
      <c r="KC235" t="s">
        <v>362</v>
      </c>
      <c r="KD235" t="s">
        <v>362</v>
      </c>
      <c r="KE235" t="s">
        <v>362</v>
      </c>
      <c r="KF235" t="s">
        <v>362</v>
      </c>
      <c r="KG235" t="s">
        <v>362</v>
      </c>
      <c r="KI235" t="s">
        <v>5259</v>
      </c>
      <c r="KJ235" t="s">
        <v>5263</v>
      </c>
      <c r="KK235" t="s">
        <v>360</v>
      </c>
      <c r="KL235" t="s">
        <v>362</v>
      </c>
      <c r="KM235" t="s">
        <v>362</v>
      </c>
      <c r="KN235" t="s">
        <v>362</v>
      </c>
      <c r="KO235" t="s">
        <v>362</v>
      </c>
      <c r="KP235" t="s">
        <v>362</v>
      </c>
      <c r="KQ235" t="s">
        <v>362</v>
      </c>
      <c r="KR235" t="s">
        <v>362</v>
      </c>
      <c r="KS235" t="s">
        <v>362</v>
      </c>
      <c r="KT235" t="s">
        <v>362</v>
      </c>
      <c r="KU235" t="s">
        <v>362</v>
      </c>
      <c r="LJ235" t="s">
        <v>5997</v>
      </c>
      <c r="LK235" t="s">
        <v>360</v>
      </c>
      <c r="LL235" t="s">
        <v>360</v>
      </c>
      <c r="LM235" t="s">
        <v>362</v>
      </c>
      <c r="LN235" t="s">
        <v>362</v>
      </c>
      <c r="LO235" t="s">
        <v>362</v>
      </c>
      <c r="LP235" t="s">
        <v>362</v>
      </c>
      <c r="LQ235" t="s">
        <v>362</v>
      </c>
      <c r="LS235" t="s">
        <v>3072</v>
      </c>
      <c r="LT235" t="s">
        <v>5287</v>
      </c>
      <c r="MR235" t="s">
        <v>5050</v>
      </c>
      <c r="MS235" t="s">
        <v>362</v>
      </c>
      <c r="MT235" t="s">
        <v>362</v>
      </c>
      <c r="MU235" t="s">
        <v>362</v>
      </c>
      <c r="MV235" t="s">
        <v>362</v>
      </c>
      <c r="MW235" t="s">
        <v>362</v>
      </c>
      <c r="MX235" t="s">
        <v>362</v>
      </c>
      <c r="MY235" t="s">
        <v>362</v>
      </c>
      <c r="MZ235" t="s">
        <v>360</v>
      </c>
      <c r="NA235" t="s">
        <v>362</v>
      </c>
      <c r="NB235" t="s">
        <v>362</v>
      </c>
      <c r="NC235" t="s">
        <v>362</v>
      </c>
      <c r="NE235" t="s">
        <v>4971</v>
      </c>
      <c r="NF235" t="s">
        <v>362</v>
      </c>
      <c r="NG235" t="s">
        <v>362</v>
      </c>
      <c r="NH235" t="s">
        <v>362</v>
      </c>
      <c r="NI235" t="s">
        <v>362</v>
      </c>
      <c r="NJ235" t="s">
        <v>362</v>
      </c>
      <c r="NK235" t="s">
        <v>362</v>
      </c>
      <c r="NL235" t="s">
        <v>362</v>
      </c>
      <c r="NM235" t="s">
        <v>362</v>
      </c>
      <c r="NN235" t="s">
        <v>362</v>
      </c>
      <c r="NO235" t="s">
        <v>362</v>
      </c>
      <c r="NP235" t="s">
        <v>362</v>
      </c>
      <c r="NQ235" t="s">
        <v>360</v>
      </c>
      <c r="NR235" t="s">
        <v>362</v>
      </c>
      <c r="NS235" t="s">
        <v>362</v>
      </c>
      <c r="NU235" t="s">
        <v>5263</v>
      </c>
      <c r="NV235" t="s">
        <v>360</v>
      </c>
      <c r="NW235" t="s">
        <v>362</v>
      </c>
      <c r="NX235" t="s">
        <v>362</v>
      </c>
      <c r="NY235" t="s">
        <v>362</v>
      </c>
      <c r="NZ235" t="s">
        <v>362</v>
      </c>
      <c r="OA235" t="s">
        <v>362</v>
      </c>
      <c r="OB235" t="s">
        <v>362</v>
      </c>
      <c r="OC235" t="s">
        <v>362</v>
      </c>
      <c r="OD235" t="s">
        <v>362</v>
      </c>
      <c r="OE235" t="s">
        <v>362</v>
      </c>
      <c r="OF235" t="s">
        <v>362</v>
      </c>
      <c r="OG235" t="s">
        <v>362</v>
      </c>
      <c r="OI235" t="s">
        <v>5345</v>
      </c>
      <c r="OJ235" t="s">
        <v>360</v>
      </c>
      <c r="OK235" t="s">
        <v>362</v>
      </c>
      <c r="OL235" t="s">
        <v>362</v>
      </c>
      <c r="OM235" t="s">
        <v>362</v>
      </c>
      <c r="ON235" t="s">
        <v>362</v>
      </c>
      <c r="OO235" t="s">
        <v>362</v>
      </c>
      <c r="OP235" t="s">
        <v>362</v>
      </c>
      <c r="OQ235" t="s">
        <v>362</v>
      </c>
      <c r="OR235" t="s">
        <v>362</v>
      </c>
      <c r="OS235" t="s">
        <v>362</v>
      </c>
      <c r="OU235" t="s">
        <v>5002</v>
      </c>
      <c r="PF235" t="s">
        <v>5398</v>
      </c>
      <c r="PG235" t="s">
        <v>362</v>
      </c>
      <c r="PH235" t="s">
        <v>362</v>
      </c>
      <c r="PI235" t="s">
        <v>362</v>
      </c>
      <c r="PJ235" t="s">
        <v>362</v>
      </c>
      <c r="PK235" t="s">
        <v>362</v>
      </c>
      <c r="PL235" t="s">
        <v>362</v>
      </c>
      <c r="PM235" t="s">
        <v>362</v>
      </c>
      <c r="PN235" t="s">
        <v>362</v>
      </c>
      <c r="PO235" t="s">
        <v>362</v>
      </c>
      <c r="PP235" t="s">
        <v>362</v>
      </c>
      <c r="PQ235" t="s">
        <v>362</v>
      </c>
      <c r="PR235" t="s">
        <v>362</v>
      </c>
      <c r="PS235" t="s">
        <v>362</v>
      </c>
      <c r="PT235" t="s">
        <v>362</v>
      </c>
      <c r="PU235" t="s">
        <v>362</v>
      </c>
      <c r="PV235" t="s">
        <v>362</v>
      </c>
      <c r="PW235" t="s">
        <v>362</v>
      </c>
      <c r="PX235" t="s">
        <v>360</v>
      </c>
      <c r="PZ235" t="s">
        <v>5398</v>
      </c>
      <c r="QA235" t="s">
        <v>362</v>
      </c>
      <c r="QB235" t="s">
        <v>362</v>
      </c>
      <c r="QC235" t="s">
        <v>362</v>
      </c>
      <c r="QD235" t="s">
        <v>362</v>
      </c>
      <c r="QE235" t="s">
        <v>362</v>
      </c>
      <c r="QF235" t="s">
        <v>362</v>
      </c>
      <c r="QG235" t="s">
        <v>362</v>
      </c>
      <c r="QH235" t="s">
        <v>362</v>
      </c>
      <c r="QI235" t="s">
        <v>362</v>
      </c>
      <c r="QJ235" t="s">
        <v>362</v>
      </c>
      <c r="QK235" t="s">
        <v>362</v>
      </c>
      <c r="QL235" t="s">
        <v>362</v>
      </c>
      <c r="QM235" t="s">
        <v>360</v>
      </c>
      <c r="QN235" t="s">
        <v>362</v>
      </c>
      <c r="QO235" t="s">
        <v>362</v>
      </c>
      <c r="QP235" t="s">
        <v>362</v>
      </c>
      <c r="SZ235" t="s">
        <v>3074</v>
      </c>
      <c r="TA235" t="s">
        <v>362</v>
      </c>
      <c r="TB235" t="s">
        <v>362</v>
      </c>
      <c r="TC235" t="s">
        <v>362</v>
      </c>
      <c r="TD235" t="s">
        <v>362</v>
      </c>
      <c r="TE235" t="s">
        <v>362</v>
      </c>
      <c r="TF235" t="s">
        <v>362</v>
      </c>
      <c r="TG235" t="s">
        <v>360</v>
      </c>
      <c r="TH235" t="s">
        <v>362</v>
      </c>
      <c r="UN235" t="s">
        <v>3074</v>
      </c>
      <c r="UO235" t="s">
        <v>3074</v>
      </c>
      <c r="UP235" t="s">
        <v>3074</v>
      </c>
      <c r="UQ235" t="s">
        <v>6961</v>
      </c>
      <c r="UR235" t="s">
        <v>304</v>
      </c>
      <c r="US235" t="s">
        <v>321</v>
      </c>
      <c r="UT235" t="s">
        <v>290</v>
      </c>
      <c r="UU235" t="s">
        <v>686</v>
      </c>
      <c r="UV235" t="s">
        <v>532</v>
      </c>
      <c r="UW235" t="s">
        <v>329</v>
      </c>
      <c r="UX235" t="s">
        <v>737</v>
      </c>
      <c r="UY235" t="s">
        <v>406</v>
      </c>
      <c r="UZ235" t="s">
        <v>1098</v>
      </c>
      <c r="VA235" t="s">
        <v>1184</v>
      </c>
      <c r="VB235" t="s">
        <v>380</v>
      </c>
    </row>
    <row r="236" spans="1:574" x14ac:dyDescent="0.25">
      <c r="A236" t="s">
        <v>6962</v>
      </c>
      <c r="B236" s="38">
        <v>45916</v>
      </c>
      <c r="C236" t="s">
        <v>3055</v>
      </c>
      <c r="D236" t="s">
        <v>3062</v>
      </c>
      <c r="E236" t="s">
        <v>3068</v>
      </c>
      <c r="G236" t="s">
        <v>3072</v>
      </c>
      <c r="H236" s="38">
        <v>45055</v>
      </c>
      <c r="I236">
        <v>61</v>
      </c>
      <c r="J236" t="s">
        <v>1465</v>
      </c>
      <c r="K236" t="s">
        <v>4866</v>
      </c>
      <c r="L236" t="s">
        <v>4875</v>
      </c>
      <c r="N236" t="s">
        <v>4913</v>
      </c>
      <c r="P236" t="s">
        <v>4937</v>
      </c>
      <c r="R236" t="s">
        <v>3074</v>
      </c>
      <c r="S236" t="s">
        <v>362</v>
      </c>
      <c r="T236" t="s">
        <v>362</v>
      </c>
      <c r="U236" t="s">
        <v>362</v>
      </c>
      <c r="V236" t="s">
        <v>362</v>
      </c>
      <c r="W236" t="s">
        <v>362</v>
      </c>
      <c r="X236" t="s">
        <v>360</v>
      </c>
      <c r="Y236" t="s">
        <v>362</v>
      </c>
      <c r="Z236" t="s">
        <v>362</v>
      </c>
      <c r="AB236" t="s">
        <v>4942</v>
      </c>
      <c r="AC236" t="s">
        <v>4940</v>
      </c>
      <c r="AD236" t="s">
        <v>4942</v>
      </c>
      <c r="AE236" t="s">
        <v>4940</v>
      </c>
      <c r="AF236" t="s">
        <v>4940</v>
      </c>
      <c r="AG236" t="s">
        <v>4940</v>
      </c>
      <c r="AH236" t="s">
        <v>4949</v>
      </c>
      <c r="AI236" t="s">
        <v>360</v>
      </c>
      <c r="AJ236" t="s">
        <v>362</v>
      </c>
      <c r="AK236" t="s">
        <v>362</v>
      </c>
      <c r="AL236" t="s">
        <v>362</v>
      </c>
      <c r="AM236" t="s">
        <v>362</v>
      </c>
      <c r="AN236" t="s">
        <v>362</v>
      </c>
      <c r="AO236" t="s">
        <v>362</v>
      </c>
      <c r="AP236" t="s">
        <v>362</v>
      </c>
      <c r="AQ236" t="s">
        <v>362</v>
      </c>
      <c r="AR236" t="s">
        <v>362</v>
      </c>
      <c r="AS236" t="s">
        <v>362</v>
      </c>
      <c r="AT236" t="s">
        <v>362</v>
      </c>
      <c r="AU236" t="s">
        <v>362</v>
      </c>
      <c r="AV236" t="s">
        <v>362</v>
      </c>
      <c r="AX236" t="s">
        <v>4949</v>
      </c>
      <c r="AY236" t="s">
        <v>360</v>
      </c>
      <c r="AZ236" t="s">
        <v>362</v>
      </c>
      <c r="BA236" t="s">
        <v>362</v>
      </c>
      <c r="BB236" t="s">
        <v>362</v>
      </c>
      <c r="BC236" t="s">
        <v>362</v>
      </c>
      <c r="BD236" t="s">
        <v>362</v>
      </c>
      <c r="BE236" t="s">
        <v>362</v>
      </c>
      <c r="BF236" t="s">
        <v>362</v>
      </c>
      <c r="BG236" t="s">
        <v>362</v>
      </c>
      <c r="BH236" t="s">
        <v>362</v>
      </c>
      <c r="BI236" t="s">
        <v>362</v>
      </c>
      <c r="BJ236" t="s">
        <v>362</v>
      </c>
      <c r="BK236" t="s">
        <v>362</v>
      </c>
      <c r="BM236" t="s">
        <v>5473</v>
      </c>
      <c r="BN236" t="s">
        <v>362</v>
      </c>
      <c r="BO236" t="s">
        <v>362</v>
      </c>
      <c r="BP236" t="s">
        <v>362</v>
      </c>
      <c r="BQ236" t="s">
        <v>360</v>
      </c>
      <c r="BR236" t="s">
        <v>362</v>
      </c>
      <c r="BS236" t="s">
        <v>362</v>
      </c>
      <c r="BT236" t="s">
        <v>362</v>
      </c>
      <c r="BU236" t="s">
        <v>362</v>
      </c>
      <c r="BV236" t="s">
        <v>362</v>
      </c>
      <c r="BX236" t="s">
        <v>4975</v>
      </c>
      <c r="CN236" t="s">
        <v>5002</v>
      </c>
      <c r="DD236" t="s">
        <v>4984</v>
      </c>
      <c r="EK236" t="s">
        <v>5070</v>
      </c>
      <c r="EW236" t="s">
        <v>5094</v>
      </c>
      <c r="EX236" t="s">
        <v>360</v>
      </c>
      <c r="EY236" t="s">
        <v>362</v>
      </c>
      <c r="EZ236" t="s">
        <v>362</v>
      </c>
      <c r="FA236" t="s">
        <v>362</v>
      </c>
      <c r="FB236" t="s">
        <v>362</v>
      </c>
      <c r="FC236" t="s">
        <v>362</v>
      </c>
      <c r="FD236" t="s">
        <v>362</v>
      </c>
      <c r="FE236" t="s">
        <v>362</v>
      </c>
      <c r="FF236" t="s">
        <v>362</v>
      </c>
      <c r="FG236" t="s">
        <v>362</v>
      </c>
      <c r="FH236" t="s">
        <v>362</v>
      </c>
      <c r="FJ236" t="s">
        <v>5070</v>
      </c>
      <c r="FK236" t="s">
        <v>3072</v>
      </c>
      <c r="FV236" t="s">
        <v>3072</v>
      </c>
      <c r="GG236" t="s">
        <v>4949</v>
      </c>
      <c r="GI236" t="s">
        <v>3074</v>
      </c>
      <c r="HN236" t="s">
        <v>5172</v>
      </c>
      <c r="HO236" t="s">
        <v>362</v>
      </c>
      <c r="HP236" t="s">
        <v>362</v>
      </c>
      <c r="HQ236" t="s">
        <v>360</v>
      </c>
      <c r="HR236" t="s">
        <v>362</v>
      </c>
      <c r="HS236" t="s">
        <v>362</v>
      </c>
      <c r="HT236" t="s">
        <v>362</v>
      </c>
      <c r="HU236" t="s">
        <v>362</v>
      </c>
      <c r="HV236" t="s">
        <v>362</v>
      </c>
      <c r="HW236" t="s">
        <v>362</v>
      </c>
      <c r="HY236" t="s">
        <v>5186</v>
      </c>
      <c r="HZ236" t="s">
        <v>362</v>
      </c>
      <c r="IA236" t="s">
        <v>362</v>
      </c>
      <c r="IB236" t="s">
        <v>362</v>
      </c>
      <c r="IC236" t="s">
        <v>362</v>
      </c>
      <c r="ID236" t="s">
        <v>360</v>
      </c>
      <c r="IE236" t="s">
        <v>362</v>
      </c>
      <c r="IG236" t="s">
        <v>5021</v>
      </c>
      <c r="IH236" t="s">
        <v>5194</v>
      </c>
      <c r="II236" t="s">
        <v>360</v>
      </c>
      <c r="IJ236" t="s">
        <v>362</v>
      </c>
      <c r="IK236" t="s">
        <v>362</v>
      </c>
      <c r="IL236" t="s">
        <v>362</v>
      </c>
      <c r="IM236" t="s">
        <v>362</v>
      </c>
      <c r="IN236" t="s">
        <v>362</v>
      </c>
      <c r="IP236" t="s">
        <v>5203</v>
      </c>
      <c r="IQ236" t="s">
        <v>5220</v>
      </c>
      <c r="IR236" t="s">
        <v>362</v>
      </c>
      <c r="IS236" t="s">
        <v>362</v>
      </c>
      <c r="IT236" t="s">
        <v>362</v>
      </c>
      <c r="IU236" t="s">
        <v>362</v>
      </c>
      <c r="IV236" t="s">
        <v>360</v>
      </c>
      <c r="IW236" t="s">
        <v>362</v>
      </c>
      <c r="IX236" t="s">
        <v>362</v>
      </c>
      <c r="IY236" t="s">
        <v>362</v>
      </c>
      <c r="IZ236" t="s">
        <v>362</v>
      </c>
      <c r="JA236" t="s">
        <v>362</v>
      </c>
      <c r="JL236" t="s">
        <v>5235</v>
      </c>
      <c r="JX236" t="s">
        <v>6163</v>
      </c>
      <c r="JY236" t="s">
        <v>360</v>
      </c>
      <c r="JZ236" t="s">
        <v>362</v>
      </c>
      <c r="KA236" t="s">
        <v>362</v>
      </c>
      <c r="KB236" t="s">
        <v>362</v>
      </c>
      <c r="KC236" t="s">
        <v>362</v>
      </c>
      <c r="KD236" t="s">
        <v>360</v>
      </c>
      <c r="KE236" t="s">
        <v>362</v>
      </c>
      <c r="KF236" t="s">
        <v>362</v>
      </c>
      <c r="KG236" t="s">
        <v>362</v>
      </c>
      <c r="KI236" t="s">
        <v>5259</v>
      </c>
      <c r="KJ236" t="s">
        <v>5263</v>
      </c>
      <c r="KK236" t="s">
        <v>360</v>
      </c>
      <c r="KL236" t="s">
        <v>362</v>
      </c>
      <c r="KM236" t="s">
        <v>362</v>
      </c>
      <c r="KN236" t="s">
        <v>362</v>
      </c>
      <c r="KO236" t="s">
        <v>362</v>
      </c>
      <c r="KP236" t="s">
        <v>362</v>
      </c>
      <c r="KQ236" t="s">
        <v>362</v>
      </c>
      <c r="KR236" t="s">
        <v>362</v>
      </c>
      <c r="KS236" t="s">
        <v>362</v>
      </c>
      <c r="KT236" t="s">
        <v>362</v>
      </c>
      <c r="KU236" t="s">
        <v>362</v>
      </c>
      <c r="LJ236" t="s">
        <v>5279</v>
      </c>
      <c r="LK236" t="s">
        <v>360</v>
      </c>
      <c r="LL236" t="s">
        <v>362</v>
      </c>
      <c r="LM236" t="s">
        <v>362</v>
      </c>
      <c r="LN236" t="s">
        <v>362</v>
      </c>
      <c r="LO236" t="s">
        <v>362</v>
      </c>
      <c r="LP236" t="s">
        <v>362</v>
      </c>
      <c r="LQ236" t="s">
        <v>362</v>
      </c>
      <c r="LS236" t="s">
        <v>3072</v>
      </c>
      <c r="LT236" t="s">
        <v>5287</v>
      </c>
      <c r="MR236" t="s">
        <v>5050</v>
      </c>
      <c r="MS236" t="s">
        <v>362</v>
      </c>
      <c r="MT236" t="s">
        <v>362</v>
      </c>
      <c r="MU236" t="s">
        <v>362</v>
      </c>
      <c r="MV236" t="s">
        <v>362</v>
      </c>
      <c r="MW236" t="s">
        <v>362</v>
      </c>
      <c r="MX236" t="s">
        <v>362</v>
      </c>
      <c r="MY236" t="s">
        <v>362</v>
      </c>
      <c r="MZ236" t="s">
        <v>360</v>
      </c>
      <c r="NA236" t="s">
        <v>362</v>
      </c>
      <c r="NB236" t="s">
        <v>362</v>
      </c>
      <c r="NC236" t="s">
        <v>362</v>
      </c>
      <c r="NE236" t="s">
        <v>4971</v>
      </c>
      <c r="NF236" t="s">
        <v>362</v>
      </c>
      <c r="NG236" t="s">
        <v>362</v>
      </c>
      <c r="NH236" t="s">
        <v>362</v>
      </c>
      <c r="NI236" t="s">
        <v>362</v>
      </c>
      <c r="NJ236" t="s">
        <v>362</v>
      </c>
      <c r="NK236" t="s">
        <v>362</v>
      </c>
      <c r="NL236" t="s">
        <v>362</v>
      </c>
      <c r="NM236" t="s">
        <v>362</v>
      </c>
      <c r="NN236" t="s">
        <v>362</v>
      </c>
      <c r="NO236" t="s">
        <v>362</v>
      </c>
      <c r="NP236" t="s">
        <v>362</v>
      </c>
      <c r="NQ236" t="s">
        <v>360</v>
      </c>
      <c r="NR236" t="s">
        <v>362</v>
      </c>
      <c r="NS236" t="s">
        <v>362</v>
      </c>
      <c r="NU236" t="s">
        <v>5263</v>
      </c>
      <c r="NV236" t="s">
        <v>360</v>
      </c>
      <c r="NW236" t="s">
        <v>362</v>
      </c>
      <c r="NX236" t="s">
        <v>362</v>
      </c>
      <c r="NY236" t="s">
        <v>362</v>
      </c>
      <c r="NZ236" t="s">
        <v>362</v>
      </c>
      <c r="OA236" t="s">
        <v>362</v>
      </c>
      <c r="OB236" t="s">
        <v>362</v>
      </c>
      <c r="OC236" t="s">
        <v>362</v>
      </c>
      <c r="OD236" t="s">
        <v>362</v>
      </c>
      <c r="OE236" t="s">
        <v>362</v>
      </c>
      <c r="OF236" t="s">
        <v>362</v>
      </c>
      <c r="OG236" t="s">
        <v>362</v>
      </c>
      <c r="OI236" t="s">
        <v>5345</v>
      </c>
      <c r="OJ236" t="s">
        <v>360</v>
      </c>
      <c r="OK236" t="s">
        <v>362</v>
      </c>
      <c r="OL236" t="s">
        <v>362</v>
      </c>
      <c r="OM236" t="s">
        <v>362</v>
      </c>
      <c r="ON236" t="s">
        <v>362</v>
      </c>
      <c r="OO236" t="s">
        <v>362</v>
      </c>
      <c r="OP236" t="s">
        <v>362</v>
      </c>
      <c r="OQ236" t="s">
        <v>362</v>
      </c>
      <c r="OR236" t="s">
        <v>362</v>
      </c>
      <c r="OS236" t="s">
        <v>362</v>
      </c>
      <c r="OU236" t="s">
        <v>5002</v>
      </c>
      <c r="PF236" t="s">
        <v>5389</v>
      </c>
      <c r="PG236" t="s">
        <v>362</v>
      </c>
      <c r="PH236" t="s">
        <v>362</v>
      </c>
      <c r="PI236" t="s">
        <v>362</v>
      </c>
      <c r="PJ236" t="s">
        <v>362</v>
      </c>
      <c r="PK236" t="s">
        <v>362</v>
      </c>
      <c r="PL236" t="s">
        <v>362</v>
      </c>
      <c r="PM236" t="s">
        <v>362</v>
      </c>
      <c r="PN236" t="s">
        <v>362</v>
      </c>
      <c r="PO236" t="s">
        <v>362</v>
      </c>
      <c r="PP236" t="s">
        <v>362</v>
      </c>
      <c r="PQ236" t="s">
        <v>360</v>
      </c>
      <c r="PR236" t="s">
        <v>362</v>
      </c>
      <c r="PS236" t="s">
        <v>362</v>
      </c>
      <c r="PT236" t="s">
        <v>362</v>
      </c>
      <c r="PU236" t="s">
        <v>362</v>
      </c>
      <c r="PV236" t="s">
        <v>362</v>
      </c>
      <c r="PW236" t="s">
        <v>362</v>
      </c>
      <c r="PX236" t="s">
        <v>362</v>
      </c>
      <c r="PZ236" t="s">
        <v>5400</v>
      </c>
      <c r="QA236" t="s">
        <v>360</v>
      </c>
      <c r="QB236" t="s">
        <v>362</v>
      </c>
      <c r="QC236" t="s">
        <v>362</v>
      </c>
      <c r="QD236" t="s">
        <v>362</v>
      </c>
      <c r="QE236" t="s">
        <v>362</v>
      </c>
      <c r="QF236" t="s">
        <v>362</v>
      </c>
      <c r="QG236" t="s">
        <v>362</v>
      </c>
      <c r="QH236" t="s">
        <v>362</v>
      </c>
      <c r="QI236" t="s">
        <v>362</v>
      </c>
      <c r="QJ236" t="s">
        <v>362</v>
      </c>
      <c r="QK236" t="s">
        <v>362</v>
      </c>
      <c r="QL236" t="s">
        <v>362</v>
      </c>
      <c r="QM236" t="s">
        <v>362</v>
      </c>
      <c r="QN236" t="s">
        <v>362</v>
      </c>
      <c r="QO236" t="s">
        <v>362</v>
      </c>
      <c r="QP236" t="s">
        <v>362</v>
      </c>
      <c r="QR236" t="s">
        <v>5431</v>
      </c>
      <c r="QS236" t="s">
        <v>362</v>
      </c>
      <c r="QT236" t="s">
        <v>362</v>
      </c>
      <c r="QU236" t="s">
        <v>362</v>
      </c>
      <c r="QV236" t="s">
        <v>362</v>
      </c>
      <c r="QW236" t="s">
        <v>360</v>
      </c>
      <c r="QX236" t="s">
        <v>362</v>
      </c>
      <c r="QY236" t="s">
        <v>362</v>
      </c>
      <c r="QZ236" t="s">
        <v>362</v>
      </c>
      <c r="RA236" t="s">
        <v>362</v>
      </c>
      <c r="RB236" t="s">
        <v>362</v>
      </c>
      <c r="RC236" t="s">
        <v>362</v>
      </c>
      <c r="RD236" t="s">
        <v>362</v>
      </c>
      <c r="RF236" t="s">
        <v>5441</v>
      </c>
      <c r="RG236" t="s">
        <v>360</v>
      </c>
      <c r="RH236" t="s">
        <v>362</v>
      </c>
      <c r="RI236" t="s">
        <v>362</v>
      </c>
      <c r="RJ236" t="s">
        <v>362</v>
      </c>
      <c r="RK236" t="s">
        <v>362</v>
      </c>
      <c r="RL236" t="s">
        <v>362</v>
      </c>
      <c r="RM236" t="s">
        <v>362</v>
      </c>
      <c r="RN236" t="s">
        <v>362</v>
      </c>
      <c r="RO236" t="s">
        <v>362</v>
      </c>
      <c r="RP236" t="s">
        <v>362</v>
      </c>
      <c r="RQ236" t="s">
        <v>362</v>
      </c>
      <c r="RR236" t="s">
        <v>362</v>
      </c>
      <c r="RS236" t="s">
        <v>362</v>
      </c>
      <c r="RT236" t="s">
        <v>362</v>
      </c>
      <c r="RU236" t="s">
        <v>362</v>
      </c>
      <c r="RV236" t="s">
        <v>362</v>
      </c>
      <c r="RX236" t="s">
        <v>6963</v>
      </c>
      <c r="RY236" t="s">
        <v>360</v>
      </c>
      <c r="RZ236" t="s">
        <v>360</v>
      </c>
      <c r="SA236" t="s">
        <v>360</v>
      </c>
      <c r="SB236" t="s">
        <v>362</v>
      </c>
      <c r="SC236" t="s">
        <v>362</v>
      </c>
      <c r="SD236" t="s">
        <v>362</v>
      </c>
      <c r="SE236" t="s">
        <v>362</v>
      </c>
      <c r="SF236" t="s">
        <v>362</v>
      </c>
      <c r="SG236" t="s">
        <v>362</v>
      </c>
      <c r="SH236" t="s">
        <v>362</v>
      </c>
      <c r="SI236" t="s">
        <v>362</v>
      </c>
      <c r="SK236" t="s">
        <v>6101</v>
      </c>
      <c r="SL236" t="s">
        <v>362</v>
      </c>
      <c r="SM236" t="s">
        <v>362</v>
      </c>
      <c r="SN236" t="s">
        <v>362</v>
      </c>
      <c r="SO236" t="s">
        <v>360</v>
      </c>
      <c r="SP236" t="s">
        <v>362</v>
      </c>
      <c r="SQ236" t="s">
        <v>360</v>
      </c>
      <c r="SR236" t="s">
        <v>362</v>
      </c>
      <c r="SS236" t="s">
        <v>362</v>
      </c>
      <c r="ST236" t="s">
        <v>362</v>
      </c>
      <c r="SU236" t="s">
        <v>362</v>
      </c>
      <c r="SV236" t="s">
        <v>362</v>
      </c>
      <c r="SW236" t="s">
        <v>362</v>
      </c>
      <c r="SX236" t="s">
        <v>362</v>
      </c>
      <c r="SZ236" t="s">
        <v>6009</v>
      </c>
      <c r="TA236" t="s">
        <v>362</v>
      </c>
      <c r="TB236" t="s">
        <v>362</v>
      </c>
      <c r="TC236" t="s">
        <v>362</v>
      </c>
      <c r="TD236" t="s">
        <v>360</v>
      </c>
      <c r="TE236" t="s">
        <v>360</v>
      </c>
      <c r="TF236" t="s">
        <v>362</v>
      </c>
      <c r="TG236" t="s">
        <v>362</v>
      </c>
      <c r="TH236" t="s">
        <v>362</v>
      </c>
      <c r="TJ236" t="s">
        <v>5493</v>
      </c>
      <c r="TK236" t="s">
        <v>362</v>
      </c>
      <c r="TL236" t="s">
        <v>362</v>
      </c>
      <c r="TM236" t="s">
        <v>362</v>
      </c>
      <c r="TN236" t="s">
        <v>362</v>
      </c>
      <c r="TO236" t="s">
        <v>362</v>
      </c>
      <c r="TP236" t="s">
        <v>360</v>
      </c>
      <c r="TQ236" t="s">
        <v>362</v>
      </c>
      <c r="TR236" t="s">
        <v>362</v>
      </c>
      <c r="TS236" t="s">
        <v>362</v>
      </c>
      <c r="TT236" t="s">
        <v>362</v>
      </c>
      <c r="TU236" t="s">
        <v>362</v>
      </c>
      <c r="TV236" t="s">
        <v>362</v>
      </c>
      <c r="TW236" t="s">
        <v>362</v>
      </c>
      <c r="TY236" t="s">
        <v>5021</v>
      </c>
      <c r="TZ236" t="s">
        <v>5518</v>
      </c>
      <c r="UA236" t="s">
        <v>362</v>
      </c>
      <c r="UB236" t="s">
        <v>362</v>
      </c>
      <c r="UC236" t="s">
        <v>360</v>
      </c>
      <c r="UD236" t="s">
        <v>362</v>
      </c>
      <c r="UE236" t="s">
        <v>362</v>
      </c>
      <c r="UF236" t="s">
        <v>362</v>
      </c>
      <c r="UG236" t="s">
        <v>362</v>
      </c>
      <c r="UH236" t="s">
        <v>362</v>
      </c>
      <c r="UI236" t="s">
        <v>362</v>
      </c>
      <c r="UJ236" t="s">
        <v>362</v>
      </c>
      <c r="UK236" t="s">
        <v>362</v>
      </c>
      <c r="UN236" t="s">
        <v>3074</v>
      </c>
      <c r="UO236" t="s">
        <v>3074</v>
      </c>
      <c r="UP236" t="s">
        <v>3074</v>
      </c>
      <c r="UQ236" t="s">
        <v>6964</v>
      </c>
      <c r="UR236" t="s">
        <v>304</v>
      </c>
      <c r="US236" t="s">
        <v>321</v>
      </c>
      <c r="UT236" t="s">
        <v>298</v>
      </c>
      <c r="UU236" t="s">
        <v>691</v>
      </c>
      <c r="UV236" t="s">
        <v>527</v>
      </c>
      <c r="UW236" t="s">
        <v>330</v>
      </c>
      <c r="UX236" t="s">
        <v>742</v>
      </c>
      <c r="UY236" t="s">
        <v>406</v>
      </c>
      <c r="UZ236" t="s">
        <v>1099</v>
      </c>
      <c r="VA236" t="s">
        <v>1185</v>
      </c>
      <c r="VB236" t="s">
        <v>392</v>
      </c>
    </row>
    <row r="237" spans="1:574" x14ac:dyDescent="0.25">
      <c r="A237" t="s">
        <v>6965</v>
      </c>
      <c r="B237" s="38">
        <v>45916</v>
      </c>
      <c r="C237" t="s">
        <v>3055</v>
      </c>
      <c r="D237" t="s">
        <v>3062</v>
      </c>
      <c r="E237" t="s">
        <v>3068</v>
      </c>
      <c r="G237" t="s">
        <v>3072</v>
      </c>
      <c r="H237" s="38">
        <v>45120</v>
      </c>
      <c r="I237">
        <v>29</v>
      </c>
      <c r="J237" t="s">
        <v>1465</v>
      </c>
      <c r="K237" t="s">
        <v>4866</v>
      </c>
      <c r="L237" t="s">
        <v>4875</v>
      </c>
      <c r="N237" t="s">
        <v>4911</v>
      </c>
      <c r="P237" t="s">
        <v>4937</v>
      </c>
      <c r="R237" t="s">
        <v>5527</v>
      </c>
      <c r="S237" t="s">
        <v>360</v>
      </c>
      <c r="T237" t="s">
        <v>362</v>
      </c>
      <c r="U237" t="s">
        <v>362</v>
      </c>
      <c r="V237" t="s">
        <v>362</v>
      </c>
      <c r="W237" t="s">
        <v>362</v>
      </c>
      <c r="X237" t="s">
        <v>362</v>
      </c>
      <c r="Y237" t="s">
        <v>362</v>
      </c>
      <c r="Z237" t="s">
        <v>362</v>
      </c>
      <c r="AB237" t="s">
        <v>4940</v>
      </c>
      <c r="AC237" t="s">
        <v>4940</v>
      </c>
      <c r="AD237" t="s">
        <v>4940</v>
      </c>
      <c r="AE237" t="s">
        <v>4940</v>
      </c>
      <c r="AF237" t="s">
        <v>4940</v>
      </c>
      <c r="AG237" t="s">
        <v>4940</v>
      </c>
      <c r="AH237" t="s">
        <v>6966</v>
      </c>
      <c r="AI237" t="s">
        <v>360</v>
      </c>
      <c r="AJ237" t="s">
        <v>362</v>
      </c>
      <c r="AK237" t="s">
        <v>362</v>
      </c>
      <c r="AL237" t="s">
        <v>360</v>
      </c>
      <c r="AM237" t="s">
        <v>362</v>
      </c>
      <c r="AN237" t="s">
        <v>360</v>
      </c>
      <c r="AO237" t="s">
        <v>362</v>
      </c>
      <c r="AP237" t="s">
        <v>362</v>
      </c>
      <c r="AQ237" t="s">
        <v>362</v>
      </c>
      <c r="AR237" t="s">
        <v>362</v>
      </c>
      <c r="AS237" t="s">
        <v>362</v>
      </c>
      <c r="AT237" t="s">
        <v>362</v>
      </c>
      <c r="AU237" t="s">
        <v>362</v>
      </c>
      <c r="AV237" t="s">
        <v>362</v>
      </c>
      <c r="AX237" t="s">
        <v>4949</v>
      </c>
      <c r="AY237" t="s">
        <v>360</v>
      </c>
      <c r="AZ237" t="s">
        <v>362</v>
      </c>
      <c r="BA237" t="s">
        <v>362</v>
      </c>
      <c r="BB237" t="s">
        <v>362</v>
      </c>
      <c r="BC237" t="s">
        <v>362</v>
      </c>
      <c r="BD237" t="s">
        <v>362</v>
      </c>
      <c r="BE237" t="s">
        <v>362</v>
      </c>
      <c r="BF237" t="s">
        <v>362</v>
      </c>
      <c r="BG237" t="s">
        <v>362</v>
      </c>
      <c r="BH237" t="s">
        <v>362</v>
      </c>
      <c r="BI237" t="s">
        <v>362</v>
      </c>
      <c r="BJ237" t="s">
        <v>362</v>
      </c>
      <c r="BK237" t="s">
        <v>362</v>
      </c>
      <c r="BM237" t="s">
        <v>5473</v>
      </c>
      <c r="BN237" t="s">
        <v>362</v>
      </c>
      <c r="BO237" t="s">
        <v>362</v>
      </c>
      <c r="BP237" t="s">
        <v>362</v>
      </c>
      <c r="BQ237" t="s">
        <v>360</v>
      </c>
      <c r="BR237" t="s">
        <v>362</v>
      </c>
      <c r="BS237" t="s">
        <v>362</v>
      </c>
      <c r="BT237" t="s">
        <v>362</v>
      </c>
      <c r="BU237" t="s">
        <v>362</v>
      </c>
      <c r="BV237" t="s">
        <v>362</v>
      </c>
      <c r="BX237" t="s">
        <v>4975</v>
      </c>
      <c r="CN237" t="s">
        <v>5002</v>
      </c>
      <c r="DD237" t="s">
        <v>4984</v>
      </c>
      <c r="EK237" t="s">
        <v>5070</v>
      </c>
      <c r="EW237" t="s">
        <v>5094</v>
      </c>
      <c r="EX237" t="s">
        <v>360</v>
      </c>
      <c r="EY237" t="s">
        <v>362</v>
      </c>
      <c r="EZ237" t="s">
        <v>362</v>
      </c>
      <c r="FA237" t="s">
        <v>362</v>
      </c>
      <c r="FB237" t="s">
        <v>362</v>
      </c>
      <c r="FC237" t="s">
        <v>362</v>
      </c>
      <c r="FD237" t="s">
        <v>362</v>
      </c>
      <c r="FE237" t="s">
        <v>362</v>
      </c>
      <c r="FF237" t="s">
        <v>362</v>
      </c>
      <c r="FG237" t="s">
        <v>362</v>
      </c>
      <c r="FH237" t="s">
        <v>362</v>
      </c>
      <c r="FJ237" t="s">
        <v>5070</v>
      </c>
      <c r="FK237" t="s">
        <v>4907</v>
      </c>
      <c r="FV237" t="s">
        <v>3072</v>
      </c>
      <c r="GG237" t="s">
        <v>4949</v>
      </c>
      <c r="GI237" t="s">
        <v>3074</v>
      </c>
      <c r="HN237" t="s">
        <v>5172</v>
      </c>
      <c r="HO237" t="s">
        <v>362</v>
      </c>
      <c r="HP237" t="s">
        <v>362</v>
      </c>
      <c r="HQ237" t="s">
        <v>360</v>
      </c>
      <c r="HR237" t="s">
        <v>362</v>
      </c>
      <c r="HS237" t="s">
        <v>362</v>
      </c>
      <c r="HT237" t="s">
        <v>362</v>
      </c>
      <c r="HU237" t="s">
        <v>362</v>
      </c>
      <c r="HV237" t="s">
        <v>362</v>
      </c>
      <c r="HW237" t="s">
        <v>362</v>
      </c>
      <c r="HY237" t="s">
        <v>5186</v>
      </c>
      <c r="HZ237" t="s">
        <v>362</v>
      </c>
      <c r="IA237" t="s">
        <v>362</v>
      </c>
      <c r="IB237" t="s">
        <v>362</v>
      </c>
      <c r="IC237" t="s">
        <v>362</v>
      </c>
      <c r="ID237" t="s">
        <v>360</v>
      </c>
      <c r="IE237" t="s">
        <v>362</v>
      </c>
      <c r="IG237" t="s">
        <v>4907</v>
      </c>
      <c r="IP237" t="s">
        <v>5203</v>
      </c>
      <c r="IQ237" t="s">
        <v>5220</v>
      </c>
      <c r="IR237" t="s">
        <v>362</v>
      </c>
      <c r="IS237" t="s">
        <v>362</v>
      </c>
      <c r="IT237" t="s">
        <v>362</v>
      </c>
      <c r="IU237" t="s">
        <v>362</v>
      </c>
      <c r="IV237" t="s">
        <v>360</v>
      </c>
      <c r="IW237" t="s">
        <v>362</v>
      </c>
      <c r="IX237" t="s">
        <v>362</v>
      </c>
      <c r="IY237" t="s">
        <v>362</v>
      </c>
      <c r="IZ237" t="s">
        <v>362</v>
      </c>
      <c r="JA237" t="s">
        <v>362</v>
      </c>
      <c r="JL237" t="s">
        <v>5235</v>
      </c>
      <c r="JX237" t="s">
        <v>5248</v>
      </c>
      <c r="JY237" t="s">
        <v>360</v>
      </c>
      <c r="JZ237" t="s">
        <v>362</v>
      </c>
      <c r="KA237" t="s">
        <v>362</v>
      </c>
      <c r="KB237" t="s">
        <v>362</v>
      </c>
      <c r="KC237" t="s">
        <v>362</v>
      </c>
      <c r="KD237" t="s">
        <v>362</v>
      </c>
      <c r="KE237" t="s">
        <v>362</v>
      </c>
      <c r="KF237" t="s">
        <v>362</v>
      </c>
      <c r="KG237" t="s">
        <v>362</v>
      </c>
      <c r="KI237" t="s">
        <v>5259</v>
      </c>
      <c r="KJ237" t="s">
        <v>5263</v>
      </c>
      <c r="KK237" t="s">
        <v>360</v>
      </c>
      <c r="KL237" t="s">
        <v>362</v>
      </c>
      <c r="KM237" t="s">
        <v>362</v>
      </c>
      <c r="KN237" t="s">
        <v>362</v>
      </c>
      <c r="KO237" t="s">
        <v>362</v>
      </c>
      <c r="KP237" t="s">
        <v>362</v>
      </c>
      <c r="KQ237" t="s">
        <v>362</v>
      </c>
      <c r="KR237" t="s">
        <v>362</v>
      </c>
      <c r="KS237" t="s">
        <v>362</v>
      </c>
      <c r="KT237" t="s">
        <v>362</v>
      </c>
      <c r="KU237" t="s">
        <v>362</v>
      </c>
      <c r="LJ237" t="s">
        <v>5997</v>
      </c>
      <c r="LK237" t="s">
        <v>360</v>
      </c>
      <c r="LL237" t="s">
        <v>360</v>
      </c>
      <c r="LM237" t="s">
        <v>362</v>
      </c>
      <c r="LN237" t="s">
        <v>362</v>
      </c>
      <c r="LO237" t="s">
        <v>362</v>
      </c>
      <c r="LP237" t="s">
        <v>362</v>
      </c>
      <c r="LQ237" t="s">
        <v>362</v>
      </c>
      <c r="LS237" t="s">
        <v>3072</v>
      </c>
      <c r="LT237" t="s">
        <v>5287</v>
      </c>
      <c r="MR237" t="s">
        <v>5050</v>
      </c>
      <c r="MS237" t="s">
        <v>362</v>
      </c>
      <c r="MT237" t="s">
        <v>362</v>
      </c>
      <c r="MU237" t="s">
        <v>362</v>
      </c>
      <c r="MV237" t="s">
        <v>362</v>
      </c>
      <c r="MW237" t="s">
        <v>362</v>
      </c>
      <c r="MX237" t="s">
        <v>362</v>
      </c>
      <c r="MY237" t="s">
        <v>362</v>
      </c>
      <c r="MZ237" t="s">
        <v>360</v>
      </c>
      <c r="NA237" t="s">
        <v>362</v>
      </c>
      <c r="NB237" t="s">
        <v>362</v>
      </c>
      <c r="NC237" t="s">
        <v>362</v>
      </c>
      <c r="NE237" t="s">
        <v>4971</v>
      </c>
      <c r="NF237" t="s">
        <v>362</v>
      </c>
      <c r="NG237" t="s">
        <v>362</v>
      </c>
      <c r="NH237" t="s">
        <v>362</v>
      </c>
      <c r="NI237" t="s">
        <v>362</v>
      </c>
      <c r="NJ237" t="s">
        <v>362</v>
      </c>
      <c r="NK237" t="s">
        <v>362</v>
      </c>
      <c r="NL237" t="s">
        <v>362</v>
      </c>
      <c r="NM237" t="s">
        <v>362</v>
      </c>
      <c r="NN237" t="s">
        <v>362</v>
      </c>
      <c r="NO237" t="s">
        <v>362</v>
      </c>
      <c r="NP237" t="s">
        <v>362</v>
      </c>
      <c r="NQ237" t="s">
        <v>360</v>
      </c>
      <c r="NR237" t="s">
        <v>362</v>
      </c>
      <c r="NS237" t="s">
        <v>362</v>
      </c>
      <c r="NU237" t="s">
        <v>5263</v>
      </c>
      <c r="NV237" t="s">
        <v>360</v>
      </c>
      <c r="NW237" t="s">
        <v>362</v>
      </c>
      <c r="NX237" t="s">
        <v>362</v>
      </c>
      <c r="NY237" t="s">
        <v>362</v>
      </c>
      <c r="NZ237" t="s">
        <v>362</v>
      </c>
      <c r="OA237" t="s">
        <v>362</v>
      </c>
      <c r="OB237" t="s">
        <v>362</v>
      </c>
      <c r="OC237" t="s">
        <v>362</v>
      </c>
      <c r="OD237" t="s">
        <v>362</v>
      </c>
      <c r="OE237" t="s">
        <v>362</v>
      </c>
      <c r="OF237" t="s">
        <v>362</v>
      </c>
      <c r="OG237" t="s">
        <v>362</v>
      </c>
      <c r="OI237" t="s">
        <v>5345</v>
      </c>
      <c r="OJ237" t="s">
        <v>360</v>
      </c>
      <c r="OK237" t="s">
        <v>362</v>
      </c>
      <c r="OL237" t="s">
        <v>362</v>
      </c>
      <c r="OM237" t="s">
        <v>362</v>
      </c>
      <c r="ON237" t="s">
        <v>362</v>
      </c>
      <c r="OO237" t="s">
        <v>362</v>
      </c>
      <c r="OP237" t="s">
        <v>362</v>
      </c>
      <c r="OQ237" t="s">
        <v>362</v>
      </c>
      <c r="OR237" t="s">
        <v>362</v>
      </c>
      <c r="OS237" t="s">
        <v>362</v>
      </c>
      <c r="OU237" t="s">
        <v>5002</v>
      </c>
      <c r="PF237" t="s">
        <v>5398</v>
      </c>
      <c r="PG237" t="s">
        <v>362</v>
      </c>
      <c r="PH237" t="s">
        <v>362</v>
      </c>
      <c r="PI237" t="s">
        <v>362</v>
      </c>
      <c r="PJ237" t="s">
        <v>362</v>
      </c>
      <c r="PK237" t="s">
        <v>362</v>
      </c>
      <c r="PL237" t="s">
        <v>362</v>
      </c>
      <c r="PM237" t="s">
        <v>362</v>
      </c>
      <c r="PN237" t="s">
        <v>362</v>
      </c>
      <c r="PO237" t="s">
        <v>362</v>
      </c>
      <c r="PP237" t="s">
        <v>362</v>
      </c>
      <c r="PQ237" t="s">
        <v>362</v>
      </c>
      <c r="PR237" t="s">
        <v>362</v>
      </c>
      <c r="PS237" t="s">
        <v>362</v>
      </c>
      <c r="PT237" t="s">
        <v>362</v>
      </c>
      <c r="PU237" t="s">
        <v>362</v>
      </c>
      <c r="PV237" t="s">
        <v>362</v>
      </c>
      <c r="PW237" t="s">
        <v>362</v>
      </c>
      <c r="PX237" t="s">
        <v>360</v>
      </c>
      <c r="PZ237" t="s">
        <v>5398</v>
      </c>
      <c r="QA237" t="s">
        <v>362</v>
      </c>
      <c r="QB237" t="s">
        <v>362</v>
      </c>
      <c r="QC237" t="s">
        <v>362</v>
      </c>
      <c r="QD237" t="s">
        <v>362</v>
      </c>
      <c r="QE237" t="s">
        <v>362</v>
      </c>
      <c r="QF237" t="s">
        <v>362</v>
      </c>
      <c r="QG237" t="s">
        <v>362</v>
      </c>
      <c r="QH237" t="s">
        <v>362</v>
      </c>
      <c r="QI237" t="s">
        <v>362</v>
      </c>
      <c r="QJ237" t="s">
        <v>362</v>
      </c>
      <c r="QK237" t="s">
        <v>362</v>
      </c>
      <c r="QL237" t="s">
        <v>362</v>
      </c>
      <c r="QM237" t="s">
        <v>360</v>
      </c>
      <c r="QN237" t="s">
        <v>362</v>
      </c>
      <c r="QO237" t="s">
        <v>362</v>
      </c>
      <c r="QP237" t="s">
        <v>362</v>
      </c>
      <c r="SZ237" t="s">
        <v>3074</v>
      </c>
      <c r="TA237" t="s">
        <v>362</v>
      </c>
      <c r="TB237" t="s">
        <v>362</v>
      </c>
      <c r="TC237" t="s">
        <v>362</v>
      </c>
      <c r="TD237" t="s">
        <v>362</v>
      </c>
      <c r="TE237" t="s">
        <v>362</v>
      </c>
      <c r="TF237" t="s">
        <v>362</v>
      </c>
      <c r="TG237" t="s">
        <v>360</v>
      </c>
      <c r="TH237" t="s">
        <v>362</v>
      </c>
      <c r="TY237" t="s">
        <v>5002</v>
      </c>
      <c r="UN237" t="s">
        <v>3074</v>
      </c>
      <c r="UO237" t="s">
        <v>3074</v>
      </c>
      <c r="UP237" t="s">
        <v>3074</v>
      </c>
      <c r="UQ237" t="s">
        <v>6967</v>
      </c>
      <c r="UR237" t="s">
        <v>304</v>
      </c>
      <c r="US237" t="s">
        <v>321</v>
      </c>
      <c r="UT237" t="s">
        <v>282</v>
      </c>
      <c r="UU237" t="s">
        <v>695</v>
      </c>
      <c r="UV237" t="s">
        <v>527</v>
      </c>
      <c r="UW237" t="s">
        <v>328</v>
      </c>
      <c r="UX237" t="s">
        <v>737</v>
      </c>
      <c r="UY237" t="s">
        <v>406</v>
      </c>
      <c r="UZ237" t="s">
        <v>1099</v>
      </c>
      <c r="VA237" t="s">
        <v>1184</v>
      </c>
      <c r="VB237" t="s">
        <v>392</v>
      </c>
    </row>
    <row r="238" spans="1:574" x14ac:dyDescent="0.25">
      <c r="A238" t="s">
        <v>6968</v>
      </c>
      <c r="B238" s="38">
        <v>45917</v>
      </c>
      <c r="C238" t="s">
        <v>3058</v>
      </c>
      <c r="D238" t="s">
        <v>3062</v>
      </c>
      <c r="E238" t="s">
        <v>3068</v>
      </c>
      <c r="G238" t="s">
        <v>3072</v>
      </c>
      <c r="H238" s="38">
        <v>45037</v>
      </c>
      <c r="I238">
        <v>57</v>
      </c>
      <c r="J238" t="s">
        <v>1486</v>
      </c>
      <c r="K238" t="s">
        <v>4866</v>
      </c>
      <c r="L238" t="s">
        <v>4875</v>
      </c>
      <c r="N238" t="s">
        <v>4913</v>
      </c>
      <c r="P238" t="s">
        <v>4931</v>
      </c>
      <c r="R238" t="s">
        <v>5533</v>
      </c>
      <c r="S238" t="s">
        <v>362</v>
      </c>
      <c r="T238" t="s">
        <v>362</v>
      </c>
      <c r="U238" t="s">
        <v>362</v>
      </c>
      <c r="V238" t="s">
        <v>360</v>
      </c>
      <c r="W238" t="s">
        <v>362</v>
      </c>
      <c r="X238" t="s">
        <v>362</v>
      </c>
      <c r="Y238" t="s">
        <v>362</v>
      </c>
      <c r="Z238" t="s">
        <v>362</v>
      </c>
      <c r="AB238" t="s">
        <v>4942</v>
      </c>
      <c r="AC238" t="s">
        <v>4940</v>
      </c>
      <c r="AD238" t="s">
        <v>4940</v>
      </c>
      <c r="AE238" t="s">
        <v>4940</v>
      </c>
      <c r="AF238" t="s">
        <v>4940</v>
      </c>
      <c r="AG238" t="s">
        <v>4940</v>
      </c>
      <c r="AH238" t="s">
        <v>4949</v>
      </c>
      <c r="AI238" t="s">
        <v>360</v>
      </c>
      <c r="AJ238" t="s">
        <v>362</v>
      </c>
      <c r="AK238" t="s">
        <v>362</v>
      </c>
      <c r="AL238" t="s">
        <v>362</v>
      </c>
      <c r="AM238" t="s">
        <v>362</v>
      </c>
      <c r="AN238" t="s">
        <v>362</v>
      </c>
      <c r="AO238" t="s">
        <v>362</v>
      </c>
      <c r="AP238" t="s">
        <v>362</v>
      </c>
      <c r="AQ238" t="s">
        <v>362</v>
      </c>
      <c r="AR238" t="s">
        <v>362</v>
      </c>
      <c r="AS238" t="s">
        <v>362</v>
      </c>
      <c r="AT238" t="s">
        <v>362</v>
      </c>
      <c r="AU238" t="s">
        <v>362</v>
      </c>
      <c r="AV238" t="s">
        <v>362</v>
      </c>
      <c r="AX238" t="s">
        <v>4949</v>
      </c>
      <c r="AY238" t="s">
        <v>360</v>
      </c>
      <c r="AZ238" t="s">
        <v>362</v>
      </c>
      <c r="BA238" t="s">
        <v>362</v>
      </c>
      <c r="BB238" t="s">
        <v>362</v>
      </c>
      <c r="BC238" t="s">
        <v>362</v>
      </c>
      <c r="BD238" t="s">
        <v>362</v>
      </c>
      <c r="BE238" t="s">
        <v>362</v>
      </c>
      <c r="BF238" t="s">
        <v>362</v>
      </c>
      <c r="BG238" t="s">
        <v>362</v>
      </c>
      <c r="BH238" t="s">
        <v>362</v>
      </c>
      <c r="BI238" t="s">
        <v>362</v>
      </c>
      <c r="BJ238" t="s">
        <v>362</v>
      </c>
      <c r="BK238" t="s">
        <v>362</v>
      </c>
      <c r="BM238" t="s">
        <v>5473</v>
      </c>
      <c r="BN238" t="s">
        <v>362</v>
      </c>
      <c r="BO238" t="s">
        <v>362</v>
      </c>
      <c r="BP238" t="s">
        <v>362</v>
      </c>
      <c r="BQ238" t="s">
        <v>360</v>
      </c>
      <c r="BR238" t="s">
        <v>362</v>
      </c>
      <c r="BS238" t="s">
        <v>362</v>
      </c>
      <c r="BT238" t="s">
        <v>362</v>
      </c>
      <c r="BU238" t="s">
        <v>362</v>
      </c>
      <c r="BV238" t="s">
        <v>362</v>
      </c>
      <c r="BX238" t="s">
        <v>4975</v>
      </c>
      <c r="CN238" t="s">
        <v>5002</v>
      </c>
      <c r="DD238" t="s">
        <v>5019</v>
      </c>
      <c r="EK238" t="s">
        <v>5070</v>
      </c>
      <c r="EW238" t="s">
        <v>6240</v>
      </c>
      <c r="EX238" t="s">
        <v>362</v>
      </c>
      <c r="EY238" t="s">
        <v>362</v>
      </c>
      <c r="EZ238" t="s">
        <v>362</v>
      </c>
      <c r="FA238" t="s">
        <v>362</v>
      </c>
      <c r="FB238" t="s">
        <v>362</v>
      </c>
      <c r="FC238" t="s">
        <v>360</v>
      </c>
      <c r="FD238" t="s">
        <v>360</v>
      </c>
      <c r="FE238" t="s">
        <v>362</v>
      </c>
      <c r="FF238" t="s">
        <v>362</v>
      </c>
      <c r="FG238" t="s">
        <v>362</v>
      </c>
      <c r="FH238" t="s">
        <v>362</v>
      </c>
      <c r="FJ238" t="s">
        <v>5072</v>
      </c>
      <c r="FK238" t="s">
        <v>3072</v>
      </c>
      <c r="FV238" t="s">
        <v>3072</v>
      </c>
      <c r="GG238" t="s">
        <v>4949</v>
      </c>
      <c r="GI238" t="s">
        <v>3074</v>
      </c>
      <c r="HN238" t="s">
        <v>5172</v>
      </c>
      <c r="HO238" t="s">
        <v>362</v>
      </c>
      <c r="HP238" t="s">
        <v>362</v>
      </c>
      <c r="HQ238" t="s">
        <v>360</v>
      </c>
      <c r="HR238" t="s">
        <v>362</v>
      </c>
      <c r="HS238" t="s">
        <v>362</v>
      </c>
      <c r="HT238" t="s">
        <v>362</v>
      </c>
      <c r="HU238" t="s">
        <v>362</v>
      </c>
      <c r="HV238" t="s">
        <v>362</v>
      </c>
      <c r="HW238" t="s">
        <v>362</v>
      </c>
      <c r="HY238" t="s">
        <v>5182</v>
      </c>
      <c r="HZ238" t="s">
        <v>362</v>
      </c>
      <c r="IA238" t="s">
        <v>360</v>
      </c>
      <c r="IB238" t="s">
        <v>362</v>
      </c>
      <c r="IC238" t="s">
        <v>362</v>
      </c>
      <c r="ID238" t="s">
        <v>362</v>
      </c>
      <c r="IE238" t="s">
        <v>362</v>
      </c>
      <c r="IG238" t="s">
        <v>5187</v>
      </c>
      <c r="IP238" t="s">
        <v>5205</v>
      </c>
      <c r="IQ238" t="s">
        <v>5218</v>
      </c>
      <c r="IR238" t="s">
        <v>362</v>
      </c>
      <c r="IS238" t="s">
        <v>362</v>
      </c>
      <c r="IT238" t="s">
        <v>362</v>
      </c>
      <c r="IU238" t="s">
        <v>360</v>
      </c>
      <c r="IV238" t="s">
        <v>362</v>
      </c>
      <c r="IW238" t="s">
        <v>362</v>
      </c>
      <c r="IX238" t="s">
        <v>362</v>
      </c>
      <c r="IY238" t="s">
        <v>362</v>
      </c>
      <c r="IZ238" t="s">
        <v>362</v>
      </c>
      <c r="JA238" t="s">
        <v>362</v>
      </c>
      <c r="JL238" t="s">
        <v>3074</v>
      </c>
      <c r="JX238" t="s">
        <v>5257</v>
      </c>
      <c r="JY238" t="s">
        <v>362</v>
      </c>
      <c r="JZ238" t="s">
        <v>362</v>
      </c>
      <c r="KA238" t="s">
        <v>362</v>
      </c>
      <c r="KB238" t="s">
        <v>362</v>
      </c>
      <c r="KC238" t="s">
        <v>362</v>
      </c>
      <c r="KD238" t="s">
        <v>360</v>
      </c>
      <c r="KE238" t="s">
        <v>362</v>
      </c>
      <c r="KF238" t="s">
        <v>362</v>
      </c>
      <c r="KG238" t="s">
        <v>362</v>
      </c>
      <c r="KI238" t="s">
        <v>5259</v>
      </c>
      <c r="KJ238" t="s">
        <v>6186</v>
      </c>
      <c r="KK238" t="s">
        <v>360</v>
      </c>
      <c r="KL238" t="s">
        <v>362</v>
      </c>
      <c r="KM238" t="s">
        <v>360</v>
      </c>
      <c r="KN238" t="s">
        <v>362</v>
      </c>
      <c r="KO238" t="s">
        <v>362</v>
      </c>
      <c r="KP238" t="s">
        <v>362</v>
      </c>
      <c r="KQ238" t="s">
        <v>362</v>
      </c>
      <c r="KR238" t="s">
        <v>362</v>
      </c>
      <c r="KS238" t="s">
        <v>362</v>
      </c>
      <c r="KT238" t="s">
        <v>362</v>
      </c>
      <c r="KU238" t="s">
        <v>362</v>
      </c>
      <c r="LJ238" t="s">
        <v>6023</v>
      </c>
      <c r="LK238" t="s">
        <v>360</v>
      </c>
      <c r="LL238" t="s">
        <v>360</v>
      </c>
      <c r="LM238" t="s">
        <v>360</v>
      </c>
      <c r="LN238" t="s">
        <v>360</v>
      </c>
      <c r="LO238" t="s">
        <v>362</v>
      </c>
      <c r="LP238" t="s">
        <v>362</v>
      </c>
      <c r="LQ238" t="s">
        <v>362</v>
      </c>
      <c r="LS238" t="s">
        <v>3072</v>
      </c>
      <c r="LT238" t="s">
        <v>5287</v>
      </c>
      <c r="MR238" t="s">
        <v>5050</v>
      </c>
      <c r="MS238" t="s">
        <v>362</v>
      </c>
      <c r="MT238" t="s">
        <v>362</v>
      </c>
      <c r="MU238" t="s">
        <v>362</v>
      </c>
      <c r="MV238" t="s">
        <v>362</v>
      </c>
      <c r="MW238" t="s">
        <v>362</v>
      </c>
      <c r="MX238" t="s">
        <v>362</v>
      </c>
      <c r="MY238" t="s">
        <v>362</v>
      </c>
      <c r="MZ238" t="s">
        <v>360</v>
      </c>
      <c r="NA238" t="s">
        <v>362</v>
      </c>
      <c r="NB238" t="s">
        <v>362</v>
      </c>
      <c r="NC238" t="s">
        <v>362</v>
      </c>
      <c r="NE238" t="s">
        <v>4971</v>
      </c>
      <c r="NF238" t="s">
        <v>362</v>
      </c>
      <c r="NG238" t="s">
        <v>362</v>
      </c>
      <c r="NH238" t="s">
        <v>362</v>
      </c>
      <c r="NI238" t="s">
        <v>362</v>
      </c>
      <c r="NJ238" t="s">
        <v>362</v>
      </c>
      <c r="NK238" t="s">
        <v>362</v>
      </c>
      <c r="NL238" t="s">
        <v>362</v>
      </c>
      <c r="NM238" t="s">
        <v>362</v>
      </c>
      <c r="NN238" t="s">
        <v>362</v>
      </c>
      <c r="NO238" t="s">
        <v>362</v>
      </c>
      <c r="NP238" t="s">
        <v>362</v>
      </c>
      <c r="NQ238" t="s">
        <v>360</v>
      </c>
      <c r="NR238" t="s">
        <v>362</v>
      </c>
      <c r="NS238" t="s">
        <v>362</v>
      </c>
      <c r="NU238" t="s">
        <v>6186</v>
      </c>
      <c r="NV238" t="s">
        <v>360</v>
      </c>
      <c r="NW238" t="s">
        <v>362</v>
      </c>
      <c r="NX238" t="s">
        <v>360</v>
      </c>
      <c r="NY238" t="s">
        <v>362</v>
      </c>
      <c r="NZ238" t="s">
        <v>362</v>
      </c>
      <c r="OA238" t="s">
        <v>362</v>
      </c>
      <c r="OB238" t="s">
        <v>362</v>
      </c>
      <c r="OC238" t="s">
        <v>362</v>
      </c>
      <c r="OD238" t="s">
        <v>362</v>
      </c>
      <c r="OE238" t="s">
        <v>362</v>
      </c>
      <c r="OF238" t="s">
        <v>362</v>
      </c>
      <c r="OG238" t="s">
        <v>362</v>
      </c>
      <c r="OI238" t="s">
        <v>5345</v>
      </c>
      <c r="OJ238" t="s">
        <v>360</v>
      </c>
      <c r="OK238" t="s">
        <v>362</v>
      </c>
      <c r="OL238" t="s">
        <v>362</v>
      </c>
      <c r="OM238" t="s">
        <v>362</v>
      </c>
      <c r="ON238" t="s">
        <v>362</v>
      </c>
      <c r="OO238" t="s">
        <v>362</v>
      </c>
      <c r="OP238" t="s">
        <v>362</v>
      </c>
      <c r="OQ238" t="s">
        <v>362</v>
      </c>
      <c r="OR238" t="s">
        <v>362</v>
      </c>
      <c r="OS238" t="s">
        <v>362</v>
      </c>
      <c r="OU238" t="s">
        <v>5002</v>
      </c>
      <c r="PF238" t="s">
        <v>6862</v>
      </c>
      <c r="PG238" t="s">
        <v>362</v>
      </c>
      <c r="PH238" t="s">
        <v>362</v>
      </c>
      <c r="PI238" t="s">
        <v>362</v>
      </c>
      <c r="PJ238" t="s">
        <v>362</v>
      </c>
      <c r="PK238" t="s">
        <v>362</v>
      </c>
      <c r="PL238" t="s">
        <v>362</v>
      </c>
      <c r="PM238" t="s">
        <v>360</v>
      </c>
      <c r="PN238" t="s">
        <v>362</v>
      </c>
      <c r="PO238" t="s">
        <v>362</v>
      </c>
      <c r="PP238" t="s">
        <v>360</v>
      </c>
      <c r="PQ238" t="s">
        <v>362</v>
      </c>
      <c r="PR238" t="s">
        <v>362</v>
      </c>
      <c r="PS238" t="s">
        <v>362</v>
      </c>
      <c r="PT238" t="s">
        <v>362</v>
      </c>
      <c r="PU238" t="s">
        <v>362</v>
      </c>
      <c r="PV238" t="s">
        <v>362</v>
      </c>
      <c r="PW238" t="s">
        <v>362</v>
      </c>
      <c r="PX238" t="s">
        <v>362</v>
      </c>
      <c r="PZ238" t="s">
        <v>5412</v>
      </c>
      <c r="QA238" t="s">
        <v>362</v>
      </c>
      <c r="QB238" t="s">
        <v>362</v>
      </c>
      <c r="QC238" t="s">
        <v>362</v>
      </c>
      <c r="QD238" t="s">
        <v>362</v>
      </c>
      <c r="QE238" t="s">
        <v>362</v>
      </c>
      <c r="QF238" t="s">
        <v>362</v>
      </c>
      <c r="QG238" t="s">
        <v>362</v>
      </c>
      <c r="QH238" t="s">
        <v>360</v>
      </c>
      <c r="QI238" t="s">
        <v>362</v>
      </c>
      <c r="QJ238" t="s">
        <v>362</v>
      </c>
      <c r="QK238" t="s">
        <v>362</v>
      </c>
      <c r="QL238" t="s">
        <v>362</v>
      </c>
      <c r="QM238" t="s">
        <v>362</v>
      </c>
      <c r="QN238" t="s">
        <v>362</v>
      </c>
      <c r="QO238" t="s">
        <v>362</v>
      </c>
      <c r="QP238" t="s">
        <v>362</v>
      </c>
      <c r="QR238" t="s">
        <v>6969</v>
      </c>
      <c r="QS238" t="s">
        <v>360</v>
      </c>
      <c r="QT238" t="s">
        <v>362</v>
      </c>
      <c r="QU238" t="s">
        <v>360</v>
      </c>
      <c r="QV238" t="s">
        <v>362</v>
      </c>
      <c r="QW238" t="s">
        <v>362</v>
      </c>
      <c r="QX238" t="s">
        <v>362</v>
      </c>
      <c r="QY238" t="s">
        <v>360</v>
      </c>
      <c r="QZ238" t="s">
        <v>360</v>
      </c>
      <c r="RA238" t="s">
        <v>362</v>
      </c>
      <c r="RB238" t="s">
        <v>362</v>
      </c>
      <c r="RC238" t="s">
        <v>362</v>
      </c>
      <c r="RD238" t="s">
        <v>362</v>
      </c>
      <c r="RF238" t="s">
        <v>5449</v>
      </c>
      <c r="RG238" t="s">
        <v>362</v>
      </c>
      <c r="RH238" t="s">
        <v>362</v>
      </c>
      <c r="RI238" t="s">
        <v>362</v>
      </c>
      <c r="RJ238" t="s">
        <v>362</v>
      </c>
      <c r="RK238" t="s">
        <v>360</v>
      </c>
      <c r="RL238" t="s">
        <v>362</v>
      </c>
      <c r="RM238" t="s">
        <v>362</v>
      </c>
      <c r="RN238" t="s">
        <v>362</v>
      </c>
      <c r="RO238" t="s">
        <v>362</v>
      </c>
      <c r="RP238" t="s">
        <v>362</v>
      </c>
      <c r="RQ238" t="s">
        <v>362</v>
      </c>
      <c r="RR238" t="s">
        <v>362</v>
      </c>
      <c r="RS238" t="s">
        <v>362</v>
      </c>
      <c r="RT238" t="s">
        <v>362</v>
      </c>
      <c r="RU238" t="s">
        <v>362</v>
      </c>
      <c r="RV238" t="s">
        <v>362</v>
      </c>
      <c r="RX238" t="s">
        <v>6149</v>
      </c>
      <c r="RY238" t="s">
        <v>360</v>
      </c>
      <c r="RZ238" t="s">
        <v>360</v>
      </c>
      <c r="SA238" t="s">
        <v>360</v>
      </c>
      <c r="SB238" t="s">
        <v>360</v>
      </c>
      <c r="SC238" t="s">
        <v>360</v>
      </c>
      <c r="SD238" t="s">
        <v>360</v>
      </c>
      <c r="SE238" t="s">
        <v>362</v>
      </c>
      <c r="SF238" t="s">
        <v>360</v>
      </c>
      <c r="SG238" t="s">
        <v>362</v>
      </c>
      <c r="SH238" t="s">
        <v>362</v>
      </c>
      <c r="SI238" t="s">
        <v>362</v>
      </c>
      <c r="SK238" t="s">
        <v>6970</v>
      </c>
      <c r="SL238" t="s">
        <v>362</v>
      </c>
      <c r="SM238" t="s">
        <v>362</v>
      </c>
      <c r="SN238" t="s">
        <v>362</v>
      </c>
      <c r="SO238" t="s">
        <v>360</v>
      </c>
      <c r="SP238" t="s">
        <v>360</v>
      </c>
      <c r="SQ238" t="s">
        <v>360</v>
      </c>
      <c r="SR238" t="s">
        <v>362</v>
      </c>
      <c r="SS238" t="s">
        <v>362</v>
      </c>
      <c r="ST238" t="s">
        <v>360</v>
      </c>
      <c r="SU238" t="s">
        <v>362</v>
      </c>
      <c r="SV238" t="s">
        <v>362</v>
      </c>
      <c r="SW238" t="s">
        <v>362</v>
      </c>
      <c r="SX238" t="s">
        <v>362</v>
      </c>
      <c r="SZ238" t="s">
        <v>5505</v>
      </c>
      <c r="TA238" t="s">
        <v>360</v>
      </c>
      <c r="TB238" t="s">
        <v>362</v>
      </c>
      <c r="TC238" t="s">
        <v>362</v>
      </c>
      <c r="TD238" t="s">
        <v>362</v>
      </c>
      <c r="TE238" t="s">
        <v>362</v>
      </c>
      <c r="TF238" t="s">
        <v>362</v>
      </c>
      <c r="TG238" t="s">
        <v>362</v>
      </c>
      <c r="TH238" t="s">
        <v>362</v>
      </c>
      <c r="TJ238" t="s">
        <v>6971</v>
      </c>
      <c r="TK238" t="s">
        <v>362</v>
      </c>
      <c r="TL238" t="s">
        <v>362</v>
      </c>
      <c r="TM238" t="s">
        <v>362</v>
      </c>
      <c r="TN238" t="s">
        <v>360</v>
      </c>
      <c r="TO238" t="s">
        <v>360</v>
      </c>
      <c r="TP238" t="s">
        <v>360</v>
      </c>
      <c r="TQ238" t="s">
        <v>362</v>
      </c>
      <c r="TR238" t="s">
        <v>362</v>
      </c>
      <c r="TS238" t="s">
        <v>360</v>
      </c>
      <c r="TT238" t="s">
        <v>362</v>
      </c>
      <c r="TU238" t="s">
        <v>362</v>
      </c>
      <c r="TV238" t="s">
        <v>362</v>
      </c>
      <c r="TW238" t="s">
        <v>362</v>
      </c>
      <c r="TY238" t="s">
        <v>5019</v>
      </c>
      <c r="TZ238" t="s">
        <v>5522</v>
      </c>
      <c r="UA238" t="s">
        <v>362</v>
      </c>
      <c r="UB238" t="s">
        <v>362</v>
      </c>
      <c r="UC238" t="s">
        <v>362</v>
      </c>
      <c r="UD238" t="s">
        <v>362</v>
      </c>
      <c r="UE238" t="s">
        <v>360</v>
      </c>
      <c r="UF238" t="s">
        <v>362</v>
      </c>
      <c r="UG238" t="s">
        <v>362</v>
      </c>
      <c r="UH238" t="s">
        <v>362</v>
      </c>
      <c r="UI238" t="s">
        <v>362</v>
      </c>
      <c r="UJ238" t="s">
        <v>362</v>
      </c>
      <c r="UK238" t="s">
        <v>362</v>
      </c>
      <c r="UN238" t="s">
        <v>3074</v>
      </c>
      <c r="UO238" t="s">
        <v>3074</v>
      </c>
      <c r="UP238" t="s">
        <v>3074</v>
      </c>
      <c r="UQ238" t="s">
        <v>6972</v>
      </c>
      <c r="UR238" t="s">
        <v>304</v>
      </c>
      <c r="US238" t="s">
        <v>321</v>
      </c>
      <c r="UT238" t="s">
        <v>290</v>
      </c>
      <c r="UU238" t="s">
        <v>691</v>
      </c>
      <c r="UV238" t="s">
        <v>527</v>
      </c>
      <c r="UW238" t="s">
        <v>329</v>
      </c>
      <c r="UX238" t="s">
        <v>737</v>
      </c>
      <c r="UY238" t="s">
        <v>406</v>
      </c>
      <c r="UZ238" t="s">
        <v>1099</v>
      </c>
      <c r="VA238" t="s">
        <v>1185</v>
      </c>
      <c r="VB238" t="s">
        <v>375</v>
      </c>
    </row>
    <row r="239" spans="1:574" x14ac:dyDescent="0.25">
      <c r="A239" t="s">
        <v>6973</v>
      </c>
      <c r="B239" s="38">
        <v>45917</v>
      </c>
      <c r="C239" t="s">
        <v>3058</v>
      </c>
      <c r="D239" t="s">
        <v>3062</v>
      </c>
      <c r="E239" t="s">
        <v>3068</v>
      </c>
      <c r="G239" t="s">
        <v>3072</v>
      </c>
      <c r="H239" s="38">
        <v>44621</v>
      </c>
      <c r="I239">
        <v>27</v>
      </c>
      <c r="J239" t="s">
        <v>1486</v>
      </c>
      <c r="K239" t="s">
        <v>4868</v>
      </c>
      <c r="L239" t="s">
        <v>4888</v>
      </c>
      <c r="N239" t="s">
        <v>4913</v>
      </c>
      <c r="P239" t="s">
        <v>4921</v>
      </c>
      <c r="R239" t="s">
        <v>3074</v>
      </c>
      <c r="S239" t="s">
        <v>362</v>
      </c>
      <c r="T239" t="s">
        <v>362</v>
      </c>
      <c r="U239" t="s">
        <v>362</v>
      </c>
      <c r="V239" t="s">
        <v>362</v>
      </c>
      <c r="W239" t="s">
        <v>362</v>
      </c>
      <c r="X239" t="s">
        <v>360</v>
      </c>
      <c r="Y239" t="s">
        <v>362</v>
      </c>
      <c r="Z239" t="s">
        <v>362</v>
      </c>
      <c r="AB239" t="s">
        <v>4940</v>
      </c>
      <c r="AC239" t="s">
        <v>4940</v>
      </c>
      <c r="AD239" t="s">
        <v>4940</v>
      </c>
      <c r="AE239" t="s">
        <v>4940</v>
      </c>
      <c r="AF239" t="s">
        <v>4940</v>
      </c>
      <c r="AG239" t="s">
        <v>4940</v>
      </c>
      <c r="AH239" t="s">
        <v>5984</v>
      </c>
      <c r="AI239" t="s">
        <v>360</v>
      </c>
      <c r="AJ239" t="s">
        <v>360</v>
      </c>
      <c r="AK239" t="s">
        <v>362</v>
      </c>
      <c r="AL239" t="s">
        <v>362</v>
      </c>
      <c r="AM239" t="s">
        <v>362</v>
      </c>
      <c r="AN239" t="s">
        <v>362</v>
      </c>
      <c r="AO239" t="s">
        <v>362</v>
      </c>
      <c r="AP239" t="s">
        <v>362</v>
      </c>
      <c r="AQ239" t="s">
        <v>362</v>
      </c>
      <c r="AR239" t="s">
        <v>362</v>
      </c>
      <c r="AS239" t="s">
        <v>362</v>
      </c>
      <c r="AT239" t="s">
        <v>362</v>
      </c>
      <c r="AU239" t="s">
        <v>362</v>
      </c>
      <c r="AV239" t="s">
        <v>362</v>
      </c>
      <c r="AX239" t="s">
        <v>4973</v>
      </c>
      <c r="AY239" t="s">
        <v>362</v>
      </c>
      <c r="AZ239" t="s">
        <v>362</v>
      </c>
      <c r="BA239" t="s">
        <v>362</v>
      </c>
      <c r="BB239" t="s">
        <v>362</v>
      </c>
      <c r="BC239" t="s">
        <v>362</v>
      </c>
      <c r="BD239" t="s">
        <v>362</v>
      </c>
      <c r="BE239" t="s">
        <v>362</v>
      </c>
      <c r="BF239" t="s">
        <v>362</v>
      </c>
      <c r="BG239" t="s">
        <v>362</v>
      </c>
      <c r="BH239" t="s">
        <v>362</v>
      </c>
      <c r="BI239" t="s">
        <v>362</v>
      </c>
      <c r="BJ239" t="s">
        <v>360</v>
      </c>
      <c r="BK239" t="s">
        <v>362</v>
      </c>
      <c r="DE239" t="s">
        <v>5030</v>
      </c>
      <c r="DN239" t="s">
        <v>5041</v>
      </c>
      <c r="DO239" t="s">
        <v>362</v>
      </c>
      <c r="DP239" t="s">
        <v>360</v>
      </c>
      <c r="DQ239" t="s">
        <v>362</v>
      </c>
      <c r="DR239" t="s">
        <v>362</v>
      </c>
      <c r="DS239" t="s">
        <v>362</v>
      </c>
      <c r="DT239" t="s">
        <v>362</v>
      </c>
      <c r="DU239" t="s">
        <v>362</v>
      </c>
      <c r="DV239" t="s">
        <v>362</v>
      </c>
      <c r="DW239" t="s">
        <v>362</v>
      </c>
      <c r="EK239" t="s">
        <v>5070</v>
      </c>
      <c r="EW239" t="s">
        <v>6974</v>
      </c>
      <c r="EX239" t="s">
        <v>362</v>
      </c>
      <c r="EY239" t="s">
        <v>362</v>
      </c>
      <c r="EZ239" t="s">
        <v>362</v>
      </c>
      <c r="FA239" t="s">
        <v>360</v>
      </c>
      <c r="FB239" t="s">
        <v>362</v>
      </c>
      <c r="FC239" t="s">
        <v>362</v>
      </c>
      <c r="FD239" t="s">
        <v>360</v>
      </c>
      <c r="FE239" t="s">
        <v>362</v>
      </c>
      <c r="FF239" t="s">
        <v>362</v>
      </c>
      <c r="FG239" t="s">
        <v>362</v>
      </c>
      <c r="FH239" t="s">
        <v>362</v>
      </c>
      <c r="FJ239" t="s">
        <v>5070</v>
      </c>
      <c r="FK239" t="s">
        <v>5111</v>
      </c>
      <c r="FL239" t="s">
        <v>5113</v>
      </c>
      <c r="FM239" t="s">
        <v>360</v>
      </c>
      <c r="FN239" t="s">
        <v>362</v>
      </c>
      <c r="FO239" t="s">
        <v>362</v>
      </c>
      <c r="FP239" t="s">
        <v>362</v>
      </c>
      <c r="FQ239" t="s">
        <v>362</v>
      </c>
      <c r="FR239" t="s">
        <v>362</v>
      </c>
      <c r="FS239" t="s">
        <v>362</v>
      </c>
      <c r="FT239" t="s">
        <v>362</v>
      </c>
      <c r="FV239" t="s">
        <v>5111</v>
      </c>
      <c r="FW239" t="s">
        <v>5132</v>
      </c>
      <c r="FX239" t="s">
        <v>362</v>
      </c>
      <c r="FY239" t="s">
        <v>362</v>
      </c>
      <c r="FZ239" t="s">
        <v>362</v>
      </c>
      <c r="GA239" t="s">
        <v>362</v>
      </c>
      <c r="GB239" t="s">
        <v>360</v>
      </c>
      <c r="GC239" t="s">
        <v>362</v>
      </c>
      <c r="GD239" t="s">
        <v>362</v>
      </c>
      <c r="GE239" t="s">
        <v>362</v>
      </c>
      <c r="GG239" t="s">
        <v>4953</v>
      </c>
      <c r="GI239" t="s">
        <v>3074</v>
      </c>
      <c r="HN239" t="s">
        <v>5170</v>
      </c>
      <c r="HO239" t="s">
        <v>362</v>
      </c>
      <c r="HP239" t="s">
        <v>360</v>
      </c>
      <c r="HQ239" t="s">
        <v>362</v>
      </c>
      <c r="HR239" t="s">
        <v>362</v>
      </c>
      <c r="HS239" t="s">
        <v>362</v>
      </c>
      <c r="HT239" t="s">
        <v>362</v>
      </c>
      <c r="HU239" t="s">
        <v>362</v>
      </c>
      <c r="HV239" t="s">
        <v>362</v>
      </c>
      <c r="HW239" t="s">
        <v>362</v>
      </c>
      <c r="HY239" t="s">
        <v>5186</v>
      </c>
      <c r="HZ239" t="s">
        <v>362</v>
      </c>
      <c r="IA239" t="s">
        <v>362</v>
      </c>
      <c r="IB239" t="s">
        <v>362</v>
      </c>
      <c r="IC239" t="s">
        <v>362</v>
      </c>
      <c r="ID239" t="s">
        <v>360</v>
      </c>
      <c r="IE239" t="s">
        <v>362</v>
      </c>
      <c r="IG239" t="s">
        <v>5189</v>
      </c>
      <c r="IH239" t="s">
        <v>5198</v>
      </c>
      <c r="II239" t="s">
        <v>362</v>
      </c>
      <c r="IJ239" t="s">
        <v>362</v>
      </c>
      <c r="IK239" t="s">
        <v>360</v>
      </c>
      <c r="IL239" t="s">
        <v>362</v>
      </c>
      <c r="IM239" t="s">
        <v>362</v>
      </c>
      <c r="IN239" t="s">
        <v>362</v>
      </c>
      <c r="IP239" t="s">
        <v>5203</v>
      </c>
      <c r="IQ239" t="s">
        <v>5224</v>
      </c>
      <c r="IR239" t="s">
        <v>362</v>
      </c>
      <c r="IS239" t="s">
        <v>362</v>
      </c>
      <c r="IT239" t="s">
        <v>362</v>
      </c>
      <c r="IU239" t="s">
        <v>362</v>
      </c>
      <c r="IV239" t="s">
        <v>362</v>
      </c>
      <c r="IW239" t="s">
        <v>362</v>
      </c>
      <c r="IX239" t="s">
        <v>360</v>
      </c>
      <c r="IY239" t="s">
        <v>362</v>
      </c>
      <c r="IZ239" t="s">
        <v>362</v>
      </c>
      <c r="JA239" t="s">
        <v>362</v>
      </c>
      <c r="JC239" t="s">
        <v>5050</v>
      </c>
      <c r="JD239" t="s">
        <v>360</v>
      </c>
      <c r="JE239" t="s">
        <v>362</v>
      </c>
      <c r="JF239" t="s">
        <v>362</v>
      </c>
      <c r="JG239" t="s">
        <v>362</v>
      </c>
      <c r="JH239" t="s">
        <v>362</v>
      </c>
      <c r="JI239" t="s">
        <v>362</v>
      </c>
      <c r="JJ239" t="s">
        <v>362</v>
      </c>
      <c r="JL239" t="s">
        <v>5235</v>
      </c>
      <c r="KI239" t="s">
        <v>5259</v>
      </c>
      <c r="KJ239" t="s">
        <v>5263</v>
      </c>
      <c r="KK239" t="s">
        <v>360</v>
      </c>
      <c r="KL239" t="s">
        <v>362</v>
      </c>
      <c r="KM239" t="s">
        <v>362</v>
      </c>
      <c r="KN239" t="s">
        <v>362</v>
      </c>
      <c r="KO239" t="s">
        <v>362</v>
      </c>
      <c r="KP239" t="s">
        <v>362</v>
      </c>
      <c r="KQ239" t="s">
        <v>362</v>
      </c>
      <c r="KR239" t="s">
        <v>362</v>
      </c>
      <c r="KS239" t="s">
        <v>362</v>
      </c>
      <c r="KT239" t="s">
        <v>362</v>
      </c>
      <c r="KU239" t="s">
        <v>362</v>
      </c>
      <c r="LJ239" t="s">
        <v>6023</v>
      </c>
      <c r="LK239" t="s">
        <v>360</v>
      </c>
      <c r="LL239" t="s">
        <v>360</v>
      </c>
      <c r="LM239" t="s">
        <v>360</v>
      </c>
      <c r="LN239" t="s">
        <v>360</v>
      </c>
      <c r="LO239" t="s">
        <v>362</v>
      </c>
      <c r="LP239" t="s">
        <v>362</v>
      </c>
      <c r="LQ239" t="s">
        <v>362</v>
      </c>
      <c r="LS239" t="s">
        <v>3072</v>
      </c>
      <c r="LT239" t="s">
        <v>5287</v>
      </c>
      <c r="MR239" t="s">
        <v>5310</v>
      </c>
      <c r="MS239" t="s">
        <v>360</v>
      </c>
      <c r="MT239" t="s">
        <v>362</v>
      </c>
      <c r="MU239" t="s">
        <v>362</v>
      </c>
      <c r="MV239" t="s">
        <v>362</v>
      </c>
      <c r="MW239" t="s">
        <v>362</v>
      </c>
      <c r="MX239" t="s">
        <v>362</v>
      </c>
      <c r="MY239" t="s">
        <v>362</v>
      </c>
      <c r="MZ239" t="s">
        <v>362</v>
      </c>
      <c r="NA239" t="s">
        <v>362</v>
      </c>
      <c r="NB239" t="s">
        <v>362</v>
      </c>
      <c r="NC239" t="s">
        <v>362</v>
      </c>
      <c r="NE239" t="s">
        <v>4971</v>
      </c>
      <c r="NF239" t="s">
        <v>362</v>
      </c>
      <c r="NG239" t="s">
        <v>362</v>
      </c>
      <c r="NH239" t="s">
        <v>362</v>
      </c>
      <c r="NI239" t="s">
        <v>362</v>
      </c>
      <c r="NJ239" t="s">
        <v>362</v>
      </c>
      <c r="NK239" t="s">
        <v>362</v>
      </c>
      <c r="NL239" t="s">
        <v>362</v>
      </c>
      <c r="NM239" t="s">
        <v>362</v>
      </c>
      <c r="NN239" t="s">
        <v>362</v>
      </c>
      <c r="NO239" t="s">
        <v>362</v>
      </c>
      <c r="NP239" t="s">
        <v>362</v>
      </c>
      <c r="NQ239" t="s">
        <v>360</v>
      </c>
      <c r="NR239" t="s">
        <v>362</v>
      </c>
      <c r="NS239" t="s">
        <v>362</v>
      </c>
      <c r="NU239" t="s">
        <v>6164</v>
      </c>
      <c r="NV239" t="s">
        <v>360</v>
      </c>
      <c r="NW239" t="s">
        <v>362</v>
      </c>
      <c r="NX239" t="s">
        <v>360</v>
      </c>
      <c r="NY239" t="s">
        <v>362</v>
      </c>
      <c r="NZ239" t="s">
        <v>362</v>
      </c>
      <c r="OA239" t="s">
        <v>362</v>
      </c>
      <c r="OB239" t="s">
        <v>360</v>
      </c>
      <c r="OC239" t="s">
        <v>362</v>
      </c>
      <c r="OD239" t="s">
        <v>362</v>
      </c>
      <c r="OE239" t="s">
        <v>362</v>
      </c>
      <c r="OF239" t="s">
        <v>362</v>
      </c>
      <c r="OG239" t="s">
        <v>362</v>
      </c>
      <c r="OI239" t="s">
        <v>5345</v>
      </c>
      <c r="OJ239" t="s">
        <v>360</v>
      </c>
      <c r="OK239" t="s">
        <v>362</v>
      </c>
      <c r="OL239" t="s">
        <v>362</v>
      </c>
      <c r="OM239" t="s">
        <v>362</v>
      </c>
      <c r="ON239" t="s">
        <v>362</v>
      </c>
      <c r="OO239" t="s">
        <v>362</v>
      </c>
      <c r="OP239" t="s">
        <v>362</v>
      </c>
      <c r="OQ239" t="s">
        <v>362</v>
      </c>
      <c r="OR239" t="s">
        <v>362</v>
      </c>
      <c r="OS239" t="s">
        <v>362</v>
      </c>
      <c r="OU239" t="s">
        <v>5019</v>
      </c>
      <c r="OV239" t="s">
        <v>4907</v>
      </c>
      <c r="OW239" t="s">
        <v>362</v>
      </c>
      <c r="OX239" t="s">
        <v>362</v>
      </c>
      <c r="OY239" t="s">
        <v>362</v>
      </c>
      <c r="OZ239" t="s">
        <v>362</v>
      </c>
      <c r="PA239" t="s">
        <v>362</v>
      </c>
      <c r="PB239" t="s">
        <v>362</v>
      </c>
      <c r="PC239" t="s">
        <v>360</v>
      </c>
      <c r="PD239" t="s">
        <v>362</v>
      </c>
      <c r="PF239" t="s">
        <v>5387</v>
      </c>
      <c r="PG239" t="s">
        <v>362</v>
      </c>
      <c r="PH239" t="s">
        <v>362</v>
      </c>
      <c r="PI239" t="s">
        <v>362</v>
      </c>
      <c r="PJ239" t="s">
        <v>362</v>
      </c>
      <c r="PK239" t="s">
        <v>362</v>
      </c>
      <c r="PL239" t="s">
        <v>362</v>
      </c>
      <c r="PM239" t="s">
        <v>362</v>
      </c>
      <c r="PN239" t="s">
        <v>362</v>
      </c>
      <c r="PO239" t="s">
        <v>362</v>
      </c>
      <c r="PP239" t="s">
        <v>360</v>
      </c>
      <c r="PQ239" t="s">
        <v>362</v>
      </c>
      <c r="PR239" t="s">
        <v>362</v>
      </c>
      <c r="PS239" t="s">
        <v>362</v>
      </c>
      <c r="PT239" t="s">
        <v>362</v>
      </c>
      <c r="PU239" t="s">
        <v>362</v>
      </c>
      <c r="PV239" t="s">
        <v>362</v>
      </c>
      <c r="PW239" t="s">
        <v>362</v>
      </c>
      <c r="PX239" t="s">
        <v>362</v>
      </c>
      <c r="PZ239" t="s">
        <v>6522</v>
      </c>
      <c r="QA239" t="s">
        <v>362</v>
      </c>
      <c r="QB239" t="s">
        <v>362</v>
      </c>
      <c r="QC239" t="s">
        <v>362</v>
      </c>
      <c r="QD239" t="s">
        <v>362</v>
      </c>
      <c r="QE239" t="s">
        <v>362</v>
      </c>
      <c r="QF239" t="s">
        <v>360</v>
      </c>
      <c r="QG239" t="s">
        <v>362</v>
      </c>
      <c r="QH239" t="s">
        <v>360</v>
      </c>
      <c r="QI239" t="s">
        <v>362</v>
      </c>
      <c r="QJ239" t="s">
        <v>362</v>
      </c>
      <c r="QK239" t="s">
        <v>362</v>
      </c>
      <c r="QL239" t="s">
        <v>362</v>
      </c>
      <c r="QM239" t="s">
        <v>362</v>
      </c>
      <c r="QN239" t="s">
        <v>362</v>
      </c>
      <c r="QO239" t="s">
        <v>362</v>
      </c>
      <c r="QP239" t="s">
        <v>362</v>
      </c>
      <c r="QR239" t="s">
        <v>6975</v>
      </c>
      <c r="QS239" t="s">
        <v>362</v>
      </c>
      <c r="QT239" t="s">
        <v>362</v>
      </c>
      <c r="QU239" t="s">
        <v>360</v>
      </c>
      <c r="QV239" t="s">
        <v>362</v>
      </c>
      <c r="QW239" t="s">
        <v>360</v>
      </c>
      <c r="QX239" t="s">
        <v>362</v>
      </c>
      <c r="QY239" t="s">
        <v>360</v>
      </c>
      <c r="QZ239" t="s">
        <v>360</v>
      </c>
      <c r="RA239" t="s">
        <v>362</v>
      </c>
      <c r="RB239" t="s">
        <v>362</v>
      </c>
      <c r="RC239" t="s">
        <v>362</v>
      </c>
      <c r="RD239" t="s">
        <v>362</v>
      </c>
      <c r="RF239" t="s">
        <v>6976</v>
      </c>
      <c r="RG239" t="s">
        <v>360</v>
      </c>
      <c r="RH239" t="s">
        <v>362</v>
      </c>
      <c r="RI239" t="s">
        <v>362</v>
      </c>
      <c r="RJ239" t="s">
        <v>362</v>
      </c>
      <c r="RK239" t="s">
        <v>360</v>
      </c>
      <c r="RL239" t="s">
        <v>360</v>
      </c>
      <c r="RM239" t="s">
        <v>362</v>
      </c>
      <c r="RN239" t="s">
        <v>362</v>
      </c>
      <c r="RO239" t="s">
        <v>362</v>
      </c>
      <c r="RP239" t="s">
        <v>362</v>
      </c>
      <c r="RQ239" t="s">
        <v>362</v>
      </c>
      <c r="RR239" t="s">
        <v>362</v>
      </c>
      <c r="RS239" t="s">
        <v>362</v>
      </c>
      <c r="RT239" t="s">
        <v>362</v>
      </c>
      <c r="RU239" t="s">
        <v>362</v>
      </c>
      <c r="RV239" t="s">
        <v>362</v>
      </c>
      <c r="RX239" t="s">
        <v>6977</v>
      </c>
      <c r="RY239" t="s">
        <v>360</v>
      </c>
      <c r="RZ239" t="s">
        <v>360</v>
      </c>
      <c r="SA239" t="s">
        <v>360</v>
      </c>
      <c r="SB239" t="s">
        <v>360</v>
      </c>
      <c r="SC239" t="s">
        <v>362</v>
      </c>
      <c r="SD239" t="s">
        <v>360</v>
      </c>
      <c r="SE239" t="s">
        <v>362</v>
      </c>
      <c r="SF239" t="s">
        <v>360</v>
      </c>
      <c r="SG239" t="s">
        <v>362</v>
      </c>
      <c r="SH239" t="s">
        <v>362</v>
      </c>
      <c r="SI239" t="s">
        <v>362</v>
      </c>
      <c r="SK239" t="s">
        <v>6978</v>
      </c>
      <c r="SL239" t="s">
        <v>362</v>
      </c>
      <c r="SM239" t="s">
        <v>362</v>
      </c>
      <c r="SN239" t="s">
        <v>362</v>
      </c>
      <c r="SO239" t="s">
        <v>360</v>
      </c>
      <c r="SP239" t="s">
        <v>362</v>
      </c>
      <c r="SQ239" t="s">
        <v>360</v>
      </c>
      <c r="SR239" t="s">
        <v>360</v>
      </c>
      <c r="SS239" t="s">
        <v>360</v>
      </c>
      <c r="ST239" t="s">
        <v>360</v>
      </c>
      <c r="SU239" t="s">
        <v>362</v>
      </c>
      <c r="SV239" t="s">
        <v>362</v>
      </c>
      <c r="SW239" t="s">
        <v>362</v>
      </c>
      <c r="SX239" t="s">
        <v>362</v>
      </c>
      <c r="SZ239" t="s">
        <v>3074</v>
      </c>
      <c r="TA239" t="s">
        <v>362</v>
      </c>
      <c r="TB239" t="s">
        <v>362</v>
      </c>
      <c r="TC239" t="s">
        <v>362</v>
      </c>
      <c r="TD239" t="s">
        <v>362</v>
      </c>
      <c r="TE239" t="s">
        <v>362</v>
      </c>
      <c r="TF239" t="s">
        <v>362</v>
      </c>
      <c r="TG239" t="s">
        <v>360</v>
      </c>
      <c r="TH239" t="s">
        <v>362</v>
      </c>
      <c r="UN239" t="s">
        <v>3074</v>
      </c>
      <c r="UO239" t="s">
        <v>3074</v>
      </c>
      <c r="UP239" t="s">
        <v>3074</v>
      </c>
      <c r="UQ239" t="s">
        <v>6979</v>
      </c>
      <c r="UR239" t="s">
        <v>304</v>
      </c>
      <c r="US239" t="s">
        <v>321</v>
      </c>
      <c r="UT239" t="s">
        <v>282</v>
      </c>
      <c r="UU239" t="s">
        <v>686</v>
      </c>
      <c r="UV239" t="s">
        <v>532</v>
      </c>
      <c r="UW239" t="s">
        <v>331</v>
      </c>
      <c r="UX239" t="s">
        <v>742</v>
      </c>
      <c r="UY239" t="s">
        <v>406</v>
      </c>
      <c r="UZ239" t="s">
        <v>1098</v>
      </c>
      <c r="VA239" t="s">
        <v>1185</v>
      </c>
      <c r="VB239" t="s">
        <v>380</v>
      </c>
    </row>
    <row r="240" spans="1:574" x14ac:dyDescent="0.25">
      <c r="A240" t="s">
        <v>6980</v>
      </c>
      <c r="B240" s="38">
        <v>45917</v>
      </c>
      <c r="C240" t="s">
        <v>3057</v>
      </c>
      <c r="D240" t="s">
        <v>3062</v>
      </c>
      <c r="E240" t="s">
        <v>3068</v>
      </c>
      <c r="G240" t="s">
        <v>3072</v>
      </c>
      <c r="H240" s="38">
        <v>44622</v>
      </c>
      <c r="I240">
        <v>42</v>
      </c>
      <c r="J240" t="s">
        <v>1470</v>
      </c>
      <c r="K240" t="s">
        <v>4866</v>
      </c>
      <c r="L240" t="s">
        <v>4875</v>
      </c>
      <c r="N240" t="s">
        <v>4911</v>
      </c>
      <c r="P240" t="s">
        <v>4931</v>
      </c>
      <c r="R240" t="s">
        <v>5527</v>
      </c>
      <c r="S240" t="s">
        <v>360</v>
      </c>
      <c r="T240" t="s">
        <v>362</v>
      </c>
      <c r="U240" t="s">
        <v>362</v>
      </c>
      <c r="V240" t="s">
        <v>362</v>
      </c>
      <c r="W240" t="s">
        <v>362</v>
      </c>
      <c r="X240" t="s">
        <v>362</v>
      </c>
      <c r="Y240" t="s">
        <v>362</v>
      </c>
      <c r="Z240" t="s">
        <v>362</v>
      </c>
      <c r="AB240" t="s">
        <v>4940</v>
      </c>
      <c r="AC240" t="s">
        <v>4940</v>
      </c>
      <c r="AD240" t="s">
        <v>4940</v>
      </c>
      <c r="AE240" t="s">
        <v>4940</v>
      </c>
      <c r="AF240" t="s">
        <v>4940</v>
      </c>
      <c r="AG240" t="s">
        <v>4940</v>
      </c>
      <c r="AH240" t="s">
        <v>6981</v>
      </c>
      <c r="AI240" t="s">
        <v>360</v>
      </c>
      <c r="AJ240" t="s">
        <v>362</v>
      </c>
      <c r="AK240" t="s">
        <v>360</v>
      </c>
      <c r="AL240" t="s">
        <v>360</v>
      </c>
      <c r="AM240" t="s">
        <v>362</v>
      </c>
      <c r="AN240" t="s">
        <v>362</v>
      </c>
      <c r="AO240" t="s">
        <v>362</v>
      </c>
      <c r="AP240" t="s">
        <v>360</v>
      </c>
      <c r="AQ240" t="s">
        <v>360</v>
      </c>
      <c r="AR240" t="s">
        <v>360</v>
      </c>
      <c r="AS240" t="s">
        <v>362</v>
      </c>
      <c r="AT240" t="s">
        <v>362</v>
      </c>
      <c r="AU240" t="s">
        <v>362</v>
      </c>
      <c r="AV240" t="s">
        <v>362</v>
      </c>
      <c r="AX240" t="s">
        <v>4973</v>
      </c>
      <c r="AY240" t="s">
        <v>362</v>
      </c>
      <c r="AZ240" t="s">
        <v>362</v>
      </c>
      <c r="BA240" t="s">
        <v>362</v>
      </c>
      <c r="BB240" t="s">
        <v>362</v>
      </c>
      <c r="BC240" t="s">
        <v>362</v>
      </c>
      <c r="BD240" t="s">
        <v>362</v>
      </c>
      <c r="BE240" t="s">
        <v>362</v>
      </c>
      <c r="BF240" t="s">
        <v>362</v>
      </c>
      <c r="BG240" t="s">
        <v>362</v>
      </c>
      <c r="BH240" t="s">
        <v>362</v>
      </c>
      <c r="BI240" t="s">
        <v>362</v>
      </c>
      <c r="BJ240" t="s">
        <v>360</v>
      </c>
      <c r="BK240" t="s">
        <v>362</v>
      </c>
      <c r="DE240" t="s">
        <v>5026</v>
      </c>
      <c r="DF240" t="s">
        <v>5036</v>
      </c>
      <c r="DG240" t="s">
        <v>362</v>
      </c>
      <c r="DH240" t="s">
        <v>362</v>
      </c>
      <c r="DI240" t="s">
        <v>360</v>
      </c>
      <c r="DJ240" t="s">
        <v>362</v>
      </c>
      <c r="DK240" t="s">
        <v>362</v>
      </c>
      <c r="DL240" t="s">
        <v>362</v>
      </c>
      <c r="EK240" t="s">
        <v>5070</v>
      </c>
      <c r="EW240" t="s">
        <v>5094</v>
      </c>
      <c r="EX240" t="s">
        <v>360</v>
      </c>
      <c r="EY240" t="s">
        <v>362</v>
      </c>
      <c r="EZ240" t="s">
        <v>362</v>
      </c>
      <c r="FA240" t="s">
        <v>362</v>
      </c>
      <c r="FB240" t="s">
        <v>362</v>
      </c>
      <c r="FC240" t="s">
        <v>362</v>
      </c>
      <c r="FD240" t="s">
        <v>362</v>
      </c>
      <c r="FE240" t="s">
        <v>362</v>
      </c>
      <c r="FF240" t="s">
        <v>362</v>
      </c>
      <c r="FG240" t="s">
        <v>362</v>
      </c>
      <c r="FH240" t="s">
        <v>362</v>
      </c>
      <c r="FJ240" t="s">
        <v>5070</v>
      </c>
      <c r="FK240" t="s">
        <v>5111</v>
      </c>
      <c r="FL240" t="s">
        <v>5113</v>
      </c>
      <c r="FM240" t="s">
        <v>360</v>
      </c>
      <c r="FN240" t="s">
        <v>362</v>
      </c>
      <c r="FO240" t="s">
        <v>362</v>
      </c>
      <c r="FP240" t="s">
        <v>362</v>
      </c>
      <c r="FQ240" t="s">
        <v>362</v>
      </c>
      <c r="FR240" t="s">
        <v>362</v>
      </c>
      <c r="FS240" t="s">
        <v>362</v>
      </c>
      <c r="FT240" t="s">
        <v>362</v>
      </c>
      <c r="FV240" t="s">
        <v>3072</v>
      </c>
      <c r="GG240" t="s">
        <v>4949</v>
      </c>
      <c r="GI240" t="s">
        <v>3074</v>
      </c>
      <c r="HN240" t="s">
        <v>4907</v>
      </c>
      <c r="HO240" t="s">
        <v>362</v>
      </c>
      <c r="HP240" t="s">
        <v>362</v>
      </c>
      <c r="HQ240" t="s">
        <v>362</v>
      </c>
      <c r="HR240" t="s">
        <v>362</v>
      </c>
      <c r="HS240" t="s">
        <v>362</v>
      </c>
      <c r="HT240" t="s">
        <v>362</v>
      </c>
      <c r="HU240" t="s">
        <v>362</v>
      </c>
      <c r="HV240" t="s">
        <v>360</v>
      </c>
      <c r="HW240" t="s">
        <v>362</v>
      </c>
      <c r="HY240" t="s">
        <v>5186</v>
      </c>
      <c r="HZ240" t="s">
        <v>362</v>
      </c>
      <c r="IA240" t="s">
        <v>362</v>
      </c>
      <c r="IB240" t="s">
        <v>362</v>
      </c>
      <c r="IC240" t="s">
        <v>362</v>
      </c>
      <c r="ID240" t="s">
        <v>360</v>
      </c>
      <c r="IE240" t="s">
        <v>362</v>
      </c>
      <c r="IG240" t="s">
        <v>5187</v>
      </c>
      <c r="IP240" t="s">
        <v>5203</v>
      </c>
      <c r="IQ240" t="s">
        <v>6162</v>
      </c>
      <c r="IR240" t="s">
        <v>362</v>
      </c>
      <c r="IS240" t="s">
        <v>360</v>
      </c>
      <c r="IT240" t="s">
        <v>362</v>
      </c>
      <c r="IU240" t="s">
        <v>360</v>
      </c>
      <c r="IV240" t="s">
        <v>360</v>
      </c>
      <c r="IW240" t="s">
        <v>362</v>
      </c>
      <c r="IX240" t="s">
        <v>362</v>
      </c>
      <c r="IY240" t="s">
        <v>362</v>
      </c>
      <c r="IZ240" t="s">
        <v>362</v>
      </c>
      <c r="JA240" t="s">
        <v>362</v>
      </c>
      <c r="JL240" t="s">
        <v>3074</v>
      </c>
      <c r="JX240" t="s">
        <v>5248</v>
      </c>
      <c r="JY240" t="s">
        <v>360</v>
      </c>
      <c r="JZ240" t="s">
        <v>362</v>
      </c>
      <c r="KA240" t="s">
        <v>362</v>
      </c>
      <c r="KB240" t="s">
        <v>362</v>
      </c>
      <c r="KC240" t="s">
        <v>362</v>
      </c>
      <c r="KD240" t="s">
        <v>362</v>
      </c>
      <c r="KE240" t="s">
        <v>362</v>
      </c>
      <c r="KF240" t="s">
        <v>362</v>
      </c>
      <c r="KG240" t="s">
        <v>362</v>
      </c>
      <c r="KI240" t="s">
        <v>5259</v>
      </c>
      <c r="KJ240" t="s">
        <v>6186</v>
      </c>
      <c r="KK240" t="s">
        <v>360</v>
      </c>
      <c r="KL240" t="s">
        <v>362</v>
      </c>
      <c r="KM240" t="s">
        <v>360</v>
      </c>
      <c r="KN240" t="s">
        <v>362</v>
      </c>
      <c r="KO240" t="s">
        <v>362</v>
      </c>
      <c r="KP240" t="s">
        <v>362</v>
      </c>
      <c r="KQ240" t="s">
        <v>362</v>
      </c>
      <c r="KR240" t="s">
        <v>362</v>
      </c>
      <c r="KS240" t="s">
        <v>362</v>
      </c>
      <c r="KT240" t="s">
        <v>362</v>
      </c>
      <c r="KU240" t="s">
        <v>362</v>
      </c>
      <c r="LJ240" t="s">
        <v>5279</v>
      </c>
      <c r="LK240" t="s">
        <v>360</v>
      </c>
      <c r="LL240" t="s">
        <v>362</v>
      </c>
      <c r="LM240" t="s">
        <v>362</v>
      </c>
      <c r="LN240" t="s">
        <v>362</v>
      </c>
      <c r="LO240" t="s">
        <v>362</v>
      </c>
      <c r="LP240" t="s">
        <v>362</v>
      </c>
      <c r="LQ240" t="s">
        <v>362</v>
      </c>
      <c r="LS240" t="s">
        <v>3074</v>
      </c>
      <c r="LT240" t="s">
        <v>5287</v>
      </c>
      <c r="MR240" t="s">
        <v>5050</v>
      </c>
      <c r="MS240" t="s">
        <v>362</v>
      </c>
      <c r="MT240" t="s">
        <v>362</v>
      </c>
      <c r="MU240" t="s">
        <v>362</v>
      </c>
      <c r="MV240" t="s">
        <v>362</v>
      </c>
      <c r="MW240" t="s">
        <v>362</v>
      </c>
      <c r="MX240" t="s">
        <v>362</v>
      </c>
      <c r="MY240" t="s">
        <v>362</v>
      </c>
      <c r="MZ240" t="s">
        <v>360</v>
      </c>
      <c r="NA240" t="s">
        <v>362</v>
      </c>
      <c r="NB240" t="s">
        <v>362</v>
      </c>
      <c r="NC240" t="s">
        <v>362</v>
      </c>
      <c r="NE240" t="s">
        <v>4971</v>
      </c>
      <c r="NF240" t="s">
        <v>362</v>
      </c>
      <c r="NG240" t="s">
        <v>362</v>
      </c>
      <c r="NH240" t="s">
        <v>362</v>
      </c>
      <c r="NI240" t="s">
        <v>362</v>
      </c>
      <c r="NJ240" t="s">
        <v>362</v>
      </c>
      <c r="NK240" t="s">
        <v>362</v>
      </c>
      <c r="NL240" t="s">
        <v>362</v>
      </c>
      <c r="NM240" t="s">
        <v>362</v>
      </c>
      <c r="NN240" t="s">
        <v>362</v>
      </c>
      <c r="NO240" t="s">
        <v>362</v>
      </c>
      <c r="NP240" t="s">
        <v>362</v>
      </c>
      <c r="NQ240" t="s">
        <v>360</v>
      </c>
      <c r="NR240" t="s">
        <v>362</v>
      </c>
      <c r="NS240" t="s">
        <v>362</v>
      </c>
      <c r="NU240" t="s">
        <v>6186</v>
      </c>
      <c r="NV240" t="s">
        <v>360</v>
      </c>
      <c r="NW240" t="s">
        <v>362</v>
      </c>
      <c r="NX240" t="s">
        <v>360</v>
      </c>
      <c r="NY240" t="s">
        <v>362</v>
      </c>
      <c r="NZ240" t="s">
        <v>362</v>
      </c>
      <c r="OA240" t="s">
        <v>362</v>
      </c>
      <c r="OB240" t="s">
        <v>362</v>
      </c>
      <c r="OC240" t="s">
        <v>362</v>
      </c>
      <c r="OD240" t="s">
        <v>362</v>
      </c>
      <c r="OE240" t="s">
        <v>362</v>
      </c>
      <c r="OF240" t="s">
        <v>362</v>
      </c>
      <c r="OG240" t="s">
        <v>362</v>
      </c>
      <c r="OI240" t="s">
        <v>6982</v>
      </c>
      <c r="OJ240" t="s">
        <v>360</v>
      </c>
      <c r="OK240" t="s">
        <v>362</v>
      </c>
      <c r="OL240" t="s">
        <v>362</v>
      </c>
      <c r="OM240" t="s">
        <v>362</v>
      </c>
      <c r="ON240" t="s">
        <v>360</v>
      </c>
      <c r="OO240" t="s">
        <v>362</v>
      </c>
      <c r="OP240" t="s">
        <v>362</v>
      </c>
      <c r="OQ240" t="s">
        <v>362</v>
      </c>
      <c r="OR240" t="s">
        <v>362</v>
      </c>
      <c r="OS240" t="s">
        <v>362</v>
      </c>
      <c r="OU240" t="s">
        <v>5002</v>
      </c>
      <c r="PF240" t="s">
        <v>5387</v>
      </c>
      <c r="PG240" t="s">
        <v>362</v>
      </c>
      <c r="PH240" t="s">
        <v>362</v>
      </c>
      <c r="PI240" t="s">
        <v>362</v>
      </c>
      <c r="PJ240" t="s">
        <v>362</v>
      </c>
      <c r="PK240" t="s">
        <v>362</v>
      </c>
      <c r="PL240" t="s">
        <v>362</v>
      </c>
      <c r="PM240" t="s">
        <v>362</v>
      </c>
      <c r="PN240" t="s">
        <v>362</v>
      </c>
      <c r="PO240" t="s">
        <v>362</v>
      </c>
      <c r="PP240" t="s">
        <v>360</v>
      </c>
      <c r="PQ240" t="s">
        <v>362</v>
      </c>
      <c r="PR240" t="s">
        <v>362</v>
      </c>
      <c r="PS240" t="s">
        <v>362</v>
      </c>
      <c r="PT240" t="s">
        <v>362</v>
      </c>
      <c r="PU240" t="s">
        <v>362</v>
      </c>
      <c r="PV240" t="s">
        <v>362</v>
      </c>
      <c r="PW240" t="s">
        <v>362</v>
      </c>
      <c r="PX240" t="s">
        <v>362</v>
      </c>
      <c r="PZ240" t="s">
        <v>5412</v>
      </c>
      <c r="QA240" t="s">
        <v>362</v>
      </c>
      <c r="QB240" t="s">
        <v>362</v>
      </c>
      <c r="QC240" t="s">
        <v>362</v>
      </c>
      <c r="QD240" t="s">
        <v>362</v>
      </c>
      <c r="QE240" t="s">
        <v>362</v>
      </c>
      <c r="QF240" t="s">
        <v>362</v>
      </c>
      <c r="QG240" t="s">
        <v>362</v>
      </c>
      <c r="QH240" t="s">
        <v>360</v>
      </c>
      <c r="QI240" t="s">
        <v>362</v>
      </c>
      <c r="QJ240" t="s">
        <v>362</v>
      </c>
      <c r="QK240" t="s">
        <v>362</v>
      </c>
      <c r="QL240" t="s">
        <v>362</v>
      </c>
      <c r="QM240" t="s">
        <v>362</v>
      </c>
      <c r="QN240" t="s">
        <v>362</v>
      </c>
      <c r="QO240" t="s">
        <v>362</v>
      </c>
      <c r="QP240" t="s">
        <v>362</v>
      </c>
      <c r="QR240" t="s">
        <v>5437</v>
      </c>
      <c r="QS240" t="s">
        <v>362</v>
      </c>
      <c r="QT240" t="s">
        <v>362</v>
      </c>
      <c r="QU240" t="s">
        <v>362</v>
      </c>
      <c r="QV240" t="s">
        <v>362</v>
      </c>
      <c r="QW240" t="s">
        <v>362</v>
      </c>
      <c r="QX240" t="s">
        <v>362</v>
      </c>
      <c r="QY240" t="s">
        <v>362</v>
      </c>
      <c r="QZ240" t="s">
        <v>360</v>
      </c>
      <c r="RA240" t="s">
        <v>362</v>
      </c>
      <c r="RB240" t="s">
        <v>362</v>
      </c>
      <c r="RC240" t="s">
        <v>362</v>
      </c>
      <c r="RD240" t="s">
        <v>362</v>
      </c>
      <c r="RF240" t="s">
        <v>5449</v>
      </c>
      <c r="RG240" t="s">
        <v>362</v>
      </c>
      <c r="RH240" t="s">
        <v>362</v>
      </c>
      <c r="RI240" t="s">
        <v>362</v>
      </c>
      <c r="RJ240" t="s">
        <v>362</v>
      </c>
      <c r="RK240" t="s">
        <v>360</v>
      </c>
      <c r="RL240" t="s">
        <v>362</v>
      </c>
      <c r="RM240" t="s">
        <v>362</v>
      </c>
      <c r="RN240" t="s">
        <v>362</v>
      </c>
      <c r="RO240" t="s">
        <v>362</v>
      </c>
      <c r="RP240" t="s">
        <v>362</v>
      </c>
      <c r="RQ240" t="s">
        <v>362</v>
      </c>
      <c r="RR240" t="s">
        <v>362</v>
      </c>
      <c r="RS240" t="s">
        <v>362</v>
      </c>
      <c r="RT240" t="s">
        <v>362</v>
      </c>
      <c r="RU240" t="s">
        <v>362</v>
      </c>
      <c r="RV240" t="s">
        <v>362</v>
      </c>
      <c r="RX240" t="s">
        <v>6481</v>
      </c>
      <c r="RY240" t="s">
        <v>362</v>
      </c>
      <c r="RZ240" t="s">
        <v>362</v>
      </c>
      <c r="SA240" t="s">
        <v>360</v>
      </c>
      <c r="SB240" t="s">
        <v>360</v>
      </c>
      <c r="SC240" t="s">
        <v>362</v>
      </c>
      <c r="SD240" t="s">
        <v>362</v>
      </c>
      <c r="SE240" t="s">
        <v>362</v>
      </c>
      <c r="SF240" t="s">
        <v>362</v>
      </c>
      <c r="SG240" t="s">
        <v>362</v>
      </c>
      <c r="SH240" t="s">
        <v>362</v>
      </c>
      <c r="SI240" t="s">
        <v>362</v>
      </c>
      <c r="SK240" t="s">
        <v>5495</v>
      </c>
      <c r="SL240" t="s">
        <v>362</v>
      </c>
      <c r="SM240" t="s">
        <v>362</v>
      </c>
      <c r="SN240" t="s">
        <v>362</v>
      </c>
      <c r="SO240" t="s">
        <v>362</v>
      </c>
      <c r="SP240" t="s">
        <v>362</v>
      </c>
      <c r="SQ240" t="s">
        <v>362</v>
      </c>
      <c r="SR240" t="s">
        <v>360</v>
      </c>
      <c r="SS240" t="s">
        <v>362</v>
      </c>
      <c r="ST240" t="s">
        <v>362</v>
      </c>
      <c r="SU240" t="s">
        <v>362</v>
      </c>
      <c r="SV240" t="s">
        <v>362</v>
      </c>
      <c r="SW240" t="s">
        <v>362</v>
      </c>
      <c r="SX240" t="s">
        <v>362</v>
      </c>
      <c r="SZ240" t="s">
        <v>5505</v>
      </c>
      <c r="TA240" t="s">
        <v>360</v>
      </c>
      <c r="TB240" t="s">
        <v>362</v>
      </c>
      <c r="TC240" t="s">
        <v>362</v>
      </c>
      <c r="TD240" t="s">
        <v>362</v>
      </c>
      <c r="TE240" t="s">
        <v>362</v>
      </c>
      <c r="TF240" t="s">
        <v>362</v>
      </c>
      <c r="TG240" t="s">
        <v>362</v>
      </c>
      <c r="TH240" t="s">
        <v>362</v>
      </c>
      <c r="TJ240" t="s">
        <v>5495</v>
      </c>
      <c r="TK240" t="s">
        <v>362</v>
      </c>
      <c r="TL240" t="s">
        <v>362</v>
      </c>
      <c r="TM240" t="s">
        <v>362</v>
      </c>
      <c r="TN240" t="s">
        <v>362</v>
      </c>
      <c r="TO240" t="s">
        <v>362</v>
      </c>
      <c r="TP240" t="s">
        <v>362</v>
      </c>
      <c r="TQ240" t="s">
        <v>360</v>
      </c>
      <c r="TR240" t="s">
        <v>362</v>
      </c>
      <c r="TS240" t="s">
        <v>362</v>
      </c>
      <c r="TT240" t="s">
        <v>362</v>
      </c>
      <c r="TU240" t="s">
        <v>362</v>
      </c>
      <c r="TV240" t="s">
        <v>362</v>
      </c>
      <c r="TW240" t="s">
        <v>362</v>
      </c>
      <c r="UN240" t="s">
        <v>3074</v>
      </c>
      <c r="UO240" t="s">
        <v>3074</v>
      </c>
      <c r="UP240" t="s">
        <v>3074</v>
      </c>
      <c r="UQ240" t="s">
        <v>6983</v>
      </c>
      <c r="UR240" t="s">
        <v>304</v>
      </c>
      <c r="US240" t="s">
        <v>321</v>
      </c>
      <c r="UT240" t="s">
        <v>290</v>
      </c>
      <c r="UU240" t="s">
        <v>686</v>
      </c>
      <c r="UV240" t="s">
        <v>532</v>
      </c>
      <c r="UW240" t="s">
        <v>329</v>
      </c>
      <c r="UX240" t="s">
        <v>737</v>
      </c>
      <c r="UY240" t="s">
        <v>406</v>
      </c>
      <c r="UZ240" t="s">
        <v>1098</v>
      </c>
      <c r="VA240" t="s">
        <v>1185</v>
      </c>
      <c r="VB240" t="s">
        <v>375</v>
      </c>
    </row>
    <row r="241" spans="1:574" x14ac:dyDescent="0.25">
      <c r="A241" t="s">
        <v>6984</v>
      </c>
      <c r="B241" s="38">
        <v>45917</v>
      </c>
      <c r="C241" t="s">
        <v>3056</v>
      </c>
      <c r="D241" t="s">
        <v>3062</v>
      </c>
      <c r="E241" t="s">
        <v>3068</v>
      </c>
      <c r="G241" t="s">
        <v>3072</v>
      </c>
      <c r="H241" s="38">
        <v>44637</v>
      </c>
      <c r="I241">
        <v>33</v>
      </c>
      <c r="J241" t="s">
        <v>1470</v>
      </c>
      <c r="K241" t="s">
        <v>4866</v>
      </c>
      <c r="L241" t="s">
        <v>4875</v>
      </c>
      <c r="N241" t="s">
        <v>4911</v>
      </c>
      <c r="P241" t="s">
        <v>4921</v>
      </c>
      <c r="R241" t="s">
        <v>5527</v>
      </c>
      <c r="S241" t="s">
        <v>360</v>
      </c>
      <c r="T241" t="s">
        <v>362</v>
      </c>
      <c r="U241" t="s">
        <v>362</v>
      </c>
      <c r="V241" t="s">
        <v>362</v>
      </c>
      <c r="W241" t="s">
        <v>362</v>
      </c>
      <c r="X241" t="s">
        <v>362</v>
      </c>
      <c r="Y241" t="s">
        <v>362</v>
      </c>
      <c r="Z241" t="s">
        <v>362</v>
      </c>
      <c r="AB241" t="s">
        <v>4942</v>
      </c>
      <c r="AC241" t="s">
        <v>4940</v>
      </c>
      <c r="AD241" t="s">
        <v>4940</v>
      </c>
      <c r="AE241" t="s">
        <v>4940</v>
      </c>
      <c r="AF241" t="s">
        <v>4940</v>
      </c>
      <c r="AG241" t="s">
        <v>4940</v>
      </c>
      <c r="AH241" t="s">
        <v>4971</v>
      </c>
      <c r="AI241" t="s">
        <v>362</v>
      </c>
      <c r="AJ241" t="s">
        <v>362</v>
      </c>
      <c r="AK241" t="s">
        <v>362</v>
      </c>
      <c r="AL241" t="s">
        <v>362</v>
      </c>
      <c r="AM241" t="s">
        <v>362</v>
      </c>
      <c r="AN241" t="s">
        <v>362</v>
      </c>
      <c r="AO241" t="s">
        <v>362</v>
      </c>
      <c r="AP241" t="s">
        <v>362</v>
      </c>
      <c r="AQ241" t="s">
        <v>362</v>
      </c>
      <c r="AR241" t="s">
        <v>362</v>
      </c>
      <c r="AS241" t="s">
        <v>362</v>
      </c>
      <c r="AT241" t="s">
        <v>362</v>
      </c>
      <c r="AU241" t="s">
        <v>360</v>
      </c>
      <c r="AV241" t="s">
        <v>362</v>
      </c>
      <c r="AX241" t="s">
        <v>4973</v>
      </c>
      <c r="AY241" t="s">
        <v>362</v>
      </c>
      <c r="AZ241" t="s">
        <v>362</v>
      </c>
      <c r="BA241" t="s">
        <v>362</v>
      </c>
      <c r="BB241" t="s">
        <v>362</v>
      </c>
      <c r="BC241" t="s">
        <v>362</v>
      </c>
      <c r="BD241" t="s">
        <v>362</v>
      </c>
      <c r="BE241" t="s">
        <v>362</v>
      </c>
      <c r="BF241" t="s">
        <v>362</v>
      </c>
      <c r="BG241" t="s">
        <v>362</v>
      </c>
      <c r="BH241" t="s">
        <v>362</v>
      </c>
      <c r="BI241" t="s">
        <v>362</v>
      </c>
      <c r="BJ241" t="s">
        <v>360</v>
      </c>
      <c r="BK241" t="s">
        <v>362</v>
      </c>
      <c r="DE241" t="s">
        <v>5026</v>
      </c>
      <c r="DF241" t="s">
        <v>5036</v>
      </c>
      <c r="DG241" t="s">
        <v>362</v>
      </c>
      <c r="DH241" t="s">
        <v>362</v>
      </c>
      <c r="DI241" t="s">
        <v>360</v>
      </c>
      <c r="DJ241" t="s">
        <v>362</v>
      </c>
      <c r="DK241" t="s">
        <v>362</v>
      </c>
      <c r="DL241" t="s">
        <v>362</v>
      </c>
      <c r="FJ241" t="s">
        <v>5074</v>
      </c>
      <c r="FK241" t="s">
        <v>5111</v>
      </c>
      <c r="FL241" t="s">
        <v>6119</v>
      </c>
      <c r="FM241" t="s">
        <v>360</v>
      </c>
      <c r="FN241" t="s">
        <v>362</v>
      </c>
      <c r="FO241" t="s">
        <v>362</v>
      </c>
      <c r="FP241" t="s">
        <v>362</v>
      </c>
      <c r="FQ241" t="s">
        <v>360</v>
      </c>
      <c r="FR241" t="s">
        <v>362</v>
      </c>
      <c r="FS241" t="s">
        <v>362</v>
      </c>
      <c r="FT241" t="s">
        <v>362</v>
      </c>
      <c r="FV241" t="s">
        <v>5111</v>
      </c>
      <c r="FW241" t="s">
        <v>5132</v>
      </c>
      <c r="FX241" t="s">
        <v>362</v>
      </c>
      <c r="FY241" t="s">
        <v>362</v>
      </c>
      <c r="FZ241" t="s">
        <v>362</v>
      </c>
      <c r="GA241" t="s">
        <v>362</v>
      </c>
      <c r="GB241" t="s">
        <v>360</v>
      </c>
      <c r="GC241" t="s">
        <v>362</v>
      </c>
      <c r="GD241" t="s">
        <v>362</v>
      </c>
      <c r="GE241" t="s">
        <v>362</v>
      </c>
      <c r="GG241" t="s">
        <v>4949</v>
      </c>
      <c r="GI241" t="s">
        <v>3074</v>
      </c>
      <c r="HN241" t="s">
        <v>4907</v>
      </c>
      <c r="HO241" t="s">
        <v>362</v>
      </c>
      <c r="HP241" t="s">
        <v>362</v>
      </c>
      <c r="HQ241" t="s">
        <v>362</v>
      </c>
      <c r="HR241" t="s">
        <v>362</v>
      </c>
      <c r="HS241" t="s">
        <v>362</v>
      </c>
      <c r="HT241" t="s">
        <v>362</v>
      </c>
      <c r="HU241" t="s">
        <v>362</v>
      </c>
      <c r="HV241" t="s">
        <v>360</v>
      </c>
      <c r="HW241" t="s">
        <v>362</v>
      </c>
      <c r="HY241" t="s">
        <v>5186</v>
      </c>
      <c r="HZ241" t="s">
        <v>362</v>
      </c>
      <c r="IA241" t="s">
        <v>362</v>
      </c>
      <c r="IB241" t="s">
        <v>362</v>
      </c>
      <c r="IC241" t="s">
        <v>362</v>
      </c>
      <c r="ID241" t="s">
        <v>360</v>
      </c>
      <c r="IE241" t="s">
        <v>362</v>
      </c>
      <c r="IG241" t="s">
        <v>5189</v>
      </c>
      <c r="IH241" t="s">
        <v>6924</v>
      </c>
      <c r="II241" t="s">
        <v>362</v>
      </c>
      <c r="IJ241" t="s">
        <v>360</v>
      </c>
      <c r="IK241" t="s">
        <v>362</v>
      </c>
      <c r="IL241" t="s">
        <v>360</v>
      </c>
      <c r="IM241" t="s">
        <v>362</v>
      </c>
      <c r="IN241" t="s">
        <v>362</v>
      </c>
      <c r="IP241" t="s">
        <v>5203</v>
      </c>
      <c r="IQ241" t="s">
        <v>5220</v>
      </c>
      <c r="IR241" t="s">
        <v>362</v>
      </c>
      <c r="IS241" t="s">
        <v>362</v>
      </c>
      <c r="IT241" t="s">
        <v>362</v>
      </c>
      <c r="IU241" t="s">
        <v>362</v>
      </c>
      <c r="IV241" t="s">
        <v>360</v>
      </c>
      <c r="IW241" t="s">
        <v>362</v>
      </c>
      <c r="IX241" t="s">
        <v>362</v>
      </c>
      <c r="IY241" t="s">
        <v>362</v>
      </c>
      <c r="IZ241" t="s">
        <v>362</v>
      </c>
      <c r="JA241" t="s">
        <v>362</v>
      </c>
      <c r="JL241" t="s">
        <v>3074</v>
      </c>
      <c r="JX241" t="s">
        <v>5248</v>
      </c>
      <c r="JY241" t="s">
        <v>360</v>
      </c>
      <c r="JZ241" t="s">
        <v>362</v>
      </c>
      <c r="KA241" t="s">
        <v>362</v>
      </c>
      <c r="KB241" t="s">
        <v>362</v>
      </c>
      <c r="KC241" t="s">
        <v>362</v>
      </c>
      <c r="KD241" t="s">
        <v>362</v>
      </c>
      <c r="KE241" t="s">
        <v>362</v>
      </c>
      <c r="KF241" t="s">
        <v>362</v>
      </c>
      <c r="KG241" t="s">
        <v>362</v>
      </c>
      <c r="KI241" t="s">
        <v>5259</v>
      </c>
      <c r="KJ241" t="s">
        <v>5996</v>
      </c>
      <c r="KK241" t="s">
        <v>360</v>
      </c>
      <c r="KL241" t="s">
        <v>362</v>
      </c>
      <c r="KM241" t="s">
        <v>362</v>
      </c>
      <c r="KN241" t="s">
        <v>362</v>
      </c>
      <c r="KO241" t="s">
        <v>360</v>
      </c>
      <c r="KP241" t="s">
        <v>362</v>
      </c>
      <c r="KQ241" t="s">
        <v>360</v>
      </c>
      <c r="KR241" t="s">
        <v>362</v>
      </c>
      <c r="KS241" t="s">
        <v>362</v>
      </c>
      <c r="KT241" t="s">
        <v>362</v>
      </c>
      <c r="KU241" t="s">
        <v>362</v>
      </c>
      <c r="LJ241" t="s">
        <v>5281</v>
      </c>
      <c r="LK241" t="s">
        <v>362</v>
      </c>
      <c r="LL241" t="s">
        <v>360</v>
      </c>
      <c r="LM241" t="s">
        <v>362</v>
      </c>
      <c r="LN241" t="s">
        <v>362</v>
      </c>
      <c r="LO241" t="s">
        <v>362</v>
      </c>
      <c r="LP241" t="s">
        <v>362</v>
      </c>
      <c r="LQ241" t="s">
        <v>362</v>
      </c>
      <c r="LS241" t="s">
        <v>3072</v>
      </c>
      <c r="LT241" t="s">
        <v>5287</v>
      </c>
      <c r="MR241" t="s">
        <v>5310</v>
      </c>
      <c r="MS241" t="s">
        <v>360</v>
      </c>
      <c r="MT241" t="s">
        <v>362</v>
      </c>
      <c r="MU241" t="s">
        <v>362</v>
      </c>
      <c r="MV241" t="s">
        <v>362</v>
      </c>
      <c r="MW241" t="s">
        <v>362</v>
      </c>
      <c r="MX241" t="s">
        <v>362</v>
      </c>
      <c r="MY241" t="s">
        <v>362</v>
      </c>
      <c r="MZ241" t="s">
        <v>362</v>
      </c>
      <c r="NA241" t="s">
        <v>362</v>
      </c>
      <c r="NB241" t="s">
        <v>362</v>
      </c>
      <c r="NC241" t="s">
        <v>362</v>
      </c>
      <c r="NE241" t="s">
        <v>4971</v>
      </c>
      <c r="NF241" t="s">
        <v>362</v>
      </c>
      <c r="NG241" t="s">
        <v>362</v>
      </c>
      <c r="NH241" t="s">
        <v>362</v>
      </c>
      <c r="NI241" t="s">
        <v>362</v>
      </c>
      <c r="NJ241" t="s">
        <v>362</v>
      </c>
      <c r="NK241" t="s">
        <v>362</v>
      </c>
      <c r="NL241" t="s">
        <v>362</v>
      </c>
      <c r="NM241" t="s">
        <v>362</v>
      </c>
      <c r="NN241" t="s">
        <v>362</v>
      </c>
      <c r="NO241" t="s">
        <v>362</v>
      </c>
      <c r="NP241" t="s">
        <v>362</v>
      </c>
      <c r="NQ241" t="s">
        <v>360</v>
      </c>
      <c r="NR241" t="s">
        <v>362</v>
      </c>
      <c r="NS241" t="s">
        <v>362</v>
      </c>
      <c r="NU241" t="s">
        <v>6596</v>
      </c>
      <c r="NV241" t="s">
        <v>362</v>
      </c>
      <c r="NW241" t="s">
        <v>362</v>
      </c>
      <c r="NX241" t="s">
        <v>362</v>
      </c>
      <c r="NY241" t="s">
        <v>362</v>
      </c>
      <c r="NZ241" t="s">
        <v>360</v>
      </c>
      <c r="OA241" t="s">
        <v>360</v>
      </c>
      <c r="OB241" t="s">
        <v>360</v>
      </c>
      <c r="OC241" t="s">
        <v>362</v>
      </c>
      <c r="OD241" t="s">
        <v>362</v>
      </c>
      <c r="OE241" t="s">
        <v>362</v>
      </c>
      <c r="OF241" t="s">
        <v>362</v>
      </c>
      <c r="OG241" t="s">
        <v>362</v>
      </c>
      <c r="OI241" t="s">
        <v>5345</v>
      </c>
      <c r="OJ241" t="s">
        <v>360</v>
      </c>
      <c r="OK241" t="s">
        <v>362</v>
      </c>
      <c r="OL241" t="s">
        <v>362</v>
      </c>
      <c r="OM241" t="s">
        <v>362</v>
      </c>
      <c r="ON241" t="s">
        <v>362</v>
      </c>
      <c r="OO241" t="s">
        <v>362</v>
      </c>
      <c r="OP241" t="s">
        <v>362</v>
      </c>
      <c r="OQ241" t="s">
        <v>362</v>
      </c>
      <c r="OR241" t="s">
        <v>362</v>
      </c>
      <c r="OS241" t="s">
        <v>362</v>
      </c>
      <c r="OU241" t="s">
        <v>5019</v>
      </c>
      <c r="OV241" t="s">
        <v>5365</v>
      </c>
      <c r="OW241" t="s">
        <v>362</v>
      </c>
      <c r="OX241" t="s">
        <v>362</v>
      </c>
      <c r="OY241" t="s">
        <v>362</v>
      </c>
      <c r="OZ241" t="s">
        <v>360</v>
      </c>
      <c r="PA241" t="s">
        <v>362</v>
      </c>
      <c r="PB241" t="s">
        <v>362</v>
      </c>
      <c r="PC241" t="s">
        <v>362</v>
      </c>
      <c r="PD241" t="s">
        <v>362</v>
      </c>
      <c r="PF241" t="s">
        <v>5387</v>
      </c>
      <c r="PG241" t="s">
        <v>362</v>
      </c>
      <c r="PH241" t="s">
        <v>362</v>
      </c>
      <c r="PI241" t="s">
        <v>362</v>
      </c>
      <c r="PJ241" t="s">
        <v>362</v>
      </c>
      <c r="PK241" t="s">
        <v>362</v>
      </c>
      <c r="PL241" t="s">
        <v>362</v>
      </c>
      <c r="PM241" t="s">
        <v>362</v>
      </c>
      <c r="PN241" t="s">
        <v>362</v>
      </c>
      <c r="PO241" t="s">
        <v>362</v>
      </c>
      <c r="PP241" t="s">
        <v>360</v>
      </c>
      <c r="PQ241" t="s">
        <v>362</v>
      </c>
      <c r="PR241" t="s">
        <v>362</v>
      </c>
      <c r="PS241" t="s">
        <v>362</v>
      </c>
      <c r="PT241" t="s">
        <v>362</v>
      </c>
      <c r="PU241" t="s">
        <v>362</v>
      </c>
      <c r="PV241" t="s">
        <v>362</v>
      </c>
      <c r="PW241" t="s">
        <v>362</v>
      </c>
      <c r="PX241" t="s">
        <v>362</v>
      </c>
      <c r="PZ241" t="s">
        <v>5398</v>
      </c>
      <c r="QA241" t="s">
        <v>362</v>
      </c>
      <c r="QB241" t="s">
        <v>362</v>
      </c>
      <c r="QC241" t="s">
        <v>362</v>
      </c>
      <c r="QD241" t="s">
        <v>362</v>
      </c>
      <c r="QE241" t="s">
        <v>362</v>
      </c>
      <c r="QF241" t="s">
        <v>362</v>
      </c>
      <c r="QG241" t="s">
        <v>362</v>
      </c>
      <c r="QH241" t="s">
        <v>362</v>
      </c>
      <c r="QI241" t="s">
        <v>362</v>
      </c>
      <c r="QJ241" t="s">
        <v>362</v>
      </c>
      <c r="QK241" t="s">
        <v>362</v>
      </c>
      <c r="QL241" t="s">
        <v>362</v>
      </c>
      <c r="QM241" t="s">
        <v>360</v>
      </c>
      <c r="QN241" t="s">
        <v>362</v>
      </c>
      <c r="QO241" t="s">
        <v>362</v>
      </c>
      <c r="QP241" t="s">
        <v>362</v>
      </c>
      <c r="SZ241" t="s">
        <v>3074</v>
      </c>
      <c r="TA241" t="s">
        <v>362</v>
      </c>
      <c r="TB241" t="s">
        <v>362</v>
      </c>
      <c r="TC241" t="s">
        <v>362</v>
      </c>
      <c r="TD241" t="s">
        <v>362</v>
      </c>
      <c r="TE241" t="s">
        <v>362</v>
      </c>
      <c r="TF241" t="s">
        <v>362</v>
      </c>
      <c r="TG241" t="s">
        <v>360</v>
      </c>
      <c r="TH241" t="s">
        <v>362</v>
      </c>
      <c r="UN241" t="s">
        <v>3074</v>
      </c>
      <c r="UO241" t="s">
        <v>3074</v>
      </c>
      <c r="UP241" t="s">
        <v>3074</v>
      </c>
      <c r="UQ241" t="s">
        <v>6985</v>
      </c>
      <c r="UR241" t="s">
        <v>304</v>
      </c>
      <c r="US241" t="s">
        <v>321</v>
      </c>
      <c r="UT241" t="s">
        <v>282</v>
      </c>
      <c r="UU241" t="s">
        <v>686</v>
      </c>
      <c r="UV241" t="s">
        <v>532</v>
      </c>
      <c r="UW241" t="s">
        <v>328</v>
      </c>
      <c r="UX241" t="s">
        <v>737</v>
      </c>
      <c r="UY241" t="s">
        <v>406</v>
      </c>
      <c r="UZ241" t="s">
        <v>1098</v>
      </c>
      <c r="VA241" t="s">
        <v>1184</v>
      </c>
      <c r="VB241" t="s">
        <v>380</v>
      </c>
    </row>
    <row r="242" spans="1:574" x14ac:dyDescent="0.25">
      <c r="A242" t="s">
        <v>6986</v>
      </c>
      <c r="B242" s="38">
        <v>45917</v>
      </c>
      <c r="C242" t="s">
        <v>3058</v>
      </c>
      <c r="D242" t="s">
        <v>3062</v>
      </c>
      <c r="E242" t="s">
        <v>3068</v>
      </c>
      <c r="G242" t="s">
        <v>3072</v>
      </c>
      <c r="H242" s="38">
        <v>45167</v>
      </c>
      <c r="I242">
        <v>63</v>
      </c>
      <c r="J242" t="s">
        <v>1486</v>
      </c>
      <c r="K242" t="s">
        <v>4868</v>
      </c>
      <c r="L242" t="s">
        <v>4875</v>
      </c>
      <c r="N242" t="s">
        <v>4913</v>
      </c>
      <c r="P242" t="s">
        <v>4933</v>
      </c>
      <c r="R242" t="s">
        <v>5533</v>
      </c>
      <c r="S242" t="s">
        <v>362</v>
      </c>
      <c r="T242" t="s">
        <v>362</v>
      </c>
      <c r="U242" t="s">
        <v>362</v>
      </c>
      <c r="V242" t="s">
        <v>360</v>
      </c>
      <c r="W242" t="s">
        <v>362</v>
      </c>
      <c r="X242" t="s">
        <v>362</v>
      </c>
      <c r="Y242" t="s">
        <v>362</v>
      </c>
      <c r="Z242" t="s">
        <v>362</v>
      </c>
      <c r="AB242" t="s">
        <v>4942</v>
      </c>
      <c r="AC242" t="s">
        <v>4942</v>
      </c>
      <c r="AD242" t="s">
        <v>4940</v>
      </c>
      <c r="AE242" t="s">
        <v>4940</v>
      </c>
      <c r="AF242" t="s">
        <v>4940</v>
      </c>
      <c r="AG242" t="s">
        <v>4940</v>
      </c>
      <c r="AH242" t="s">
        <v>4949</v>
      </c>
      <c r="AI242" t="s">
        <v>360</v>
      </c>
      <c r="AJ242" t="s">
        <v>362</v>
      </c>
      <c r="AK242" t="s">
        <v>362</v>
      </c>
      <c r="AL242" t="s">
        <v>362</v>
      </c>
      <c r="AM242" t="s">
        <v>362</v>
      </c>
      <c r="AN242" t="s">
        <v>362</v>
      </c>
      <c r="AO242" t="s">
        <v>362</v>
      </c>
      <c r="AP242" t="s">
        <v>362</v>
      </c>
      <c r="AQ242" t="s">
        <v>362</v>
      </c>
      <c r="AR242" t="s">
        <v>362</v>
      </c>
      <c r="AS242" t="s">
        <v>362</v>
      </c>
      <c r="AT242" t="s">
        <v>362</v>
      </c>
      <c r="AU242" t="s">
        <v>362</v>
      </c>
      <c r="AV242" t="s">
        <v>362</v>
      </c>
      <c r="AX242" t="s">
        <v>4949</v>
      </c>
      <c r="AY242" t="s">
        <v>360</v>
      </c>
      <c r="AZ242" t="s">
        <v>362</v>
      </c>
      <c r="BA242" t="s">
        <v>362</v>
      </c>
      <c r="BB242" t="s">
        <v>362</v>
      </c>
      <c r="BC242" t="s">
        <v>362</v>
      </c>
      <c r="BD242" t="s">
        <v>362</v>
      </c>
      <c r="BE242" t="s">
        <v>362</v>
      </c>
      <c r="BF242" t="s">
        <v>362</v>
      </c>
      <c r="BG242" t="s">
        <v>362</v>
      </c>
      <c r="BH242" t="s">
        <v>362</v>
      </c>
      <c r="BI242" t="s">
        <v>362</v>
      </c>
      <c r="BJ242" t="s">
        <v>362</v>
      </c>
      <c r="BK242" t="s">
        <v>362</v>
      </c>
      <c r="BM242" t="s">
        <v>5473</v>
      </c>
      <c r="BN242" t="s">
        <v>362</v>
      </c>
      <c r="BO242" t="s">
        <v>362</v>
      </c>
      <c r="BP242" t="s">
        <v>362</v>
      </c>
      <c r="BQ242" t="s">
        <v>360</v>
      </c>
      <c r="BR242" t="s">
        <v>362</v>
      </c>
      <c r="BS242" t="s">
        <v>362</v>
      </c>
      <c r="BT242" t="s">
        <v>362</v>
      </c>
      <c r="BU242" t="s">
        <v>362</v>
      </c>
      <c r="BV242" t="s">
        <v>362</v>
      </c>
      <c r="BX242" t="s">
        <v>4975</v>
      </c>
      <c r="CN242" t="s">
        <v>5002</v>
      </c>
      <c r="DD242" t="s">
        <v>5019</v>
      </c>
      <c r="EK242" t="s">
        <v>5070</v>
      </c>
      <c r="EW242" t="s">
        <v>5106</v>
      </c>
      <c r="EX242" t="s">
        <v>362</v>
      </c>
      <c r="EY242" t="s">
        <v>362</v>
      </c>
      <c r="EZ242" t="s">
        <v>362</v>
      </c>
      <c r="FA242" t="s">
        <v>362</v>
      </c>
      <c r="FB242" t="s">
        <v>362</v>
      </c>
      <c r="FC242" t="s">
        <v>362</v>
      </c>
      <c r="FD242" t="s">
        <v>360</v>
      </c>
      <c r="FE242" t="s">
        <v>362</v>
      </c>
      <c r="FF242" t="s">
        <v>362</v>
      </c>
      <c r="FG242" t="s">
        <v>362</v>
      </c>
      <c r="FH242" t="s">
        <v>362</v>
      </c>
      <c r="FJ242" t="s">
        <v>5072</v>
      </c>
      <c r="FK242" t="s">
        <v>3072</v>
      </c>
      <c r="FV242" t="s">
        <v>3072</v>
      </c>
      <c r="GG242" t="s">
        <v>4961</v>
      </c>
      <c r="GI242" t="s">
        <v>3074</v>
      </c>
      <c r="HN242" t="s">
        <v>5172</v>
      </c>
      <c r="HO242" t="s">
        <v>362</v>
      </c>
      <c r="HP242" t="s">
        <v>362</v>
      </c>
      <c r="HQ242" t="s">
        <v>360</v>
      </c>
      <c r="HR242" t="s">
        <v>362</v>
      </c>
      <c r="HS242" t="s">
        <v>362</v>
      </c>
      <c r="HT242" t="s">
        <v>362</v>
      </c>
      <c r="HU242" t="s">
        <v>362</v>
      </c>
      <c r="HV242" t="s">
        <v>362</v>
      </c>
      <c r="HW242" t="s">
        <v>362</v>
      </c>
      <c r="HY242" t="s">
        <v>5180</v>
      </c>
      <c r="HZ242" t="s">
        <v>360</v>
      </c>
      <c r="IA242" t="s">
        <v>362</v>
      </c>
      <c r="IB242" t="s">
        <v>362</v>
      </c>
      <c r="IC242" t="s">
        <v>362</v>
      </c>
      <c r="ID242" t="s">
        <v>362</v>
      </c>
      <c r="IE242" t="s">
        <v>362</v>
      </c>
      <c r="IG242" t="s">
        <v>5189</v>
      </c>
      <c r="IH242" t="s">
        <v>5198</v>
      </c>
      <c r="II242" t="s">
        <v>362</v>
      </c>
      <c r="IJ242" t="s">
        <v>362</v>
      </c>
      <c r="IK242" t="s">
        <v>360</v>
      </c>
      <c r="IL242" t="s">
        <v>362</v>
      </c>
      <c r="IM242" t="s">
        <v>362</v>
      </c>
      <c r="IN242" t="s">
        <v>362</v>
      </c>
      <c r="IP242" t="s">
        <v>5205</v>
      </c>
      <c r="IQ242" t="s">
        <v>5218</v>
      </c>
      <c r="IR242" t="s">
        <v>362</v>
      </c>
      <c r="IS242" t="s">
        <v>362</v>
      </c>
      <c r="IT242" t="s">
        <v>362</v>
      </c>
      <c r="IU242" t="s">
        <v>360</v>
      </c>
      <c r="IV242" t="s">
        <v>362</v>
      </c>
      <c r="IW242" t="s">
        <v>362</v>
      </c>
      <c r="IX242" t="s">
        <v>362</v>
      </c>
      <c r="IY242" t="s">
        <v>362</v>
      </c>
      <c r="IZ242" t="s">
        <v>362</v>
      </c>
      <c r="JA242" t="s">
        <v>362</v>
      </c>
      <c r="JL242" t="s">
        <v>3074</v>
      </c>
      <c r="JX242" t="s">
        <v>6163</v>
      </c>
      <c r="JY242" t="s">
        <v>360</v>
      </c>
      <c r="JZ242" t="s">
        <v>362</v>
      </c>
      <c r="KA242" t="s">
        <v>362</v>
      </c>
      <c r="KB242" t="s">
        <v>362</v>
      </c>
      <c r="KC242" t="s">
        <v>362</v>
      </c>
      <c r="KD242" t="s">
        <v>360</v>
      </c>
      <c r="KE242" t="s">
        <v>362</v>
      </c>
      <c r="KF242" t="s">
        <v>362</v>
      </c>
      <c r="KG242" t="s">
        <v>362</v>
      </c>
      <c r="KI242" t="s">
        <v>5259</v>
      </c>
      <c r="KJ242" t="s">
        <v>6186</v>
      </c>
      <c r="KK242" t="s">
        <v>360</v>
      </c>
      <c r="KL242" t="s">
        <v>362</v>
      </c>
      <c r="KM242" t="s">
        <v>360</v>
      </c>
      <c r="KN242" t="s">
        <v>362</v>
      </c>
      <c r="KO242" t="s">
        <v>362</v>
      </c>
      <c r="KP242" t="s">
        <v>362</v>
      </c>
      <c r="KQ242" t="s">
        <v>362</v>
      </c>
      <c r="KR242" t="s">
        <v>362</v>
      </c>
      <c r="KS242" t="s">
        <v>362</v>
      </c>
      <c r="KT242" t="s">
        <v>362</v>
      </c>
      <c r="KU242" t="s">
        <v>362</v>
      </c>
      <c r="LJ242" t="s">
        <v>6023</v>
      </c>
      <c r="LK242" t="s">
        <v>360</v>
      </c>
      <c r="LL242" t="s">
        <v>360</v>
      </c>
      <c r="LM242" t="s">
        <v>360</v>
      </c>
      <c r="LN242" t="s">
        <v>360</v>
      </c>
      <c r="LO242" t="s">
        <v>362</v>
      </c>
      <c r="LP242" t="s">
        <v>362</v>
      </c>
      <c r="LQ242" t="s">
        <v>362</v>
      </c>
      <c r="LS242" t="s">
        <v>3072</v>
      </c>
      <c r="LT242" t="s">
        <v>5287</v>
      </c>
      <c r="MR242" t="s">
        <v>5050</v>
      </c>
      <c r="MS242" t="s">
        <v>362</v>
      </c>
      <c r="MT242" t="s">
        <v>362</v>
      </c>
      <c r="MU242" t="s">
        <v>362</v>
      </c>
      <c r="MV242" t="s">
        <v>362</v>
      </c>
      <c r="MW242" t="s">
        <v>362</v>
      </c>
      <c r="MX242" t="s">
        <v>362</v>
      </c>
      <c r="MY242" t="s">
        <v>362</v>
      </c>
      <c r="MZ242" t="s">
        <v>360</v>
      </c>
      <c r="NA242" t="s">
        <v>362</v>
      </c>
      <c r="NB242" t="s">
        <v>362</v>
      </c>
      <c r="NC242" t="s">
        <v>362</v>
      </c>
      <c r="NE242" t="s">
        <v>4971</v>
      </c>
      <c r="NF242" t="s">
        <v>362</v>
      </c>
      <c r="NG242" t="s">
        <v>362</v>
      </c>
      <c r="NH242" t="s">
        <v>362</v>
      </c>
      <c r="NI242" t="s">
        <v>362</v>
      </c>
      <c r="NJ242" t="s">
        <v>362</v>
      </c>
      <c r="NK242" t="s">
        <v>362</v>
      </c>
      <c r="NL242" t="s">
        <v>362</v>
      </c>
      <c r="NM242" t="s">
        <v>362</v>
      </c>
      <c r="NN242" t="s">
        <v>362</v>
      </c>
      <c r="NO242" t="s">
        <v>362</v>
      </c>
      <c r="NP242" t="s">
        <v>362</v>
      </c>
      <c r="NQ242" t="s">
        <v>360</v>
      </c>
      <c r="NR242" t="s">
        <v>362</v>
      </c>
      <c r="NS242" t="s">
        <v>362</v>
      </c>
      <c r="NU242" t="s">
        <v>6186</v>
      </c>
      <c r="NV242" t="s">
        <v>360</v>
      </c>
      <c r="NW242" t="s">
        <v>362</v>
      </c>
      <c r="NX242" t="s">
        <v>360</v>
      </c>
      <c r="NY242" t="s">
        <v>362</v>
      </c>
      <c r="NZ242" t="s">
        <v>362</v>
      </c>
      <c r="OA242" t="s">
        <v>362</v>
      </c>
      <c r="OB242" t="s">
        <v>362</v>
      </c>
      <c r="OC242" t="s">
        <v>362</v>
      </c>
      <c r="OD242" t="s">
        <v>362</v>
      </c>
      <c r="OE242" t="s">
        <v>362</v>
      </c>
      <c r="OF242" t="s">
        <v>362</v>
      </c>
      <c r="OG242" t="s">
        <v>362</v>
      </c>
      <c r="OI242" t="s">
        <v>5345</v>
      </c>
      <c r="OJ242" t="s">
        <v>360</v>
      </c>
      <c r="OK242" t="s">
        <v>362</v>
      </c>
      <c r="OL242" t="s">
        <v>362</v>
      </c>
      <c r="OM242" t="s">
        <v>362</v>
      </c>
      <c r="ON242" t="s">
        <v>362</v>
      </c>
      <c r="OO242" t="s">
        <v>362</v>
      </c>
      <c r="OP242" t="s">
        <v>362</v>
      </c>
      <c r="OQ242" t="s">
        <v>362</v>
      </c>
      <c r="OR242" t="s">
        <v>362</v>
      </c>
      <c r="OS242" t="s">
        <v>362</v>
      </c>
      <c r="OU242" t="s">
        <v>5002</v>
      </c>
      <c r="PF242" t="s">
        <v>6203</v>
      </c>
      <c r="PG242" t="s">
        <v>360</v>
      </c>
      <c r="PH242" t="s">
        <v>362</v>
      </c>
      <c r="PI242" t="s">
        <v>362</v>
      </c>
      <c r="PJ242" t="s">
        <v>362</v>
      </c>
      <c r="PK242" t="s">
        <v>362</v>
      </c>
      <c r="PL242" t="s">
        <v>362</v>
      </c>
      <c r="PM242" t="s">
        <v>362</v>
      </c>
      <c r="PN242" t="s">
        <v>362</v>
      </c>
      <c r="PO242" t="s">
        <v>362</v>
      </c>
      <c r="PP242" t="s">
        <v>360</v>
      </c>
      <c r="PQ242" t="s">
        <v>362</v>
      </c>
      <c r="PR242" t="s">
        <v>362</v>
      </c>
      <c r="PS242" t="s">
        <v>362</v>
      </c>
      <c r="PT242" t="s">
        <v>362</v>
      </c>
      <c r="PU242" t="s">
        <v>362</v>
      </c>
      <c r="PV242" t="s">
        <v>362</v>
      </c>
      <c r="PW242" t="s">
        <v>362</v>
      </c>
      <c r="PX242" t="s">
        <v>362</v>
      </c>
      <c r="PZ242" t="s">
        <v>6937</v>
      </c>
      <c r="QA242" t="s">
        <v>362</v>
      </c>
      <c r="QB242" t="s">
        <v>362</v>
      </c>
      <c r="QC242" t="s">
        <v>362</v>
      </c>
      <c r="QD242" t="s">
        <v>362</v>
      </c>
      <c r="QE242" t="s">
        <v>362</v>
      </c>
      <c r="QF242" t="s">
        <v>362</v>
      </c>
      <c r="QG242" t="s">
        <v>360</v>
      </c>
      <c r="QH242" t="s">
        <v>360</v>
      </c>
      <c r="QI242" t="s">
        <v>362</v>
      </c>
      <c r="QJ242" t="s">
        <v>362</v>
      </c>
      <c r="QK242" t="s">
        <v>362</v>
      </c>
      <c r="QL242" t="s">
        <v>362</v>
      </c>
      <c r="QM242" t="s">
        <v>362</v>
      </c>
      <c r="QN242" t="s">
        <v>362</v>
      </c>
      <c r="QO242" t="s">
        <v>362</v>
      </c>
      <c r="QP242" t="s">
        <v>362</v>
      </c>
      <c r="QR242" t="s">
        <v>6654</v>
      </c>
      <c r="QS242" t="s">
        <v>360</v>
      </c>
      <c r="QT242" t="s">
        <v>362</v>
      </c>
      <c r="QU242" t="s">
        <v>360</v>
      </c>
      <c r="QV242" t="s">
        <v>362</v>
      </c>
      <c r="QW242" t="s">
        <v>362</v>
      </c>
      <c r="QX242" t="s">
        <v>362</v>
      </c>
      <c r="QY242" t="s">
        <v>362</v>
      </c>
      <c r="QZ242" t="s">
        <v>360</v>
      </c>
      <c r="RA242" t="s">
        <v>362</v>
      </c>
      <c r="RB242" t="s">
        <v>362</v>
      </c>
      <c r="RC242" t="s">
        <v>362</v>
      </c>
      <c r="RD242" t="s">
        <v>362</v>
      </c>
      <c r="RF242" t="s">
        <v>6091</v>
      </c>
      <c r="RG242" t="s">
        <v>362</v>
      </c>
      <c r="RH242" t="s">
        <v>362</v>
      </c>
      <c r="RI242" t="s">
        <v>362</v>
      </c>
      <c r="RJ242" t="s">
        <v>362</v>
      </c>
      <c r="RK242" t="s">
        <v>360</v>
      </c>
      <c r="RL242" t="s">
        <v>362</v>
      </c>
      <c r="RM242" t="s">
        <v>360</v>
      </c>
      <c r="RN242" t="s">
        <v>362</v>
      </c>
      <c r="RO242" t="s">
        <v>362</v>
      </c>
      <c r="RP242" t="s">
        <v>362</v>
      </c>
      <c r="RQ242" t="s">
        <v>362</v>
      </c>
      <c r="RR242" t="s">
        <v>362</v>
      </c>
      <c r="RS242" t="s">
        <v>362</v>
      </c>
      <c r="RT242" t="s">
        <v>362</v>
      </c>
      <c r="RU242" t="s">
        <v>362</v>
      </c>
      <c r="RV242" t="s">
        <v>362</v>
      </c>
      <c r="RX242" t="s">
        <v>6213</v>
      </c>
      <c r="RY242" t="s">
        <v>360</v>
      </c>
      <c r="RZ242" t="s">
        <v>360</v>
      </c>
      <c r="SA242" t="s">
        <v>360</v>
      </c>
      <c r="SB242" t="s">
        <v>360</v>
      </c>
      <c r="SC242" t="s">
        <v>360</v>
      </c>
      <c r="SD242" t="s">
        <v>360</v>
      </c>
      <c r="SE242" t="s">
        <v>362</v>
      </c>
      <c r="SF242" t="s">
        <v>362</v>
      </c>
      <c r="SG242" t="s">
        <v>362</v>
      </c>
      <c r="SH242" t="s">
        <v>362</v>
      </c>
      <c r="SI242" t="s">
        <v>362</v>
      </c>
      <c r="SK242" t="s">
        <v>6971</v>
      </c>
      <c r="SL242" t="s">
        <v>362</v>
      </c>
      <c r="SM242" t="s">
        <v>362</v>
      </c>
      <c r="SN242" t="s">
        <v>362</v>
      </c>
      <c r="SO242" t="s">
        <v>360</v>
      </c>
      <c r="SP242" t="s">
        <v>360</v>
      </c>
      <c r="SQ242" t="s">
        <v>360</v>
      </c>
      <c r="SR242" t="s">
        <v>362</v>
      </c>
      <c r="SS242" t="s">
        <v>362</v>
      </c>
      <c r="ST242" t="s">
        <v>360</v>
      </c>
      <c r="SU242" t="s">
        <v>362</v>
      </c>
      <c r="SV242" t="s">
        <v>362</v>
      </c>
      <c r="SW242" t="s">
        <v>362</v>
      </c>
      <c r="SX242" t="s">
        <v>362</v>
      </c>
      <c r="SZ242" t="s">
        <v>5505</v>
      </c>
      <c r="TA242" t="s">
        <v>360</v>
      </c>
      <c r="TB242" t="s">
        <v>362</v>
      </c>
      <c r="TC242" t="s">
        <v>362</v>
      </c>
      <c r="TD242" t="s">
        <v>362</v>
      </c>
      <c r="TE242" t="s">
        <v>362</v>
      </c>
      <c r="TF242" t="s">
        <v>362</v>
      </c>
      <c r="TG242" t="s">
        <v>362</v>
      </c>
      <c r="TH242" t="s">
        <v>362</v>
      </c>
      <c r="TJ242" t="s">
        <v>6971</v>
      </c>
      <c r="TK242" t="s">
        <v>362</v>
      </c>
      <c r="TL242" t="s">
        <v>362</v>
      </c>
      <c r="TM242" t="s">
        <v>362</v>
      </c>
      <c r="TN242" t="s">
        <v>360</v>
      </c>
      <c r="TO242" t="s">
        <v>360</v>
      </c>
      <c r="TP242" t="s">
        <v>360</v>
      </c>
      <c r="TQ242" t="s">
        <v>362</v>
      </c>
      <c r="TR242" t="s">
        <v>362</v>
      </c>
      <c r="TS242" t="s">
        <v>360</v>
      </c>
      <c r="TT242" t="s">
        <v>362</v>
      </c>
      <c r="TU242" t="s">
        <v>362</v>
      </c>
      <c r="TV242" t="s">
        <v>362</v>
      </c>
      <c r="TW242" t="s">
        <v>362</v>
      </c>
      <c r="TY242" t="s">
        <v>5019</v>
      </c>
      <c r="TZ242" t="s">
        <v>5453</v>
      </c>
      <c r="UA242" t="s">
        <v>362</v>
      </c>
      <c r="UB242" t="s">
        <v>362</v>
      </c>
      <c r="UC242" t="s">
        <v>362</v>
      </c>
      <c r="UD242" t="s">
        <v>362</v>
      </c>
      <c r="UE242" t="s">
        <v>362</v>
      </c>
      <c r="UF242" t="s">
        <v>360</v>
      </c>
      <c r="UG242" t="s">
        <v>362</v>
      </c>
      <c r="UH242" t="s">
        <v>362</v>
      </c>
      <c r="UI242" t="s">
        <v>362</v>
      </c>
      <c r="UJ242" t="s">
        <v>362</v>
      </c>
      <c r="UK242" t="s">
        <v>362</v>
      </c>
      <c r="UN242" t="s">
        <v>3074</v>
      </c>
      <c r="UO242" t="s">
        <v>3074</v>
      </c>
      <c r="UP242" t="s">
        <v>3074</v>
      </c>
      <c r="UQ242" t="s">
        <v>6987</v>
      </c>
      <c r="UR242" t="s">
        <v>304</v>
      </c>
      <c r="US242" t="s">
        <v>321</v>
      </c>
      <c r="UT242" t="s">
        <v>298</v>
      </c>
      <c r="UU242" t="s">
        <v>695</v>
      </c>
      <c r="UV242" t="s">
        <v>527</v>
      </c>
      <c r="UW242" t="s">
        <v>333</v>
      </c>
      <c r="UX242" t="s">
        <v>737</v>
      </c>
      <c r="UY242" t="s">
        <v>406</v>
      </c>
      <c r="UZ242" t="s">
        <v>1099</v>
      </c>
      <c r="VA242" t="s">
        <v>1185</v>
      </c>
      <c r="VB242" t="s">
        <v>386</v>
      </c>
    </row>
    <row r="243" spans="1:574" x14ac:dyDescent="0.25">
      <c r="A243" t="s">
        <v>6988</v>
      </c>
      <c r="B243" s="38">
        <v>45917</v>
      </c>
      <c r="C243" t="s">
        <v>3056</v>
      </c>
      <c r="D243" t="s">
        <v>3062</v>
      </c>
      <c r="E243" t="s">
        <v>3068</v>
      </c>
      <c r="G243" t="s">
        <v>3072</v>
      </c>
      <c r="H243" s="38">
        <v>45176</v>
      </c>
      <c r="I243">
        <v>67</v>
      </c>
      <c r="J243" t="s">
        <v>1470</v>
      </c>
      <c r="K243" t="s">
        <v>4868</v>
      </c>
      <c r="L243" t="s">
        <v>4875</v>
      </c>
      <c r="N243" t="s">
        <v>4913</v>
      </c>
      <c r="P243" t="s">
        <v>4933</v>
      </c>
      <c r="R243" t="s">
        <v>5533</v>
      </c>
      <c r="S243" t="s">
        <v>362</v>
      </c>
      <c r="T243" t="s">
        <v>362</v>
      </c>
      <c r="U243" t="s">
        <v>362</v>
      </c>
      <c r="V243" t="s">
        <v>360</v>
      </c>
      <c r="W243" t="s">
        <v>362</v>
      </c>
      <c r="X243" t="s">
        <v>362</v>
      </c>
      <c r="Y243" t="s">
        <v>362</v>
      </c>
      <c r="Z243" t="s">
        <v>362</v>
      </c>
      <c r="AB243" t="s">
        <v>4940</v>
      </c>
      <c r="AC243" t="s">
        <v>4942</v>
      </c>
      <c r="AD243" t="s">
        <v>4940</v>
      </c>
      <c r="AE243" t="s">
        <v>4940</v>
      </c>
      <c r="AF243" t="s">
        <v>4940</v>
      </c>
      <c r="AG243" t="s">
        <v>4940</v>
      </c>
      <c r="AH243" t="s">
        <v>5984</v>
      </c>
      <c r="AI243" t="s">
        <v>360</v>
      </c>
      <c r="AJ243" t="s">
        <v>360</v>
      </c>
      <c r="AK243" t="s">
        <v>362</v>
      </c>
      <c r="AL243" t="s">
        <v>362</v>
      </c>
      <c r="AM243" t="s">
        <v>362</v>
      </c>
      <c r="AN243" t="s">
        <v>362</v>
      </c>
      <c r="AO243" t="s">
        <v>362</v>
      </c>
      <c r="AP243" t="s">
        <v>362</v>
      </c>
      <c r="AQ243" t="s">
        <v>362</v>
      </c>
      <c r="AR243" t="s">
        <v>362</v>
      </c>
      <c r="AS243" t="s">
        <v>362</v>
      </c>
      <c r="AT243" t="s">
        <v>362</v>
      </c>
      <c r="AU243" t="s">
        <v>362</v>
      </c>
      <c r="AV243" t="s">
        <v>362</v>
      </c>
      <c r="AX243" t="s">
        <v>5984</v>
      </c>
      <c r="AY243" t="s">
        <v>360</v>
      </c>
      <c r="AZ243" t="s">
        <v>360</v>
      </c>
      <c r="BA243" t="s">
        <v>362</v>
      </c>
      <c r="BB243" t="s">
        <v>362</v>
      </c>
      <c r="BC243" t="s">
        <v>362</v>
      </c>
      <c r="BD243" t="s">
        <v>362</v>
      </c>
      <c r="BE243" t="s">
        <v>362</v>
      </c>
      <c r="BF243" t="s">
        <v>362</v>
      </c>
      <c r="BG243" t="s">
        <v>362</v>
      </c>
      <c r="BH243" t="s">
        <v>362</v>
      </c>
      <c r="BI243" t="s">
        <v>362</v>
      </c>
      <c r="BJ243" t="s">
        <v>362</v>
      </c>
      <c r="BK243" t="s">
        <v>362</v>
      </c>
      <c r="BM243" t="s">
        <v>5473</v>
      </c>
      <c r="BN243" t="s">
        <v>362</v>
      </c>
      <c r="BO243" t="s">
        <v>362</v>
      </c>
      <c r="BP243" t="s">
        <v>362</v>
      </c>
      <c r="BQ243" t="s">
        <v>360</v>
      </c>
      <c r="BR243" t="s">
        <v>362</v>
      </c>
      <c r="BS243" t="s">
        <v>362</v>
      </c>
      <c r="BT243" t="s">
        <v>362</v>
      </c>
      <c r="BU243" t="s">
        <v>362</v>
      </c>
      <c r="BV243" t="s">
        <v>362</v>
      </c>
      <c r="BX243" t="s">
        <v>4975</v>
      </c>
      <c r="CN243" t="s">
        <v>5002</v>
      </c>
      <c r="DD243" t="s">
        <v>5019</v>
      </c>
      <c r="EK243" t="s">
        <v>5070</v>
      </c>
      <c r="EW243" t="s">
        <v>5094</v>
      </c>
      <c r="EX243" t="s">
        <v>360</v>
      </c>
      <c r="EY243" t="s">
        <v>362</v>
      </c>
      <c r="EZ243" t="s">
        <v>362</v>
      </c>
      <c r="FA243" t="s">
        <v>362</v>
      </c>
      <c r="FB243" t="s">
        <v>362</v>
      </c>
      <c r="FC243" t="s">
        <v>362</v>
      </c>
      <c r="FD243" t="s">
        <v>362</v>
      </c>
      <c r="FE243" t="s">
        <v>362</v>
      </c>
      <c r="FF243" t="s">
        <v>362</v>
      </c>
      <c r="FG243" t="s">
        <v>362</v>
      </c>
      <c r="FH243" t="s">
        <v>362</v>
      </c>
      <c r="FJ243" t="s">
        <v>5070</v>
      </c>
      <c r="FK243" t="s">
        <v>3072</v>
      </c>
      <c r="FV243" t="s">
        <v>3072</v>
      </c>
      <c r="GG243" t="s">
        <v>4961</v>
      </c>
      <c r="GI243" t="s">
        <v>3072</v>
      </c>
      <c r="GJ243" t="s">
        <v>5137</v>
      </c>
      <c r="GK243" t="s">
        <v>362</v>
      </c>
      <c r="GL243" t="s">
        <v>360</v>
      </c>
      <c r="GM243" t="s">
        <v>362</v>
      </c>
      <c r="GN243" t="s">
        <v>362</v>
      </c>
      <c r="GO243" t="s">
        <v>362</v>
      </c>
      <c r="GP243" t="s">
        <v>362</v>
      </c>
      <c r="GR243" t="s">
        <v>5145</v>
      </c>
      <c r="GS243" t="s">
        <v>362</v>
      </c>
      <c r="GT243" t="s">
        <v>360</v>
      </c>
      <c r="GU243" t="s">
        <v>362</v>
      </c>
      <c r="GV243" t="s">
        <v>362</v>
      </c>
      <c r="GW243" t="s">
        <v>362</v>
      </c>
      <c r="GX243" t="s">
        <v>362</v>
      </c>
      <c r="GY243" t="s">
        <v>362</v>
      </c>
      <c r="GZ243" t="s">
        <v>362</v>
      </c>
      <c r="HB243" t="s">
        <v>3072</v>
      </c>
      <c r="IG243" t="s">
        <v>5187</v>
      </c>
      <c r="IP243" t="s">
        <v>5203</v>
      </c>
      <c r="IQ243" t="s">
        <v>6440</v>
      </c>
      <c r="IR243" t="s">
        <v>360</v>
      </c>
      <c r="IS243" t="s">
        <v>362</v>
      </c>
      <c r="IT243" t="s">
        <v>362</v>
      </c>
      <c r="IU243" t="s">
        <v>360</v>
      </c>
      <c r="IV243" t="s">
        <v>362</v>
      </c>
      <c r="IW243" t="s">
        <v>362</v>
      </c>
      <c r="IX243" t="s">
        <v>362</v>
      </c>
      <c r="IY243" t="s">
        <v>362</v>
      </c>
      <c r="IZ243" t="s">
        <v>362</v>
      </c>
      <c r="JA243" t="s">
        <v>362</v>
      </c>
      <c r="JL243" t="s">
        <v>3074</v>
      </c>
      <c r="JX243" t="s">
        <v>5248</v>
      </c>
      <c r="JY243" t="s">
        <v>360</v>
      </c>
      <c r="JZ243" t="s">
        <v>362</v>
      </c>
      <c r="KA243" t="s">
        <v>362</v>
      </c>
      <c r="KB243" t="s">
        <v>362</v>
      </c>
      <c r="KC243" t="s">
        <v>362</v>
      </c>
      <c r="KD243" t="s">
        <v>362</v>
      </c>
      <c r="KE243" t="s">
        <v>362</v>
      </c>
      <c r="KF243" t="s">
        <v>362</v>
      </c>
      <c r="KG243" t="s">
        <v>362</v>
      </c>
      <c r="KI243" t="s">
        <v>5259</v>
      </c>
      <c r="KJ243" t="s">
        <v>5269</v>
      </c>
      <c r="KK243" t="s">
        <v>362</v>
      </c>
      <c r="KL243" t="s">
        <v>362</v>
      </c>
      <c r="KM243" t="s">
        <v>362</v>
      </c>
      <c r="KN243" t="s">
        <v>360</v>
      </c>
      <c r="KO243" t="s">
        <v>362</v>
      </c>
      <c r="KP243" t="s">
        <v>362</v>
      </c>
      <c r="KQ243" t="s">
        <v>362</v>
      </c>
      <c r="KR243" t="s">
        <v>362</v>
      </c>
      <c r="KS243" t="s">
        <v>362</v>
      </c>
      <c r="KT243" t="s">
        <v>362</v>
      </c>
      <c r="KU243" t="s">
        <v>362</v>
      </c>
      <c r="LJ243" t="s">
        <v>5283</v>
      </c>
      <c r="LK243" t="s">
        <v>362</v>
      </c>
      <c r="LL243" t="s">
        <v>362</v>
      </c>
      <c r="LM243" t="s">
        <v>360</v>
      </c>
      <c r="LN243" t="s">
        <v>362</v>
      </c>
      <c r="LO243" t="s">
        <v>362</v>
      </c>
      <c r="LP243" t="s">
        <v>362</v>
      </c>
      <c r="LQ243" t="s">
        <v>362</v>
      </c>
      <c r="LS243" t="s">
        <v>3072</v>
      </c>
      <c r="LT243" t="s">
        <v>5287</v>
      </c>
      <c r="MR243" t="s">
        <v>5050</v>
      </c>
      <c r="MS243" t="s">
        <v>362</v>
      </c>
      <c r="MT243" t="s">
        <v>362</v>
      </c>
      <c r="MU243" t="s">
        <v>362</v>
      </c>
      <c r="MV243" t="s">
        <v>362</v>
      </c>
      <c r="MW243" t="s">
        <v>362</v>
      </c>
      <c r="MX243" t="s">
        <v>362</v>
      </c>
      <c r="MY243" t="s">
        <v>362</v>
      </c>
      <c r="MZ243" t="s">
        <v>360</v>
      </c>
      <c r="NA243" t="s">
        <v>362</v>
      </c>
      <c r="NB243" t="s">
        <v>362</v>
      </c>
      <c r="NC243" t="s">
        <v>362</v>
      </c>
      <c r="NE243" t="s">
        <v>4971</v>
      </c>
      <c r="NF243" t="s">
        <v>362</v>
      </c>
      <c r="NG243" t="s">
        <v>362</v>
      </c>
      <c r="NH243" t="s">
        <v>362</v>
      </c>
      <c r="NI243" t="s">
        <v>362</v>
      </c>
      <c r="NJ243" t="s">
        <v>362</v>
      </c>
      <c r="NK243" t="s">
        <v>362</v>
      </c>
      <c r="NL243" t="s">
        <v>362</v>
      </c>
      <c r="NM243" t="s">
        <v>362</v>
      </c>
      <c r="NN243" t="s">
        <v>362</v>
      </c>
      <c r="NO243" t="s">
        <v>362</v>
      </c>
      <c r="NP243" t="s">
        <v>362</v>
      </c>
      <c r="NQ243" t="s">
        <v>360</v>
      </c>
      <c r="NR243" t="s">
        <v>362</v>
      </c>
      <c r="NS243" t="s">
        <v>362</v>
      </c>
      <c r="NU243" t="s">
        <v>6617</v>
      </c>
      <c r="NV243" t="s">
        <v>362</v>
      </c>
      <c r="NW243" t="s">
        <v>362</v>
      </c>
      <c r="NX243" t="s">
        <v>362</v>
      </c>
      <c r="NY243" t="s">
        <v>360</v>
      </c>
      <c r="NZ243" t="s">
        <v>362</v>
      </c>
      <c r="OA243" t="s">
        <v>360</v>
      </c>
      <c r="OB243" t="s">
        <v>362</v>
      </c>
      <c r="OC243" t="s">
        <v>362</v>
      </c>
      <c r="OD243" t="s">
        <v>362</v>
      </c>
      <c r="OE243" t="s">
        <v>362</v>
      </c>
      <c r="OF243" t="s">
        <v>362</v>
      </c>
      <c r="OG243" t="s">
        <v>362</v>
      </c>
      <c r="OI243" t="s">
        <v>5357</v>
      </c>
      <c r="OJ243" t="s">
        <v>362</v>
      </c>
      <c r="OK243" t="s">
        <v>362</v>
      </c>
      <c r="OL243" t="s">
        <v>362</v>
      </c>
      <c r="OM243" t="s">
        <v>362</v>
      </c>
      <c r="ON243" t="s">
        <v>362</v>
      </c>
      <c r="OO243" t="s">
        <v>362</v>
      </c>
      <c r="OP243" t="s">
        <v>360</v>
      </c>
      <c r="OQ243" t="s">
        <v>362</v>
      </c>
      <c r="OR243" t="s">
        <v>362</v>
      </c>
      <c r="OS243" t="s">
        <v>362</v>
      </c>
      <c r="OU243" t="s">
        <v>5002</v>
      </c>
      <c r="PF243" t="s">
        <v>5369</v>
      </c>
      <c r="PG243" t="s">
        <v>360</v>
      </c>
      <c r="PH243" t="s">
        <v>362</v>
      </c>
      <c r="PI243" t="s">
        <v>362</v>
      </c>
      <c r="PJ243" t="s">
        <v>362</v>
      </c>
      <c r="PK243" t="s">
        <v>362</v>
      </c>
      <c r="PL243" t="s">
        <v>362</v>
      </c>
      <c r="PM243" t="s">
        <v>362</v>
      </c>
      <c r="PN243" t="s">
        <v>362</v>
      </c>
      <c r="PO243" t="s">
        <v>362</v>
      </c>
      <c r="PP243" t="s">
        <v>362</v>
      </c>
      <c r="PQ243" t="s">
        <v>362</v>
      </c>
      <c r="PR243" t="s">
        <v>362</v>
      </c>
      <c r="PS243" t="s">
        <v>362</v>
      </c>
      <c r="PT243" t="s">
        <v>362</v>
      </c>
      <c r="PU243" t="s">
        <v>362</v>
      </c>
      <c r="PV243" t="s">
        <v>362</v>
      </c>
      <c r="PW243" t="s">
        <v>362</v>
      </c>
      <c r="PX243" t="s">
        <v>362</v>
      </c>
      <c r="PZ243" t="s">
        <v>5398</v>
      </c>
      <c r="QA243" t="s">
        <v>362</v>
      </c>
      <c r="QB243" t="s">
        <v>362</v>
      </c>
      <c r="QC243" t="s">
        <v>362</v>
      </c>
      <c r="QD243" t="s">
        <v>362</v>
      </c>
      <c r="QE243" t="s">
        <v>362</v>
      </c>
      <c r="QF243" t="s">
        <v>362</v>
      </c>
      <c r="QG243" t="s">
        <v>362</v>
      </c>
      <c r="QH243" t="s">
        <v>362</v>
      </c>
      <c r="QI243" t="s">
        <v>362</v>
      </c>
      <c r="QJ243" t="s">
        <v>362</v>
      </c>
      <c r="QK243" t="s">
        <v>362</v>
      </c>
      <c r="QL243" t="s">
        <v>362</v>
      </c>
      <c r="QM243" t="s">
        <v>360</v>
      </c>
      <c r="QN243" t="s">
        <v>362</v>
      </c>
      <c r="QO243" t="s">
        <v>362</v>
      </c>
      <c r="QP243" t="s">
        <v>362</v>
      </c>
      <c r="SZ243" t="s">
        <v>3074</v>
      </c>
      <c r="TA243" t="s">
        <v>362</v>
      </c>
      <c r="TB243" t="s">
        <v>362</v>
      </c>
      <c r="TC243" t="s">
        <v>362</v>
      </c>
      <c r="TD243" t="s">
        <v>362</v>
      </c>
      <c r="TE243" t="s">
        <v>362</v>
      </c>
      <c r="TF243" t="s">
        <v>362</v>
      </c>
      <c r="TG243" t="s">
        <v>360</v>
      </c>
      <c r="TH243" t="s">
        <v>362</v>
      </c>
      <c r="TY243" t="s">
        <v>5002</v>
      </c>
      <c r="UN243" t="s">
        <v>3074</v>
      </c>
      <c r="UO243" t="s">
        <v>3074</v>
      </c>
      <c r="UP243" t="s">
        <v>3074</v>
      </c>
      <c r="UQ243" t="s">
        <v>6989</v>
      </c>
      <c r="UR243" t="s">
        <v>304</v>
      </c>
      <c r="US243" t="s">
        <v>321</v>
      </c>
      <c r="UT243" t="s">
        <v>298</v>
      </c>
      <c r="UU243" t="s">
        <v>695</v>
      </c>
      <c r="UV243" t="s">
        <v>527</v>
      </c>
      <c r="UW243" t="s">
        <v>333</v>
      </c>
      <c r="UX243" t="s">
        <v>737</v>
      </c>
      <c r="UY243" t="s">
        <v>406</v>
      </c>
      <c r="UZ243" t="s">
        <v>1099</v>
      </c>
      <c r="VA243" t="s">
        <v>1184</v>
      </c>
      <c r="VB243" t="s">
        <v>386</v>
      </c>
    </row>
    <row r="244" spans="1:574" x14ac:dyDescent="0.25">
      <c r="A244" t="s">
        <v>6990</v>
      </c>
      <c r="B244" s="38">
        <v>45917</v>
      </c>
      <c r="C244" t="s">
        <v>3057</v>
      </c>
      <c r="D244" t="s">
        <v>3062</v>
      </c>
      <c r="E244" t="s">
        <v>3068</v>
      </c>
      <c r="G244" t="s">
        <v>3072</v>
      </c>
      <c r="H244" s="38">
        <v>45090</v>
      </c>
      <c r="I244">
        <v>42</v>
      </c>
      <c r="J244" t="s">
        <v>1470</v>
      </c>
      <c r="K244" t="s">
        <v>4868</v>
      </c>
      <c r="L244" t="s">
        <v>4875</v>
      </c>
      <c r="N244" t="s">
        <v>4911</v>
      </c>
      <c r="P244" t="s">
        <v>4937</v>
      </c>
      <c r="R244" t="s">
        <v>3074</v>
      </c>
      <c r="S244" t="s">
        <v>362</v>
      </c>
      <c r="T244" t="s">
        <v>362</v>
      </c>
      <c r="U244" t="s">
        <v>362</v>
      </c>
      <c r="V244" t="s">
        <v>362</v>
      </c>
      <c r="W244" t="s">
        <v>362</v>
      </c>
      <c r="X244" t="s">
        <v>360</v>
      </c>
      <c r="Y244" t="s">
        <v>362</v>
      </c>
      <c r="Z244" t="s">
        <v>362</v>
      </c>
      <c r="AB244" t="s">
        <v>4940</v>
      </c>
      <c r="AC244" t="s">
        <v>4940</v>
      </c>
      <c r="AD244" t="s">
        <v>4940</v>
      </c>
      <c r="AE244" t="s">
        <v>4940</v>
      </c>
      <c r="AF244" t="s">
        <v>4940</v>
      </c>
      <c r="AG244" t="s">
        <v>4940</v>
      </c>
      <c r="AH244" t="s">
        <v>4949</v>
      </c>
      <c r="AI244" t="s">
        <v>360</v>
      </c>
      <c r="AJ244" t="s">
        <v>362</v>
      </c>
      <c r="AK244" t="s">
        <v>362</v>
      </c>
      <c r="AL244" t="s">
        <v>362</v>
      </c>
      <c r="AM244" t="s">
        <v>362</v>
      </c>
      <c r="AN244" t="s">
        <v>362</v>
      </c>
      <c r="AO244" t="s">
        <v>362</v>
      </c>
      <c r="AP244" t="s">
        <v>362</v>
      </c>
      <c r="AQ244" t="s">
        <v>362</v>
      </c>
      <c r="AR244" t="s">
        <v>362</v>
      </c>
      <c r="AS244" t="s">
        <v>362</v>
      </c>
      <c r="AT244" t="s">
        <v>362</v>
      </c>
      <c r="AU244" t="s">
        <v>362</v>
      </c>
      <c r="AV244" t="s">
        <v>362</v>
      </c>
      <c r="AX244" t="s">
        <v>4973</v>
      </c>
      <c r="AY244" t="s">
        <v>362</v>
      </c>
      <c r="AZ244" t="s">
        <v>362</v>
      </c>
      <c r="BA244" t="s">
        <v>362</v>
      </c>
      <c r="BB244" t="s">
        <v>362</v>
      </c>
      <c r="BC244" t="s">
        <v>362</v>
      </c>
      <c r="BD244" t="s">
        <v>362</v>
      </c>
      <c r="BE244" t="s">
        <v>362</v>
      </c>
      <c r="BF244" t="s">
        <v>362</v>
      </c>
      <c r="BG244" t="s">
        <v>362</v>
      </c>
      <c r="BH244" t="s">
        <v>362</v>
      </c>
      <c r="BI244" t="s">
        <v>362</v>
      </c>
      <c r="BJ244" t="s">
        <v>360</v>
      </c>
      <c r="BK244" t="s">
        <v>362</v>
      </c>
      <c r="DE244" t="s">
        <v>5030</v>
      </c>
      <c r="DN244" t="s">
        <v>5041</v>
      </c>
      <c r="DO244" t="s">
        <v>362</v>
      </c>
      <c r="DP244" t="s">
        <v>360</v>
      </c>
      <c r="DQ244" t="s">
        <v>362</v>
      </c>
      <c r="DR244" t="s">
        <v>362</v>
      </c>
      <c r="DS244" t="s">
        <v>362</v>
      </c>
      <c r="DT244" t="s">
        <v>362</v>
      </c>
      <c r="DU244" t="s">
        <v>362</v>
      </c>
      <c r="DV244" t="s">
        <v>362</v>
      </c>
      <c r="DW244" t="s">
        <v>362</v>
      </c>
      <c r="EK244" t="s">
        <v>5070</v>
      </c>
      <c r="EW244" t="s">
        <v>5094</v>
      </c>
      <c r="EX244" t="s">
        <v>360</v>
      </c>
      <c r="EY244" t="s">
        <v>362</v>
      </c>
      <c r="EZ244" t="s">
        <v>362</v>
      </c>
      <c r="FA244" t="s">
        <v>362</v>
      </c>
      <c r="FB244" t="s">
        <v>362</v>
      </c>
      <c r="FC244" t="s">
        <v>362</v>
      </c>
      <c r="FD244" t="s">
        <v>362</v>
      </c>
      <c r="FE244" t="s">
        <v>362</v>
      </c>
      <c r="FF244" t="s">
        <v>362</v>
      </c>
      <c r="FG244" t="s">
        <v>362</v>
      </c>
      <c r="FH244" t="s">
        <v>362</v>
      </c>
      <c r="FJ244" t="s">
        <v>5070</v>
      </c>
      <c r="FK244" t="s">
        <v>3072</v>
      </c>
      <c r="FV244" t="s">
        <v>3072</v>
      </c>
      <c r="GG244" t="s">
        <v>5544</v>
      </c>
      <c r="GI244" t="s">
        <v>3074</v>
      </c>
      <c r="HN244" t="s">
        <v>5168</v>
      </c>
      <c r="HO244" t="s">
        <v>360</v>
      </c>
      <c r="HP244" t="s">
        <v>362</v>
      </c>
      <c r="HQ244" t="s">
        <v>362</v>
      </c>
      <c r="HR244" t="s">
        <v>362</v>
      </c>
      <c r="HS244" t="s">
        <v>362</v>
      </c>
      <c r="HT244" t="s">
        <v>362</v>
      </c>
      <c r="HU244" t="s">
        <v>362</v>
      </c>
      <c r="HV244" t="s">
        <v>362</v>
      </c>
      <c r="HW244" t="s">
        <v>362</v>
      </c>
      <c r="HY244" t="s">
        <v>5186</v>
      </c>
      <c r="HZ244" t="s">
        <v>362</v>
      </c>
      <c r="IA244" t="s">
        <v>362</v>
      </c>
      <c r="IB244" t="s">
        <v>362</v>
      </c>
      <c r="IC244" t="s">
        <v>362</v>
      </c>
      <c r="ID244" t="s">
        <v>360</v>
      </c>
      <c r="IE244" t="s">
        <v>362</v>
      </c>
      <c r="IG244" t="s">
        <v>5187</v>
      </c>
      <c r="IP244" t="s">
        <v>5205</v>
      </c>
      <c r="IQ244" t="s">
        <v>6991</v>
      </c>
      <c r="IR244" t="s">
        <v>362</v>
      </c>
      <c r="IS244" t="s">
        <v>360</v>
      </c>
      <c r="IT244" t="s">
        <v>362</v>
      </c>
      <c r="IU244" t="s">
        <v>360</v>
      </c>
      <c r="IV244" t="s">
        <v>360</v>
      </c>
      <c r="IW244" t="s">
        <v>362</v>
      </c>
      <c r="IX244" t="s">
        <v>362</v>
      </c>
      <c r="IY244" t="s">
        <v>362</v>
      </c>
      <c r="IZ244" t="s">
        <v>362</v>
      </c>
      <c r="JA244" t="s">
        <v>362</v>
      </c>
      <c r="JL244" t="s">
        <v>3074</v>
      </c>
      <c r="JX244" t="s">
        <v>5248</v>
      </c>
      <c r="JY244" t="s">
        <v>360</v>
      </c>
      <c r="JZ244" t="s">
        <v>362</v>
      </c>
      <c r="KA244" t="s">
        <v>362</v>
      </c>
      <c r="KB244" t="s">
        <v>362</v>
      </c>
      <c r="KC244" t="s">
        <v>362</v>
      </c>
      <c r="KD244" t="s">
        <v>362</v>
      </c>
      <c r="KE244" t="s">
        <v>362</v>
      </c>
      <c r="KF244" t="s">
        <v>362</v>
      </c>
      <c r="KG244" t="s">
        <v>362</v>
      </c>
      <c r="KI244" t="s">
        <v>5261</v>
      </c>
      <c r="KW244" t="s">
        <v>5263</v>
      </c>
      <c r="KX244" t="s">
        <v>360</v>
      </c>
      <c r="KY244" t="s">
        <v>362</v>
      </c>
      <c r="KZ244" t="s">
        <v>362</v>
      </c>
      <c r="LA244" t="s">
        <v>362</v>
      </c>
      <c r="LB244" t="s">
        <v>362</v>
      </c>
      <c r="LC244" t="s">
        <v>362</v>
      </c>
      <c r="LD244" t="s">
        <v>362</v>
      </c>
      <c r="LE244" t="s">
        <v>362</v>
      </c>
      <c r="LF244" t="s">
        <v>362</v>
      </c>
      <c r="LG244" t="s">
        <v>362</v>
      </c>
      <c r="LH244" t="s">
        <v>362</v>
      </c>
      <c r="LJ244" t="s">
        <v>6023</v>
      </c>
      <c r="LK244" t="s">
        <v>360</v>
      </c>
      <c r="LL244" t="s">
        <v>360</v>
      </c>
      <c r="LM244" t="s">
        <v>360</v>
      </c>
      <c r="LN244" t="s">
        <v>360</v>
      </c>
      <c r="LO244" t="s">
        <v>362</v>
      </c>
      <c r="LP244" t="s">
        <v>362</v>
      </c>
      <c r="LQ244" t="s">
        <v>362</v>
      </c>
      <c r="LS244" t="s">
        <v>3074</v>
      </c>
      <c r="NE244" t="s">
        <v>4971</v>
      </c>
      <c r="NF244" t="s">
        <v>362</v>
      </c>
      <c r="NG244" t="s">
        <v>362</v>
      </c>
      <c r="NH244" t="s">
        <v>362</v>
      </c>
      <c r="NI244" t="s">
        <v>362</v>
      </c>
      <c r="NJ244" t="s">
        <v>362</v>
      </c>
      <c r="NK244" t="s">
        <v>362</v>
      </c>
      <c r="NL244" t="s">
        <v>362</v>
      </c>
      <c r="NM244" t="s">
        <v>362</v>
      </c>
      <c r="NN244" t="s">
        <v>362</v>
      </c>
      <c r="NO244" t="s">
        <v>362</v>
      </c>
      <c r="NP244" t="s">
        <v>362</v>
      </c>
      <c r="NQ244" t="s">
        <v>360</v>
      </c>
      <c r="NR244" t="s">
        <v>362</v>
      </c>
      <c r="NS244" t="s">
        <v>362</v>
      </c>
      <c r="NU244" t="s">
        <v>5263</v>
      </c>
      <c r="NV244" t="s">
        <v>360</v>
      </c>
      <c r="NW244" t="s">
        <v>362</v>
      </c>
      <c r="NX244" t="s">
        <v>362</v>
      </c>
      <c r="NY244" t="s">
        <v>362</v>
      </c>
      <c r="NZ244" t="s">
        <v>362</v>
      </c>
      <c r="OA244" t="s">
        <v>362</v>
      </c>
      <c r="OB244" t="s">
        <v>362</v>
      </c>
      <c r="OC244" t="s">
        <v>362</v>
      </c>
      <c r="OD244" t="s">
        <v>362</v>
      </c>
      <c r="OE244" t="s">
        <v>362</v>
      </c>
      <c r="OF244" t="s">
        <v>362</v>
      </c>
      <c r="OG244" t="s">
        <v>362</v>
      </c>
      <c r="OI244" t="s">
        <v>5345</v>
      </c>
      <c r="OJ244" t="s">
        <v>360</v>
      </c>
      <c r="OK244" t="s">
        <v>362</v>
      </c>
      <c r="OL244" t="s">
        <v>362</v>
      </c>
      <c r="OM244" t="s">
        <v>362</v>
      </c>
      <c r="ON244" t="s">
        <v>362</v>
      </c>
      <c r="OO244" t="s">
        <v>362</v>
      </c>
      <c r="OP244" t="s">
        <v>362</v>
      </c>
      <c r="OQ244" t="s">
        <v>362</v>
      </c>
      <c r="OR244" t="s">
        <v>362</v>
      </c>
      <c r="OS244" t="s">
        <v>362</v>
      </c>
      <c r="OU244" t="s">
        <v>5002</v>
      </c>
      <c r="PF244" t="s">
        <v>5398</v>
      </c>
      <c r="PG244" t="s">
        <v>362</v>
      </c>
      <c r="PH244" t="s">
        <v>362</v>
      </c>
      <c r="PI244" t="s">
        <v>362</v>
      </c>
      <c r="PJ244" t="s">
        <v>362</v>
      </c>
      <c r="PK244" t="s">
        <v>362</v>
      </c>
      <c r="PL244" t="s">
        <v>362</v>
      </c>
      <c r="PM244" t="s">
        <v>362</v>
      </c>
      <c r="PN244" t="s">
        <v>362</v>
      </c>
      <c r="PO244" t="s">
        <v>362</v>
      </c>
      <c r="PP244" t="s">
        <v>362</v>
      </c>
      <c r="PQ244" t="s">
        <v>362</v>
      </c>
      <c r="PR244" t="s">
        <v>362</v>
      </c>
      <c r="PS244" t="s">
        <v>362</v>
      </c>
      <c r="PT244" t="s">
        <v>362</v>
      </c>
      <c r="PU244" t="s">
        <v>362</v>
      </c>
      <c r="PV244" t="s">
        <v>362</v>
      </c>
      <c r="PW244" t="s">
        <v>362</v>
      </c>
      <c r="PX244" t="s">
        <v>360</v>
      </c>
      <c r="PZ244" t="s">
        <v>5398</v>
      </c>
      <c r="QA244" t="s">
        <v>362</v>
      </c>
      <c r="QB244" t="s">
        <v>362</v>
      </c>
      <c r="QC244" t="s">
        <v>362</v>
      </c>
      <c r="QD244" t="s">
        <v>362</v>
      </c>
      <c r="QE244" t="s">
        <v>362</v>
      </c>
      <c r="QF244" t="s">
        <v>362</v>
      </c>
      <c r="QG244" t="s">
        <v>362</v>
      </c>
      <c r="QH244" t="s">
        <v>362</v>
      </c>
      <c r="QI244" t="s">
        <v>362</v>
      </c>
      <c r="QJ244" t="s">
        <v>362</v>
      </c>
      <c r="QK244" t="s">
        <v>362</v>
      </c>
      <c r="QL244" t="s">
        <v>362</v>
      </c>
      <c r="QM244" t="s">
        <v>360</v>
      </c>
      <c r="QN244" t="s">
        <v>362</v>
      </c>
      <c r="QO244" t="s">
        <v>362</v>
      </c>
      <c r="QP244" t="s">
        <v>362</v>
      </c>
      <c r="SZ244" t="s">
        <v>3074</v>
      </c>
      <c r="TA244" t="s">
        <v>362</v>
      </c>
      <c r="TB244" t="s">
        <v>362</v>
      </c>
      <c r="TC244" t="s">
        <v>362</v>
      </c>
      <c r="TD244" t="s">
        <v>362</v>
      </c>
      <c r="TE244" t="s">
        <v>362</v>
      </c>
      <c r="TF244" t="s">
        <v>362</v>
      </c>
      <c r="TG244" t="s">
        <v>360</v>
      </c>
      <c r="TH244" t="s">
        <v>362</v>
      </c>
      <c r="UN244" t="s">
        <v>3074</v>
      </c>
      <c r="UO244" t="s">
        <v>3074</v>
      </c>
      <c r="UP244" t="s">
        <v>3074</v>
      </c>
      <c r="UQ244" t="s">
        <v>6992</v>
      </c>
      <c r="UR244" t="s">
        <v>304</v>
      </c>
      <c r="US244" t="s">
        <v>321</v>
      </c>
      <c r="UT244" t="s">
        <v>290</v>
      </c>
      <c r="UU244" t="s">
        <v>691</v>
      </c>
      <c r="UV244" t="s">
        <v>527</v>
      </c>
      <c r="UW244" t="s">
        <v>332</v>
      </c>
      <c r="UX244" t="s">
        <v>742</v>
      </c>
      <c r="UY244" t="s">
        <v>406</v>
      </c>
      <c r="UZ244" t="s">
        <v>1098</v>
      </c>
      <c r="VA244" t="s">
        <v>1184</v>
      </c>
      <c r="VB244" t="s">
        <v>392</v>
      </c>
    </row>
    <row r="245" spans="1:574" x14ac:dyDescent="0.25">
      <c r="A245" t="s">
        <v>6993</v>
      </c>
      <c r="B245" s="38">
        <v>45917</v>
      </c>
      <c r="C245" t="s">
        <v>3057</v>
      </c>
      <c r="D245" t="s">
        <v>3062</v>
      </c>
      <c r="E245" t="s">
        <v>3068</v>
      </c>
      <c r="G245" t="s">
        <v>3072</v>
      </c>
      <c r="H245" s="38">
        <v>44617</v>
      </c>
      <c r="I245">
        <v>72</v>
      </c>
      <c r="J245" t="s">
        <v>1470</v>
      </c>
      <c r="K245" t="s">
        <v>4866</v>
      </c>
      <c r="L245" t="s">
        <v>4873</v>
      </c>
      <c r="N245" t="s">
        <v>4913</v>
      </c>
      <c r="P245" t="s">
        <v>4933</v>
      </c>
      <c r="R245" t="s">
        <v>6270</v>
      </c>
      <c r="S245" t="s">
        <v>362</v>
      </c>
      <c r="T245" t="s">
        <v>360</v>
      </c>
      <c r="U245" t="s">
        <v>362</v>
      </c>
      <c r="V245" t="s">
        <v>360</v>
      </c>
      <c r="W245" t="s">
        <v>362</v>
      </c>
      <c r="X245" t="s">
        <v>362</v>
      </c>
      <c r="Y245" t="s">
        <v>362</v>
      </c>
      <c r="Z245" t="s">
        <v>362</v>
      </c>
      <c r="AB245" t="s">
        <v>4942</v>
      </c>
      <c r="AC245" t="s">
        <v>4942</v>
      </c>
      <c r="AD245" t="s">
        <v>4942</v>
      </c>
      <c r="AE245" t="s">
        <v>4942</v>
      </c>
      <c r="AF245" t="s">
        <v>4940</v>
      </c>
      <c r="AG245" t="s">
        <v>4940</v>
      </c>
      <c r="AH245" t="s">
        <v>6177</v>
      </c>
      <c r="AI245" t="s">
        <v>360</v>
      </c>
      <c r="AJ245" t="s">
        <v>362</v>
      </c>
      <c r="AK245" t="s">
        <v>362</v>
      </c>
      <c r="AL245" t="s">
        <v>362</v>
      </c>
      <c r="AM245" t="s">
        <v>360</v>
      </c>
      <c r="AN245" t="s">
        <v>362</v>
      </c>
      <c r="AO245" t="s">
        <v>362</v>
      </c>
      <c r="AP245" t="s">
        <v>362</v>
      </c>
      <c r="AQ245" t="s">
        <v>362</v>
      </c>
      <c r="AR245" t="s">
        <v>362</v>
      </c>
      <c r="AS245" t="s">
        <v>362</v>
      </c>
      <c r="AT245" t="s">
        <v>362</v>
      </c>
      <c r="AU245" t="s">
        <v>362</v>
      </c>
      <c r="AV245" t="s">
        <v>362</v>
      </c>
      <c r="AX245" t="s">
        <v>6177</v>
      </c>
      <c r="AY245" t="s">
        <v>360</v>
      </c>
      <c r="AZ245" t="s">
        <v>362</v>
      </c>
      <c r="BA245" t="s">
        <v>362</v>
      </c>
      <c r="BB245" t="s">
        <v>362</v>
      </c>
      <c r="BC245" t="s">
        <v>360</v>
      </c>
      <c r="BD245" t="s">
        <v>362</v>
      </c>
      <c r="BE245" t="s">
        <v>362</v>
      </c>
      <c r="BF245" t="s">
        <v>362</v>
      </c>
      <c r="BG245" t="s">
        <v>362</v>
      </c>
      <c r="BH245" t="s">
        <v>362</v>
      </c>
      <c r="BI245" t="s">
        <v>362</v>
      </c>
      <c r="BJ245" t="s">
        <v>362</v>
      </c>
      <c r="BK245" t="s">
        <v>362</v>
      </c>
      <c r="BM245" t="s">
        <v>6994</v>
      </c>
      <c r="BN245" t="s">
        <v>362</v>
      </c>
      <c r="BO245" t="s">
        <v>360</v>
      </c>
      <c r="BP245" t="s">
        <v>360</v>
      </c>
      <c r="BQ245" t="s">
        <v>360</v>
      </c>
      <c r="BR245" t="s">
        <v>362</v>
      </c>
      <c r="BS245" t="s">
        <v>362</v>
      </c>
      <c r="BT245" t="s">
        <v>362</v>
      </c>
      <c r="BU245" t="s">
        <v>362</v>
      </c>
      <c r="BV245" t="s">
        <v>362</v>
      </c>
      <c r="BX245" t="s">
        <v>4975</v>
      </c>
      <c r="CN245" t="s">
        <v>5002</v>
      </c>
      <c r="DD245" t="s">
        <v>4984</v>
      </c>
      <c r="EK245" t="s">
        <v>5070</v>
      </c>
      <c r="EW245" t="s">
        <v>5106</v>
      </c>
      <c r="EX245" t="s">
        <v>362</v>
      </c>
      <c r="EY245" t="s">
        <v>362</v>
      </c>
      <c r="EZ245" t="s">
        <v>362</v>
      </c>
      <c r="FA245" t="s">
        <v>362</v>
      </c>
      <c r="FB245" t="s">
        <v>362</v>
      </c>
      <c r="FC245" t="s">
        <v>362</v>
      </c>
      <c r="FD245" t="s">
        <v>360</v>
      </c>
      <c r="FE245" t="s">
        <v>362</v>
      </c>
      <c r="FF245" t="s">
        <v>362</v>
      </c>
      <c r="FG245" t="s">
        <v>362</v>
      </c>
      <c r="FH245" t="s">
        <v>362</v>
      </c>
      <c r="FJ245" t="s">
        <v>5070</v>
      </c>
      <c r="FK245" t="s">
        <v>3072</v>
      </c>
      <c r="FV245" t="s">
        <v>3072</v>
      </c>
      <c r="GG245" t="s">
        <v>4957</v>
      </c>
      <c r="GI245" t="s">
        <v>3074</v>
      </c>
      <c r="HN245" t="s">
        <v>4907</v>
      </c>
      <c r="HO245" t="s">
        <v>362</v>
      </c>
      <c r="HP245" t="s">
        <v>362</v>
      </c>
      <c r="HQ245" t="s">
        <v>362</v>
      </c>
      <c r="HR245" t="s">
        <v>362</v>
      </c>
      <c r="HS245" t="s">
        <v>362</v>
      </c>
      <c r="HT245" t="s">
        <v>362</v>
      </c>
      <c r="HU245" t="s">
        <v>362</v>
      </c>
      <c r="HV245" t="s">
        <v>360</v>
      </c>
      <c r="HW245" t="s">
        <v>362</v>
      </c>
      <c r="HY245" t="s">
        <v>5180</v>
      </c>
      <c r="HZ245" t="s">
        <v>360</v>
      </c>
      <c r="IA245" t="s">
        <v>362</v>
      </c>
      <c r="IB245" t="s">
        <v>362</v>
      </c>
      <c r="IC245" t="s">
        <v>362</v>
      </c>
      <c r="ID245" t="s">
        <v>362</v>
      </c>
      <c r="IE245" t="s">
        <v>362</v>
      </c>
      <c r="IG245" t="s">
        <v>5187</v>
      </c>
      <c r="IP245" t="s">
        <v>5203</v>
      </c>
      <c r="IQ245" t="s">
        <v>6040</v>
      </c>
      <c r="IR245" t="s">
        <v>362</v>
      </c>
      <c r="IS245" t="s">
        <v>360</v>
      </c>
      <c r="IT245" t="s">
        <v>362</v>
      </c>
      <c r="IU245" t="s">
        <v>360</v>
      </c>
      <c r="IV245" t="s">
        <v>362</v>
      </c>
      <c r="IW245" t="s">
        <v>362</v>
      </c>
      <c r="IX245" t="s">
        <v>362</v>
      </c>
      <c r="IY245" t="s">
        <v>362</v>
      </c>
      <c r="IZ245" t="s">
        <v>362</v>
      </c>
      <c r="JA245" t="s">
        <v>362</v>
      </c>
      <c r="JL245" t="s">
        <v>3074</v>
      </c>
      <c r="JX245" t="s">
        <v>5248</v>
      </c>
      <c r="JY245" t="s">
        <v>360</v>
      </c>
      <c r="JZ245" t="s">
        <v>362</v>
      </c>
      <c r="KA245" t="s">
        <v>362</v>
      </c>
      <c r="KB245" t="s">
        <v>362</v>
      </c>
      <c r="KC245" t="s">
        <v>362</v>
      </c>
      <c r="KD245" t="s">
        <v>362</v>
      </c>
      <c r="KE245" t="s">
        <v>362</v>
      </c>
      <c r="KF245" t="s">
        <v>362</v>
      </c>
      <c r="KG245" t="s">
        <v>362</v>
      </c>
      <c r="KI245" t="s">
        <v>5259</v>
      </c>
      <c r="KJ245" t="s">
        <v>5263</v>
      </c>
      <c r="KK245" t="s">
        <v>360</v>
      </c>
      <c r="KL245" t="s">
        <v>362</v>
      </c>
      <c r="KM245" t="s">
        <v>362</v>
      </c>
      <c r="KN245" t="s">
        <v>362</v>
      </c>
      <c r="KO245" t="s">
        <v>362</v>
      </c>
      <c r="KP245" t="s">
        <v>362</v>
      </c>
      <c r="KQ245" t="s">
        <v>362</v>
      </c>
      <c r="KR245" t="s">
        <v>362</v>
      </c>
      <c r="KS245" t="s">
        <v>362</v>
      </c>
      <c r="KT245" t="s">
        <v>362</v>
      </c>
      <c r="KU245" t="s">
        <v>362</v>
      </c>
      <c r="LJ245" t="s">
        <v>5279</v>
      </c>
      <c r="LK245" t="s">
        <v>360</v>
      </c>
      <c r="LL245" t="s">
        <v>362</v>
      </c>
      <c r="LM245" t="s">
        <v>362</v>
      </c>
      <c r="LN245" t="s">
        <v>362</v>
      </c>
      <c r="LO245" t="s">
        <v>362</v>
      </c>
      <c r="LP245" t="s">
        <v>362</v>
      </c>
      <c r="LQ245" t="s">
        <v>362</v>
      </c>
      <c r="LS245" t="s">
        <v>3074</v>
      </c>
      <c r="LT245" t="s">
        <v>3072</v>
      </c>
      <c r="LU245" t="s">
        <v>5279</v>
      </c>
      <c r="LW245" t="s">
        <v>5296</v>
      </c>
      <c r="NE245" t="s">
        <v>4971</v>
      </c>
      <c r="NF245" t="s">
        <v>362</v>
      </c>
      <c r="NG245" t="s">
        <v>362</v>
      </c>
      <c r="NH245" t="s">
        <v>362</v>
      </c>
      <c r="NI245" t="s">
        <v>362</v>
      </c>
      <c r="NJ245" t="s">
        <v>362</v>
      </c>
      <c r="NK245" t="s">
        <v>362</v>
      </c>
      <c r="NL245" t="s">
        <v>362</v>
      </c>
      <c r="NM245" t="s">
        <v>362</v>
      </c>
      <c r="NN245" t="s">
        <v>362</v>
      </c>
      <c r="NO245" t="s">
        <v>362</v>
      </c>
      <c r="NP245" t="s">
        <v>362</v>
      </c>
      <c r="NQ245" t="s">
        <v>360</v>
      </c>
      <c r="NR245" t="s">
        <v>362</v>
      </c>
      <c r="NS245" t="s">
        <v>362</v>
      </c>
      <c r="NU245" t="s">
        <v>5263</v>
      </c>
      <c r="NV245" t="s">
        <v>360</v>
      </c>
      <c r="NW245" t="s">
        <v>362</v>
      </c>
      <c r="NX245" t="s">
        <v>362</v>
      </c>
      <c r="NY245" t="s">
        <v>362</v>
      </c>
      <c r="NZ245" t="s">
        <v>362</v>
      </c>
      <c r="OA245" t="s">
        <v>362</v>
      </c>
      <c r="OB245" t="s">
        <v>362</v>
      </c>
      <c r="OC245" t="s">
        <v>362</v>
      </c>
      <c r="OD245" t="s">
        <v>362</v>
      </c>
      <c r="OE245" t="s">
        <v>362</v>
      </c>
      <c r="OF245" t="s">
        <v>362</v>
      </c>
      <c r="OG245" t="s">
        <v>362</v>
      </c>
      <c r="OI245" t="s">
        <v>5345</v>
      </c>
      <c r="OJ245" t="s">
        <v>360</v>
      </c>
      <c r="OK245" t="s">
        <v>362</v>
      </c>
      <c r="OL245" t="s">
        <v>362</v>
      </c>
      <c r="OM245" t="s">
        <v>362</v>
      </c>
      <c r="ON245" t="s">
        <v>362</v>
      </c>
      <c r="OO245" t="s">
        <v>362</v>
      </c>
      <c r="OP245" t="s">
        <v>362</v>
      </c>
      <c r="OQ245" t="s">
        <v>362</v>
      </c>
      <c r="OR245" t="s">
        <v>362</v>
      </c>
      <c r="OS245" t="s">
        <v>362</v>
      </c>
      <c r="OU245" t="s">
        <v>5002</v>
      </c>
      <c r="PF245" t="s">
        <v>5373</v>
      </c>
      <c r="PG245" t="s">
        <v>362</v>
      </c>
      <c r="PH245" t="s">
        <v>362</v>
      </c>
      <c r="PI245" t="s">
        <v>360</v>
      </c>
      <c r="PJ245" t="s">
        <v>362</v>
      </c>
      <c r="PK245" t="s">
        <v>362</v>
      </c>
      <c r="PL245" t="s">
        <v>362</v>
      </c>
      <c r="PM245" t="s">
        <v>362</v>
      </c>
      <c r="PN245" t="s">
        <v>362</v>
      </c>
      <c r="PO245" t="s">
        <v>362</v>
      </c>
      <c r="PP245" t="s">
        <v>362</v>
      </c>
      <c r="PQ245" t="s">
        <v>362</v>
      </c>
      <c r="PR245" t="s">
        <v>362</v>
      </c>
      <c r="PS245" t="s">
        <v>362</v>
      </c>
      <c r="PT245" t="s">
        <v>362</v>
      </c>
      <c r="PU245" t="s">
        <v>362</v>
      </c>
      <c r="PV245" t="s">
        <v>362</v>
      </c>
      <c r="PW245" t="s">
        <v>362</v>
      </c>
      <c r="PX245" t="s">
        <v>362</v>
      </c>
      <c r="PZ245" t="s">
        <v>5398</v>
      </c>
      <c r="QA245" t="s">
        <v>362</v>
      </c>
      <c r="QB245" t="s">
        <v>362</v>
      </c>
      <c r="QC245" t="s">
        <v>362</v>
      </c>
      <c r="QD245" t="s">
        <v>362</v>
      </c>
      <c r="QE245" t="s">
        <v>362</v>
      </c>
      <c r="QF245" t="s">
        <v>362</v>
      </c>
      <c r="QG245" t="s">
        <v>362</v>
      </c>
      <c r="QH245" t="s">
        <v>362</v>
      </c>
      <c r="QI245" t="s">
        <v>362</v>
      </c>
      <c r="QJ245" t="s">
        <v>362</v>
      </c>
      <c r="QK245" t="s">
        <v>362</v>
      </c>
      <c r="QL245" t="s">
        <v>362</v>
      </c>
      <c r="QM245" t="s">
        <v>360</v>
      </c>
      <c r="QN245" t="s">
        <v>362</v>
      </c>
      <c r="QO245" t="s">
        <v>362</v>
      </c>
      <c r="QP245" t="s">
        <v>362</v>
      </c>
      <c r="SZ245" t="s">
        <v>5505</v>
      </c>
      <c r="TA245" t="s">
        <v>360</v>
      </c>
      <c r="TB245" t="s">
        <v>362</v>
      </c>
      <c r="TC245" t="s">
        <v>362</v>
      </c>
      <c r="TD245" t="s">
        <v>362</v>
      </c>
      <c r="TE245" t="s">
        <v>362</v>
      </c>
      <c r="TF245" t="s">
        <v>362</v>
      </c>
      <c r="TG245" t="s">
        <v>362</v>
      </c>
      <c r="TH245" t="s">
        <v>362</v>
      </c>
      <c r="TJ245" t="s">
        <v>6995</v>
      </c>
      <c r="TK245" t="s">
        <v>360</v>
      </c>
      <c r="TL245" t="s">
        <v>360</v>
      </c>
      <c r="TM245" t="s">
        <v>360</v>
      </c>
      <c r="TN245" t="s">
        <v>360</v>
      </c>
      <c r="TO245" t="s">
        <v>362</v>
      </c>
      <c r="TP245" t="s">
        <v>362</v>
      </c>
      <c r="TQ245" t="s">
        <v>362</v>
      </c>
      <c r="TR245" t="s">
        <v>362</v>
      </c>
      <c r="TS245" t="s">
        <v>362</v>
      </c>
      <c r="TT245" t="s">
        <v>362</v>
      </c>
      <c r="TU245" t="s">
        <v>362</v>
      </c>
      <c r="TV245" t="s">
        <v>362</v>
      </c>
      <c r="TW245" t="s">
        <v>362</v>
      </c>
      <c r="TY245" t="s">
        <v>5002</v>
      </c>
      <c r="UN245" t="s">
        <v>3074</v>
      </c>
      <c r="UO245" t="s">
        <v>3074</v>
      </c>
      <c r="UP245" t="s">
        <v>3074</v>
      </c>
      <c r="UQ245" t="s">
        <v>6996</v>
      </c>
      <c r="UR245" t="s">
        <v>304</v>
      </c>
      <c r="US245" t="s">
        <v>321</v>
      </c>
      <c r="UT245" t="s">
        <v>298</v>
      </c>
      <c r="UU245" t="s">
        <v>686</v>
      </c>
      <c r="UV245" t="s">
        <v>532</v>
      </c>
      <c r="UW245" t="s">
        <v>330</v>
      </c>
      <c r="UX245" t="s">
        <v>737</v>
      </c>
      <c r="UY245" t="s">
        <v>406</v>
      </c>
      <c r="UZ245" t="s">
        <v>1099</v>
      </c>
      <c r="VA245" t="s">
        <v>1184</v>
      </c>
      <c r="VB245" t="s">
        <v>386</v>
      </c>
    </row>
    <row r="246" spans="1:574" x14ac:dyDescent="0.25">
      <c r="A246" t="s">
        <v>6997</v>
      </c>
      <c r="B246" s="38">
        <v>45917</v>
      </c>
      <c r="C246" t="s">
        <v>3056</v>
      </c>
      <c r="D246" t="s">
        <v>3062</v>
      </c>
      <c r="E246" t="s">
        <v>3068</v>
      </c>
      <c r="G246" t="s">
        <v>3072</v>
      </c>
      <c r="H246" s="38">
        <v>44637</v>
      </c>
      <c r="I246">
        <v>35</v>
      </c>
      <c r="J246" t="s">
        <v>1470</v>
      </c>
      <c r="K246" t="s">
        <v>4866</v>
      </c>
      <c r="L246" t="s">
        <v>4875</v>
      </c>
      <c r="N246" t="s">
        <v>4911</v>
      </c>
      <c r="P246" t="s">
        <v>4921</v>
      </c>
      <c r="R246" t="s">
        <v>5527</v>
      </c>
      <c r="S246" t="s">
        <v>360</v>
      </c>
      <c r="T246" t="s">
        <v>362</v>
      </c>
      <c r="U246" t="s">
        <v>362</v>
      </c>
      <c r="V246" t="s">
        <v>362</v>
      </c>
      <c r="W246" t="s">
        <v>362</v>
      </c>
      <c r="X246" t="s">
        <v>362</v>
      </c>
      <c r="Y246" t="s">
        <v>362</v>
      </c>
      <c r="Z246" t="s">
        <v>362</v>
      </c>
      <c r="AB246" t="s">
        <v>4940</v>
      </c>
      <c r="AC246" t="s">
        <v>4940</v>
      </c>
      <c r="AD246" t="s">
        <v>4940</v>
      </c>
      <c r="AE246" t="s">
        <v>4940</v>
      </c>
      <c r="AF246" t="s">
        <v>4940</v>
      </c>
      <c r="AG246" t="s">
        <v>4940</v>
      </c>
      <c r="AH246" t="s">
        <v>4971</v>
      </c>
      <c r="AI246" t="s">
        <v>362</v>
      </c>
      <c r="AJ246" t="s">
        <v>362</v>
      </c>
      <c r="AK246" t="s">
        <v>362</v>
      </c>
      <c r="AL246" t="s">
        <v>362</v>
      </c>
      <c r="AM246" t="s">
        <v>362</v>
      </c>
      <c r="AN246" t="s">
        <v>362</v>
      </c>
      <c r="AO246" t="s">
        <v>362</v>
      </c>
      <c r="AP246" t="s">
        <v>362</v>
      </c>
      <c r="AQ246" t="s">
        <v>362</v>
      </c>
      <c r="AR246" t="s">
        <v>362</v>
      </c>
      <c r="AS246" t="s">
        <v>362</v>
      </c>
      <c r="AT246" t="s">
        <v>362</v>
      </c>
      <c r="AU246" t="s">
        <v>360</v>
      </c>
      <c r="AV246" t="s">
        <v>362</v>
      </c>
      <c r="AX246" t="s">
        <v>4973</v>
      </c>
      <c r="AY246" t="s">
        <v>362</v>
      </c>
      <c r="AZ246" t="s">
        <v>362</v>
      </c>
      <c r="BA246" t="s">
        <v>362</v>
      </c>
      <c r="BB246" t="s">
        <v>362</v>
      </c>
      <c r="BC246" t="s">
        <v>362</v>
      </c>
      <c r="BD246" t="s">
        <v>362</v>
      </c>
      <c r="BE246" t="s">
        <v>362</v>
      </c>
      <c r="BF246" t="s">
        <v>362</v>
      </c>
      <c r="BG246" t="s">
        <v>362</v>
      </c>
      <c r="BH246" t="s">
        <v>362</v>
      </c>
      <c r="BI246" t="s">
        <v>362</v>
      </c>
      <c r="BJ246" t="s">
        <v>360</v>
      </c>
      <c r="BK246" t="s">
        <v>362</v>
      </c>
      <c r="DE246" t="s">
        <v>5026</v>
      </c>
      <c r="DF246" t="s">
        <v>5036</v>
      </c>
      <c r="DG246" t="s">
        <v>362</v>
      </c>
      <c r="DH246" t="s">
        <v>362</v>
      </c>
      <c r="DI246" t="s">
        <v>360</v>
      </c>
      <c r="DJ246" t="s">
        <v>362</v>
      </c>
      <c r="DK246" t="s">
        <v>362</v>
      </c>
      <c r="DL246" t="s">
        <v>362</v>
      </c>
      <c r="FJ246" t="s">
        <v>5074</v>
      </c>
      <c r="FK246" t="s">
        <v>3074</v>
      </c>
      <c r="FL246" t="s">
        <v>5122</v>
      </c>
      <c r="FM246" t="s">
        <v>362</v>
      </c>
      <c r="FN246" t="s">
        <v>362</v>
      </c>
      <c r="FO246" t="s">
        <v>362</v>
      </c>
      <c r="FP246" t="s">
        <v>362</v>
      </c>
      <c r="FQ246" t="s">
        <v>360</v>
      </c>
      <c r="FR246" t="s">
        <v>362</v>
      </c>
      <c r="FS246" t="s">
        <v>362</v>
      </c>
      <c r="FT246" t="s">
        <v>362</v>
      </c>
      <c r="FV246" t="s">
        <v>5111</v>
      </c>
      <c r="FW246" t="s">
        <v>6797</v>
      </c>
      <c r="FX246" t="s">
        <v>360</v>
      </c>
      <c r="FY246" t="s">
        <v>362</v>
      </c>
      <c r="FZ246" t="s">
        <v>362</v>
      </c>
      <c r="GA246" t="s">
        <v>360</v>
      </c>
      <c r="GB246" t="s">
        <v>362</v>
      </c>
      <c r="GC246" t="s">
        <v>362</v>
      </c>
      <c r="GD246" t="s">
        <v>362</v>
      </c>
      <c r="GE246" t="s">
        <v>362</v>
      </c>
      <c r="GG246" t="s">
        <v>4949</v>
      </c>
      <c r="GI246" t="s">
        <v>3074</v>
      </c>
      <c r="HN246" t="s">
        <v>5178</v>
      </c>
      <c r="HO246" t="s">
        <v>362</v>
      </c>
      <c r="HP246" t="s">
        <v>362</v>
      </c>
      <c r="HQ246" t="s">
        <v>362</v>
      </c>
      <c r="HR246" t="s">
        <v>362</v>
      </c>
      <c r="HS246" t="s">
        <v>362</v>
      </c>
      <c r="HT246" t="s">
        <v>360</v>
      </c>
      <c r="HU246" t="s">
        <v>362</v>
      </c>
      <c r="HV246" t="s">
        <v>362</v>
      </c>
      <c r="HW246" t="s">
        <v>362</v>
      </c>
      <c r="HY246" t="s">
        <v>5186</v>
      </c>
      <c r="HZ246" t="s">
        <v>362</v>
      </c>
      <c r="IA246" t="s">
        <v>362</v>
      </c>
      <c r="IB246" t="s">
        <v>362</v>
      </c>
      <c r="IC246" t="s">
        <v>362</v>
      </c>
      <c r="ID246" t="s">
        <v>360</v>
      </c>
      <c r="IE246" t="s">
        <v>362</v>
      </c>
      <c r="IG246" t="s">
        <v>5191</v>
      </c>
      <c r="IH246" t="s">
        <v>6924</v>
      </c>
      <c r="II246" t="s">
        <v>362</v>
      </c>
      <c r="IJ246" t="s">
        <v>360</v>
      </c>
      <c r="IK246" t="s">
        <v>362</v>
      </c>
      <c r="IL246" t="s">
        <v>360</v>
      </c>
      <c r="IM246" t="s">
        <v>362</v>
      </c>
      <c r="IN246" t="s">
        <v>362</v>
      </c>
      <c r="IP246" t="s">
        <v>5203</v>
      </c>
      <c r="IQ246" t="s">
        <v>6998</v>
      </c>
      <c r="IR246" t="s">
        <v>360</v>
      </c>
      <c r="IS246" t="s">
        <v>362</v>
      </c>
      <c r="IT246" t="s">
        <v>362</v>
      </c>
      <c r="IU246" t="s">
        <v>360</v>
      </c>
      <c r="IV246" t="s">
        <v>360</v>
      </c>
      <c r="IW246" t="s">
        <v>362</v>
      </c>
      <c r="IX246" t="s">
        <v>362</v>
      </c>
      <c r="IY246" t="s">
        <v>362</v>
      </c>
      <c r="IZ246" t="s">
        <v>362</v>
      </c>
      <c r="JA246" t="s">
        <v>362</v>
      </c>
      <c r="JL246" t="s">
        <v>3074</v>
      </c>
      <c r="JX246" t="s">
        <v>6163</v>
      </c>
      <c r="JY246" t="s">
        <v>360</v>
      </c>
      <c r="JZ246" t="s">
        <v>362</v>
      </c>
      <c r="KA246" t="s">
        <v>362</v>
      </c>
      <c r="KB246" t="s">
        <v>362</v>
      </c>
      <c r="KC246" t="s">
        <v>362</v>
      </c>
      <c r="KD246" t="s">
        <v>360</v>
      </c>
      <c r="KE246" t="s">
        <v>362</v>
      </c>
      <c r="KF246" t="s">
        <v>362</v>
      </c>
      <c r="KG246" t="s">
        <v>362</v>
      </c>
      <c r="KI246" t="s">
        <v>5259</v>
      </c>
      <c r="KJ246" t="s">
        <v>6646</v>
      </c>
      <c r="KK246" t="s">
        <v>360</v>
      </c>
      <c r="KL246" t="s">
        <v>362</v>
      </c>
      <c r="KM246" t="s">
        <v>362</v>
      </c>
      <c r="KN246" t="s">
        <v>362</v>
      </c>
      <c r="KO246" t="s">
        <v>360</v>
      </c>
      <c r="KP246" t="s">
        <v>360</v>
      </c>
      <c r="KQ246" t="s">
        <v>360</v>
      </c>
      <c r="KR246" t="s">
        <v>362</v>
      </c>
      <c r="KS246" t="s">
        <v>362</v>
      </c>
      <c r="KT246" t="s">
        <v>362</v>
      </c>
      <c r="KU246" t="s">
        <v>362</v>
      </c>
      <c r="LJ246" t="s">
        <v>6540</v>
      </c>
      <c r="LK246" t="s">
        <v>360</v>
      </c>
      <c r="LL246" t="s">
        <v>360</v>
      </c>
      <c r="LM246" t="s">
        <v>362</v>
      </c>
      <c r="LN246" t="s">
        <v>362</v>
      </c>
      <c r="LO246" t="s">
        <v>362</v>
      </c>
      <c r="LP246" t="s">
        <v>362</v>
      </c>
      <c r="LQ246" t="s">
        <v>362</v>
      </c>
      <c r="LS246" t="s">
        <v>3072</v>
      </c>
      <c r="LT246" t="s">
        <v>5287</v>
      </c>
      <c r="MR246" t="s">
        <v>5050</v>
      </c>
      <c r="MS246" t="s">
        <v>362</v>
      </c>
      <c r="MT246" t="s">
        <v>362</v>
      </c>
      <c r="MU246" t="s">
        <v>362</v>
      </c>
      <c r="MV246" t="s">
        <v>362</v>
      </c>
      <c r="MW246" t="s">
        <v>362</v>
      </c>
      <c r="MX246" t="s">
        <v>362</v>
      </c>
      <c r="MY246" t="s">
        <v>362</v>
      </c>
      <c r="MZ246" t="s">
        <v>360</v>
      </c>
      <c r="NA246" t="s">
        <v>362</v>
      </c>
      <c r="NB246" t="s">
        <v>362</v>
      </c>
      <c r="NC246" t="s">
        <v>362</v>
      </c>
      <c r="NE246" t="s">
        <v>4971</v>
      </c>
      <c r="NF246" t="s">
        <v>362</v>
      </c>
      <c r="NG246" t="s">
        <v>362</v>
      </c>
      <c r="NH246" t="s">
        <v>362</v>
      </c>
      <c r="NI246" t="s">
        <v>362</v>
      </c>
      <c r="NJ246" t="s">
        <v>362</v>
      </c>
      <c r="NK246" t="s">
        <v>362</v>
      </c>
      <c r="NL246" t="s">
        <v>362</v>
      </c>
      <c r="NM246" t="s">
        <v>362</v>
      </c>
      <c r="NN246" t="s">
        <v>362</v>
      </c>
      <c r="NO246" t="s">
        <v>362</v>
      </c>
      <c r="NP246" t="s">
        <v>362</v>
      </c>
      <c r="NQ246" t="s">
        <v>360</v>
      </c>
      <c r="NR246" t="s">
        <v>362</v>
      </c>
      <c r="NS246" t="s">
        <v>362</v>
      </c>
      <c r="NU246" t="s">
        <v>6647</v>
      </c>
      <c r="NV246" t="s">
        <v>362</v>
      </c>
      <c r="NW246" t="s">
        <v>362</v>
      </c>
      <c r="NX246" t="s">
        <v>362</v>
      </c>
      <c r="NY246" t="s">
        <v>362</v>
      </c>
      <c r="NZ246" t="s">
        <v>360</v>
      </c>
      <c r="OA246" t="s">
        <v>360</v>
      </c>
      <c r="OB246" t="s">
        <v>360</v>
      </c>
      <c r="OC246" t="s">
        <v>362</v>
      </c>
      <c r="OD246" t="s">
        <v>362</v>
      </c>
      <c r="OE246" t="s">
        <v>362</v>
      </c>
      <c r="OF246" t="s">
        <v>362</v>
      </c>
      <c r="OG246" t="s">
        <v>362</v>
      </c>
      <c r="OI246" t="s">
        <v>5345</v>
      </c>
      <c r="OJ246" t="s">
        <v>360</v>
      </c>
      <c r="OK246" t="s">
        <v>362</v>
      </c>
      <c r="OL246" t="s">
        <v>362</v>
      </c>
      <c r="OM246" t="s">
        <v>362</v>
      </c>
      <c r="ON246" t="s">
        <v>362</v>
      </c>
      <c r="OO246" t="s">
        <v>362</v>
      </c>
      <c r="OP246" t="s">
        <v>362</v>
      </c>
      <c r="OQ246" t="s">
        <v>362</v>
      </c>
      <c r="OR246" t="s">
        <v>362</v>
      </c>
      <c r="OS246" t="s">
        <v>362</v>
      </c>
      <c r="OU246" t="s">
        <v>5021</v>
      </c>
      <c r="OV246" t="s">
        <v>6999</v>
      </c>
      <c r="OW246" t="s">
        <v>362</v>
      </c>
      <c r="OX246" t="s">
        <v>362</v>
      </c>
      <c r="OY246" t="s">
        <v>360</v>
      </c>
      <c r="OZ246" t="s">
        <v>360</v>
      </c>
      <c r="PA246" t="s">
        <v>362</v>
      </c>
      <c r="PB246" t="s">
        <v>362</v>
      </c>
      <c r="PC246" t="s">
        <v>362</v>
      </c>
      <c r="PD246" t="s">
        <v>362</v>
      </c>
      <c r="PF246" t="s">
        <v>5387</v>
      </c>
      <c r="PG246" t="s">
        <v>362</v>
      </c>
      <c r="PH246" t="s">
        <v>362</v>
      </c>
      <c r="PI246" t="s">
        <v>362</v>
      </c>
      <c r="PJ246" t="s">
        <v>362</v>
      </c>
      <c r="PK246" t="s">
        <v>362</v>
      </c>
      <c r="PL246" t="s">
        <v>362</v>
      </c>
      <c r="PM246" t="s">
        <v>362</v>
      </c>
      <c r="PN246" t="s">
        <v>362</v>
      </c>
      <c r="PO246" t="s">
        <v>362</v>
      </c>
      <c r="PP246" t="s">
        <v>360</v>
      </c>
      <c r="PQ246" t="s">
        <v>362</v>
      </c>
      <c r="PR246" t="s">
        <v>362</v>
      </c>
      <c r="PS246" t="s">
        <v>362</v>
      </c>
      <c r="PT246" t="s">
        <v>362</v>
      </c>
      <c r="PU246" t="s">
        <v>362</v>
      </c>
      <c r="PV246" t="s">
        <v>362</v>
      </c>
      <c r="PW246" t="s">
        <v>362</v>
      </c>
      <c r="PX246" t="s">
        <v>362</v>
      </c>
      <c r="PZ246" t="s">
        <v>5412</v>
      </c>
      <c r="QA246" t="s">
        <v>362</v>
      </c>
      <c r="QB246" t="s">
        <v>362</v>
      </c>
      <c r="QC246" t="s">
        <v>362</v>
      </c>
      <c r="QD246" t="s">
        <v>362</v>
      </c>
      <c r="QE246" t="s">
        <v>362</v>
      </c>
      <c r="QF246" t="s">
        <v>362</v>
      </c>
      <c r="QG246" t="s">
        <v>362</v>
      </c>
      <c r="QH246" t="s">
        <v>360</v>
      </c>
      <c r="QI246" t="s">
        <v>362</v>
      </c>
      <c r="QJ246" t="s">
        <v>362</v>
      </c>
      <c r="QK246" t="s">
        <v>362</v>
      </c>
      <c r="QL246" t="s">
        <v>362</v>
      </c>
      <c r="QM246" t="s">
        <v>362</v>
      </c>
      <c r="QN246" t="s">
        <v>362</v>
      </c>
      <c r="QO246" t="s">
        <v>362</v>
      </c>
      <c r="QP246" t="s">
        <v>362</v>
      </c>
      <c r="QR246" t="s">
        <v>5431</v>
      </c>
      <c r="QS246" t="s">
        <v>362</v>
      </c>
      <c r="QT246" t="s">
        <v>362</v>
      </c>
      <c r="QU246" t="s">
        <v>362</v>
      </c>
      <c r="QV246" t="s">
        <v>362</v>
      </c>
      <c r="QW246" t="s">
        <v>360</v>
      </c>
      <c r="QX246" t="s">
        <v>362</v>
      </c>
      <c r="QY246" t="s">
        <v>362</v>
      </c>
      <c r="QZ246" t="s">
        <v>362</v>
      </c>
      <c r="RA246" t="s">
        <v>362</v>
      </c>
      <c r="RB246" t="s">
        <v>362</v>
      </c>
      <c r="RC246" t="s">
        <v>362</v>
      </c>
      <c r="RD246" t="s">
        <v>362</v>
      </c>
      <c r="RF246" t="s">
        <v>5449</v>
      </c>
      <c r="RG246" t="s">
        <v>362</v>
      </c>
      <c r="RH246" t="s">
        <v>362</v>
      </c>
      <c r="RI246" t="s">
        <v>362</v>
      </c>
      <c r="RJ246" t="s">
        <v>362</v>
      </c>
      <c r="RK246" t="s">
        <v>360</v>
      </c>
      <c r="RL246" t="s">
        <v>362</v>
      </c>
      <c r="RM246" t="s">
        <v>362</v>
      </c>
      <c r="RN246" t="s">
        <v>362</v>
      </c>
      <c r="RO246" t="s">
        <v>362</v>
      </c>
      <c r="RP246" t="s">
        <v>362</v>
      </c>
      <c r="RQ246" t="s">
        <v>362</v>
      </c>
      <c r="RR246" t="s">
        <v>362</v>
      </c>
      <c r="RS246" t="s">
        <v>362</v>
      </c>
      <c r="RT246" t="s">
        <v>362</v>
      </c>
      <c r="RU246" t="s">
        <v>362</v>
      </c>
      <c r="RV246" t="s">
        <v>362</v>
      </c>
      <c r="RX246" t="s">
        <v>6558</v>
      </c>
      <c r="RY246" t="s">
        <v>362</v>
      </c>
      <c r="RZ246" t="s">
        <v>360</v>
      </c>
      <c r="SA246" t="s">
        <v>360</v>
      </c>
      <c r="SB246" t="s">
        <v>360</v>
      </c>
      <c r="SC246" t="s">
        <v>362</v>
      </c>
      <c r="SD246" t="s">
        <v>362</v>
      </c>
      <c r="SE246" t="s">
        <v>362</v>
      </c>
      <c r="SF246" t="s">
        <v>362</v>
      </c>
      <c r="SG246" t="s">
        <v>362</v>
      </c>
      <c r="SH246" t="s">
        <v>362</v>
      </c>
      <c r="SI246" t="s">
        <v>362</v>
      </c>
      <c r="SK246" t="s">
        <v>5493</v>
      </c>
      <c r="SL246" t="s">
        <v>362</v>
      </c>
      <c r="SM246" t="s">
        <v>362</v>
      </c>
      <c r="SN246" t="s">
        <v>362</v>
      </c>
      <c r="SO246" t="s">
        <v>362</v>
      </c>
      <c r="SP246" t="s">
        <v>362</v>
      </c>
      <c r="SQ246" t="s">
        <v>360</v>
      </c>
      <c r="SR246" t="s">
        <v>362</v>
      </c>
      <c r="SS246" t="s">
        <v>362</v>
      </c>
      <c r="ST246" t="s">
        <v>362</v>
      </c>
      <c r="SU246" t="s">
        <v>362</v>
      </c>
      <c r="SV246" t="s">
        <v>362</v>
      </c>
      <c r="SW246" t="s">
        <v>362</v>
      </c>
      <c r="SX246" t="s">
        <v>362</v>
      </c>
      <c r="SZ246" t="s">
        <v>3074</v>
      </c>
      <c r="TA246" t="s">
        <v>362</v>
      </c>
      <c r="TB246" t="s">
        <v>362</v>
      </c>
      <c r="TC246" t="s">
        <v>362</v>
      </c>
      <c r="TD246" t="s">
        <v>362</v>
      </c>
      <c r="TE246" t="s">
        <v>362</v>
      </c>
      <c r="TF246" t="s">
        <v>362</v>
      </c>
      <c r="TG246" t="s">
        <v>360</v>
      </c>
      <c r="TH246" t="s">
        <v>362</v>
      </c>
      <c r="UN246" t="s">
        <v>3074</v>
      </c>
      <c r="UO246" t="s">
        <v>3074</v>
      </c>
      <c r="UP246" t="s">
        <v>3074</v>
      </c>
      <c r="UQ246" t="s">
        <v>7000</v>
      </c>
      <c r="UR246" t="s">
        <v>304</v>
      </c>
      <c r="US246" t="s">
        <v>321</v>
      </c>
      <c r="UT246" t="s">
        <v>290</v>
      </c>
      <c r="UU246" t="s">
        <v>686</v>
      </c>
      <c r="UV246" t="s">
        <v>532</v>
      </c>
      <c r="UW246" t="s">
        <v>329</v>
      </c>
      <c r="UX246" t="s">
        <v>737</v>
      </c>
      <c r="UY246" t="s">
        <v>406</v>
      </c>
      <c r="UZ246" t="s">
        <v>1098</v>
      </c>
      <c r="VA246" t="s">
        <v>1185</v>
      </c>
      <c r="VB246" t="s">
        <v>380</v>
      </c>
    </row>
    <row r="247" spans="1:574" x14ac:dyDescent="0.25">
      <c r="A247" t="s">
        <v>7001</v>
      </c>
      <c r="B247" s="38">
        <v>45917</v>
      </c>
      <c r="C247" t="s">
        <v>3055</v>
      </c>
      <c r="D247" t="s">
        <v>3062</v>
      </c>
      <c r="E247" t="s">
        <v>3068</v>
      </c>
      <c r="G247" t="s">
        <v>3072</v>
      </c>
      <c r="H247" s="38">
        <v>44686</v>
      </c>
      <c r="I247">
        <v>38</v>
      </c>
      <c r="J247" t="s">
        <v>1486</v>
      </c>
      <c r="K247" t="s">
        <v>4866</v>
      </c>
      <c r="L247" t="s">
        <v>4875</v>
      </c>
      <c r="N247" t="s">
        <v>4913</v>
      </c>
      <c r="P247" t="s">
        <v>4921</v>
      </c>
      <c r="R247" t="s">
        <v>5527</v>
      </c>
      <c r="S247" t="s">
        <v>360</v>
      </c>
      <c r="T247" t="s">
        <v>362</v>
      </c>
      <c r="U247" t="s">
        <v>362</v>
      </c>
      <c r="V247" t="s">
        <v>362</v>
      </c>
      <c r="W247" t="s">
        <v>362</v>
      </c>
      <c r="X247" t="s">
        <v>362</v>
      </c>
      <c r="Y247" t="s">
        <v>362</v>
      </c>
      <c r="Z247" t="s">
        <v>362</v>
      </c>
      <c r="AB247" t="s">
        <v>4940</v>
      </c>
      <c r="AC247" t="s">
        <v>4940</v>
      </c>
      <c r="AD247" t="s">
        <v>4940</v>
      </c>
      <c r="AE247" t="s">
        <v>4940</v>
      </c>
      <c r="AF247" t="s">
        <v>4940</v>
      </c>
      <c r="AG247" t="s">
        <v>4940</v>
      </c>
      <c r="AH247" t="s">
        <v>7002</v>
      </c>
      <c r="AI247" t="s">
        <v>360</v>
      </c>
      <c r="AJ247" t="s">
        <v>362</v>
      </c>
      <c r="AK247" t="s">
        <v>362</v>
      </c>
      <c r="AL247" t="s">
        <v>362</v>
      </c>
      <c r="AM247" t="s">
        <v>362</v>
      </c>
      <c r="AN247" t="s">
        <v>362</v>
      </c>
      <c r="AO247" t="s">
        <v>362</v>
      </c>
      <c r="AP247" t="s">
        <v>362</v>
      </c>
      <c r="AQ247" t="s">
        <v>362</v>
      </c>
      <c r="AR247" t="s">
        <v>362</v>
      </c>
      <c r="AS247" t="s">
        <v>360</v>
      </c>
      <c r="AT247" t="s">
        <v>362</v>
      </c>
      <c r="AU247" t="s">
        <v>362</v>
      </c>
      <c r="AV247" t="s">
        <v>362</v>
      </c>
      <c r="AX247" t="s">
        <v>4973</v>
      </c>
      <c r="AY247" t="s">
        <v>362</v>
      </c>
      <c r="AZ247" t="s">
        <v>362</v>
      </c>
      <c r="BA247" t="s">
        <v>362</v>
      </c>
      <c r="BB247" t="s">
        <v>362</v>
      </c>
      <c r="BC247" t="s">
        <v>362</v>
      </c>
      <c r="BD247" t="s">
        <v>362</v>
      </c>
      <c r="BE247" t="s">
        <v>362</v>
      </c>
      <c r="BF247" t="s">
        <v>362</v>
      </c>
      <c r="BG247" t="s">
        <v>362</v>
      </c>
      <c r="BH247" t="s">
        <v>362</v>
      </c>
      <c r="BI247" t="s">
        <v>362</v>
      </c>
      <c r="BJ247" t="s">
        <v>360</v>
      </c>
      <c r="BK247" t="s">
        <v>362</v>
      </c>
      <c r="DE247" t="s">
        <v>5026</v>
      </c>
      <c r="DF247" t="s">
        <v>5036</v>
      </c>
      <c r="DG247" t="s">
        <v>362</v>
      </c>
      <c r="DH247" t="s">
        <v>362</v>
      </c>
      <c r="DI247" t="s">
        <v>360</v>
      </c>
      <c r="DJ247" t="s">
        <v>362</v>
      </c>
      <c r="DK247" t="s">
        <v>362</v>
      </c>
      <c r="DL247" t="s">
        <v>362</v>
      </c>
      <c r="EK247" t="s">
        <v>5070</v>
      </c>
      <c r="EW247" t="s">
        <v>5100</v>
      </c>
      <c r="EX247" t="s">
        <v>362</v>
      </c>
      <c r="EY247" t="s">
        <v>362</v>
      </c>
      <c r="EZ247" t="s">
        <v>362</v>
      </c>
      <c r="FA247" t="s">
        <v>360</v>
      </c>
      <c r="FB247" t="s">
        <v>362</v>
      </c>
      <c r="FC247" t="s">
        <v>362</v>
      </c>
      <c r="FD247" t="s">
        <v>362</v>
      </c>
      <c r="FE247" t="s">
        <v>362</v>
      </c>
      <c r="FF247" t="s">
        <v>362</v>
      </c>
      <c r="FG247" t="s">
        <v>362</v>
      </c>
      <c r="FH247" t="s">
        <v>362</v>
      </c>
      <c r="FJ247" t="s">
        <v>5070</v>
      </c>
      <c r="FK247" t="s">
        <v>5111</v>
      </c>
      <c r="FL247" t="s">
        <v>5113</v>
      </c>
      <c r="FM247" t="s">
        <v>360</v>
      </c>
      <c r="FN247" t="s">
        <v>362</v>
      </c>
      <c r="FO247" t="s">
        <v>362</v>
      </c>
      <c r="FP247" t="s">
        <v>362</v>
      </c>
      <c r="FQ247" t="s">
        <v>362</v>
      </c>
      <c r="FR247" t="s">
        <v>362</v>
      </c>
      <c r="FS247" t="s">
        <v>362</v>
      </c>
      <c r="FT247" t="s">
        <v>362</v>
      </c>
      <c r="FV247" t="s">
        <v>3072</v>
      </c>
      <c r="GG247" t="s">
        <v>4949</v>
      </c>
      <c r="GI247" t="s">
        <v>3074</v>
      </c>
      <c r="HN247" t="s">
        <v>5172</v>
      </c>
      <c r="HO247" t="s">
        <v>362</v>
      </c>
      <c r="HP247" t="s">
        <v>362</v>
      </c>
      <c r="HQ247" t="s">
        <v>360</v>
      </c>
      <c r="HR247" t="s">
        <v>362</v>
      </c>
      <c r="HS247" t="s">
        <v>362</v>
      </c>
      <c r="HT247" t="s">
        <v>362</v>
      </c>
      <c r="HU247" t="s">
        <v>362</v>
      </c>
      <c r="HV247" t="s">
        <v>362</v>
      </c>
      <c r="HW247" t="s">
        <v>362</v>
      </c>
      <c r="HY247" t="s">
        <v>5186</v>
      </c>
      <c r="HZ247" t="s">
        <v>362</v>
      </c>
      <c r="IA247" t="s">
        <v>362</v>
      </c>
      <c r="IB247" t="s">
        <v>362</v>
      </c>
      <c r="IC247" t="s">
        <v>362</v>
      </c>
      <c r="ID247" t="s">
        <v>360</v>
      </c>
      <c r="IE247" t="s">
        <v>362</v>
      </c>
      <c r="IG247" t="s">
        <v>5187</v>
      </c>
      <c r="IP247" t="s">
        <v>5203</v>
      </c>
      <c r="IQ247" t="s">
        <v>5220</v>
      </c>
      <c r="IR247" t="s">
        <v>362</v>
      </c>
      <c r="IS247" t="s">
        <v>362</v>
      </c>
      <c r="IT247" t="s">
        <v>362</v>
      </c>
      <c r="IU247" t="s">
        <v>362</v>
      </c>
      <c r="IV247" t="s">
        <v>360</v>
      </c>
      <c r="IW247" t="s">
        <v>362</v>
      </c>
      <c r="IX247" t="s">
        <v>362</v>
      </c>
      <c r="IY247" t="s">
        <v>362</v>
      </c>
      <c r="IZ247" t="s">
        <v>362</v>
      </c>
      <c r="JA247" t="s">
        <v>362</v>
      </c>
      <c r="JL247" t="s">
        <v>5235</v>
      </c>
      <c r="JX247" t="s">
        <v>5248</v>
      </c>
      <c r="JY247" t="s">
        <v>360</v>
      </c>
      <c r="JZ247" t="s">
        <v>362</v>
      </c>
      <c r="KA247" t="s">
        <v>362</v>
      </c>
      <c r="KB247" t="s">
        <v>362</v>
      </c>
      <c r="KC247" t="s">
        <v>362</v>
      </c>
      <c r="KD247" t="s">
        <v>362</v>
      </c>
      <c r="KE247" t="s">
        <v>362</v>
      </c>
      <c r="KF247" t="s">
        <v>362</v>
      </c>
      <c r="KG247" t="s">
        <v>362</v>
      </c>
      <c r="KI247" t="s">
        <v>5259</v>
      </c>
      <c r="KJ247" t="s">
        <v>5263</v>
      </c>
      <c r="KK247" t="s">
        <v>360</v>
      </c>
      <c r="KL247" t="s">
        <v>362</v>
      </c>
      <c r="KM247" t="s">
        <v>362</v>
      </c>
      <c r="KN247" t="s">
        <v>362</v>
      </c>
      <c r="KO247" t="s">
        <v>362</v>
      </c>
      <c r="KP247" t="s">
        <v>362</v>
      </c>
      <c r="KQ247" t="s">
        <v>362</v>
      </c>
      <c r="KR247" t="s">
        <v>362</v>
      </c>
      <c r="KS247" t="s">
        <v>362</v>
      </c>
      <c r="KT247" t="s">
        <v>362</v>
      </c>
      <c r="KU247" t="s">
        <v>362</v>
      </c>
      <c r="LJ247" t="s">
        <v>5997</v>
      </c>
      <c r="LK247" t="s">
        <v>360</v>
      </c>
      <c r="LL247" t="s">
        <v>360</v>
      </c>
      <c r="LM247" t="s">
        <v>362</v>
      </c>
      <c r="LN247" t="s">
        <v>362</v>
      </c>
      <c r="LO247" t="s">
        <v>362</v>
      </c>
      <c r="LP247" t="s">
        <v>362</v>
      </c>
      <c r="LQ247" t="s">
        <v>362</v>
      </c>
      <c r="LS247" t="s">
        <v>3072</v>
      </c>
      <c r="LT247" t="s">
        <v>5287</v>
      </c>
      <c r="MR247" t="s">
        <v>5050</v>
      </c>
      <c r="MS247" t="s">
        <v>362</v>
      </c>
      <c r="MT247" t="s">
        <v>362</v>
      </c>
      <c r="MU247" t="s">
        <v>362</v>
      </c>
      <c r="MV247" t="s">
        <v>362</v>
      </c>
      <c r="MW247" t="s">
        <v>362</v>
      </c>
      <c r="MX247" t="s">
        <v>362</v>
      </c>
      <c r="MY247" t="s">
        <v>362</v>
      </c>
      <c r="MZ247" t="s">
        <v>360</v>
      </c>
      <c r="NA247" t="s">
        <v>362</v>
      </c>
      <c r="NB247" t="s">
        <v>362</v>
      </c>
      <c r="NC247" t="s">
        <v>362</v>
      </c>
      <c r="NE247" t="s">
        <v>4971</v>
      </c>
      <c r="NF247" t="s">
        <v>362</v>
      </c>
      <c r="NG247" t="s">
        <v>362</v>
      </c>
      <c r="NH247" t="s">
        <v>362</v>
      </c>
      <c r="NI247" t="s">
        <v>362</v>
      </c>
      <c r="NJ247" t="s">
        <v>362</v>
      </c>
      <c r="NK247" t="s">
        <v>362</v>
      </c>
      <c r="NL247" t="s">
        <v>362</v>
      </c>
      <c r="NM247" t="s">
        <v>362</v>
      </c>
      <c r="NN247" t="s">
        <v>362</v>
      </c>
      <c r="NO247" t="s">
        <v>362</v>
      </c>
      <c r="NP247" t="s">
        <v>362</v>
      </c>
      <c r="NQ247" t="s">
        <v>360</v>
      </c>
      <c r="NR247" t="s">
        <v>362</v>
      </c>
      <c r="NS247" t="s">
        <v>362</v>
      </c>
      <c r="NU247" t="s">
        <v>5263</v>
      </c>
      <c r="NV247" t="s">
        <v>360</v>
      </c>
      <c r="NW247" t="s">
        <v>362</v>
      </c>
      <c r="NX247" t="s">
        <v>362</v>
      </c>
      <c r="NY247" t="s">
        <v>362</v>
      </c>
      <c r="NZ247" t="s">
        <v>362</v>
      </c>
      <c r="OA247" t="s">
        <v>362</v>
      </c>
      <c r="OB247" t="s">
        <v>362</v>
      </c>
      <c r="OC247" t="s">
        <v>362</v>
      </c>
      <c r="OD247" t="s">
        <v>362</v>
      </c>
      <c r="OE247" t="s">
        <v>362</v>
      </c>
      <c r="OF247" t="s">
        <v>362</v>
      </c>
      <c r="OG247" t="s">
        <v>362</v>
      </c>
      <c r="OI247" t="s">
        <v>5345</v>
      </c>
      <c r="OJ247" t="s">
        <v>360</v>
      </c>
      <c r="OK247" t="s">
        <v>362</v>
      </c>
      <c r="OL247" t="s">
        <v>362</v>
      </c>
      <c r="OM247" t="s">
        <v>362</v>
      </c>
      <c r="ON247" t="s">
        <v>362</v>
      </c>
      <c r="OO247" t="s">
        <v>362</v>
      </c>
      <c r="OP247" t="s">
        <v>362</v>
      </c>
      <c r="OQ247" t="s">
        <v>362</v>
      </c>
      <c r="OR247" t="s">
        <v>362</v>
      </c>
      <c r="OS247" t="s">
        <v>362</v>
      </c>
      <c r="OU247" t="s">
        <v>5002</v>
      </c>
      <c r="PF247" t="s">
        <v>5398</v>
      </c>
      <c r="PG247" t="s">
        <v>362</v>
      </c>
      <c r="PH247" t="s">
        <v>362</v>
      </c>
      <c r="PI247" t="s">
        <v>362</v>
      </c>
      <c r="PJ247" t="s">
        <v>362</v>
      </c>
      <c r="PK247" t="s">
        <v>362</v>
      </c>
      <c r="PL247" t="s">
        <v>362</v>
      </c>
      <c r="PM247" t="s">
        <v>362</v>
      </c>
      <c r="PN247" t="s">
        <v>362</v>
      </c>
      <c r="PO247" t="s">
        <v>362</v>
      </c>
      <c r="PP247" t="s">
        <v>362</v>
      </c>
      <c r="PQ247" t="s">
        <v>362</v>
      </c>
      <c r="PR247" t="s">
        <v>362</v>
      </c>
      <c r="PS247" t="s">
        <v>362</v>
      </c>
      <c r="PT247" t="s">
        <v>362</v>
      </c>
      <c r="PU247" t="s">
        <v>362</v>
      </c>
      <c r="PV247" t="s">
        <v>362</v>
      </c>
      <c r="PW247" t="s">
        <v>362</v>
      </c>
      <c r="PX247" t="s">
        <v>360</v>
      </c>
      <c r="PZ247" t="s">
        <v>5398</v>
      </c>
      <c r="QA247" t="s">
        <v>362</v>
      </c>
      <c r="QB247" t="s">
        <v>362</v>
      </c>
      <c r="QC247" t="s">
        <v>362</v>
      </c>
      <c r="QD247" t="s">
        <v>362</v>
      </c>
      <c r="QE247" t="s">
        <v>362</v>
      </c>
      <c r="QF247" t="s">
        <v>362</v>
      </c>
      <c r="QG247" t="s">
        <v>362</v>
      </c>
      <c r="QH247" t="s">
        <v>362</v>
      </c>
      <c r="QI247" t="s">
        <v>362</v>
      </c>
      <c r="QJ247" t="s">
        <v>362</v>
      </c>
      <c r="QK247" t="s">
        <v>362</v>
      </c>
      <c r="QL247" t="s">
        <v>362</v>
      </c>
      <c r="QM247" t="s">
        <v>360</v>
      </c>
      <c r="QN247" t="s">
        <v>362</v>
      </c>
      <c r="QO247" t="s">
        <v>362</v>
      </c>
      <c r="QP247" t="s">
        <v>362</v>
      </c>
      <c r="SZ247" t="s">
        <v>3074</v>
      </c>
      <c r="TA247" t="s">
        <v>362</v>
      </c>
      <c r="TB247" t="s">
        <v>362</v>
      </c>
      <c r="TC247" t="s">
        <v>362</v>
      </c>
      <c r="TD247" t="s">
        <v>362</v>
      </c>
      <c r="TE247" t="s">
        <v>362</v>
      </c>
      <c r="TF247" t="s">
        <v>362</v>
      </c>
      <c r="TG247" t="s">
        <v>360</v>
      </c>
      <c r="TH247" t="s">
        <v>362</v>
      </c>
      <c r="UN247" t="s">
        <v>3074</v>
      </c>
      <c r="UO247" t="s">
        <v>3074</v>
      </c>
      <c r="UP247" t="s">
        <v>3074</v>
      </c>
      <c r="UQ247" t="s">
        <v>7003</v>
      </c>
      <c r="UR247" t="s">
        <v>304</v>
      </c>
      <c r="US247" t="s">
        <v>321</v>
      </c>
      <c r="UT247" t="s">
        <v>290</v>
      </c>
      <c r="UU247" t="s">
        <v>690</v>
      </c>
      <c r="UV247" t="s">
        <v>532</v>
      </c>
      <c r="UW247" t="s">
        <v>329</v>
      </c>
      <c r="UX247" t="s">
        <v>737</v>
      </c>
      <c r="UY247" t="s">
        <v>406</v>
      </c>
      <c r="UZ247" t="s">
        <v>1098</v>
      </c>
      <c r="VA247" t="s">
        <v>1184</v>
      </c>
      <c r="VB247" t="s">
        <v>380</v>
      </c>
    </row>
    <row r="248" spans="1:574" x14ac:dyDescent="0.25">
      <c r="A248" t="s">
        <v>7004</v>
      </c>
      <c r="B248" s="38">
        <v>45917</v>
      </c>
      <c r="C248" t="s">
        <v>3055</v>
      </c>
      <c r="D248" t="s">
        <v>3062</v>
      </c>
      <c r="E248" t="s">
        <v>3068</v>
      </c>
      <c r="G248" t="s">
        <v>3072</v>
      </c>
      <c r="H248" s="38">
        <v>45091</v>
      </c>
      <c r="I248">
        <v>59</v>
      </c>
      <c r="J248" t="s">
        <v>1486</v>
      </c>
      <c r="K248" t="s">
        <v>4866</v>
      </c>
      <c r="L248" t="s">
        <v>4875</v>
      </c>
      <c r="N248" t="s">
        <v>4913</v>
      </c>
      <c r="P248" t="s">
        <v>4923</v>
      </c>
      <c r="R248" t="s">
        <v>3074</v>
      </c>
      <c r="S248" t="s">
        <v>362</v>
      </c>
      <c r="T248" t="s">
        <v>362</v>
      </c>
      <c r="U248" t="s">
        <v>362</v>
      </c>
      <c r="V248" t="s">
        <v>362</v>
      </c>
      <c r="W248" t="s">
        <v>362</v>
      </c>
      <c r="X248" t="s">
        <v>360</v>
      </c>
      <c r="Y248" t="s">
        <v>362</v>
      </c>
      <c r="Z248" t="s">
        <v>362</v>
      </c>
      <c r="AB248" t="s">
        <v>4940</v>
      </c>
      <c r="AC248" t="s">
        <v>4940</v>
      </c>
      <c r="AD248" t="s">
        <v>4942</v>
      </c>
      <c r="AE248" t="s">
        <v>4940</v>
      </c>
      <c r="AF248" t="s">
        <v>4940</v>
      </c>
      <c r="AG248" t="s">
        <v>4940</v>
      </c>
      <c r="AH248" t="s">
        <v>6323</v>
      </c>
      <c r="AI248" t="s">
        <v>360</v>
      </c>
      <c r="AJ248" t="s">
        <v>362</v>
      </c>
      <c r="AK248" t="s">
        <v>362</v>
      </c>
      <c r="AL248" t="s">
        <v>362</v>
      </c>
      <c r="AM248" t="s">
        <v>362</v>
      </c>
      <c r="AN248" t="s">
        <v>362</v>
      </c>
      <c r="AO248" t="s">
        <v>360</v>
      </c>
      <c r="AP248" t="s">
        <v>362</v>
      </c>
      <c r="AQ248" t="s">
        <v>362</v>
      </c>
      <c r="AR248" t="s">
        <v>362</v>
      </c>
      <c r="AS248" t="s">
        <v>362</v>
      </c>
      <c r="AT248" t="s">
        <v>362</v>
      </c>
      <c r="AU248" t="s">
        <v>362</v>
      </c>
      <c r="AV248" t="s">
        <v>362</v>
      </c>
      <c r="AX248" t="s">
        <v>4949</v>
      </c>
      <c r="AY248" t="s">
        <v>360</v>
      </c>
      <c r="AZ248" t="s">
        <v>362</v>
      </c>
      <c r="BA248" t="s">
        <v>362</v>
      </c>
      <c r="BB248" t="s">
        <v>362</v>
      </c>
      <c r="BC248" t="s">
        <v>362</v>
      </c>
      <c r="BD248" t="s">
        <v>362</v>
      </c>
      <c r="BE248" t="s">
        <v>362</v>
      </c>
      <c r="BF248" t="s">
        <v>362</v>
      </c>
      <c r="BG248" t="s">
        <v>362</v>
      </c>
      <c r="BH248" t="s">
        <v>362</v>
      </c>
      <c r="BI248" t="s">
        <v>362</v>
      </c>
      <c r="BJ248" t="s">
        <v>362</v>
      </c>
      <c r="BK248" t="s">
        <v>362</v>
      </c>
      <c r="BM248" t="s">
        <v>5473</v>
      </c>
      <c r="BN248" t="s">
        <v>362</v>
      </c>
      <c r="BO248" t="s">
        <v>362</v>
      </c>
      <c r="BP248" t="s">
        <v>362</v>
      </c>
      <c r="BQ248" t="s">
        <v>360</v>
      </c>
      <c r="BR248" t="s">
        <v>362</v>
      </c>
      <c r="BS248" t="s">
        <v>362</v>
      </c>
      <c r="BT248" t="s">
        <v>362</v>
      </c>
      <c r="BU248" t="s">
        <v>362</v>
      </c>
      <c r="BV248" t="s">
        <v>362</v>
      </c>
      <c r="BX248" t="s">
        <v>4975</v>
      </c>
      <c r="CN248" t="s">
        <v>5002</v>
      </c>
      <c r="DD248" t="s">
        <v>4984</v>
      </c>
      <c r="EK248" t="s">
        <v>5070</v>
      </c>
      <c r="EW248" t="s">
        <v>5094</v>
      </c>
      <c r="EX248" t="s">
        <v>360</v>
      </c>
      <c r="EY248" t="s">
        <v>362</v>
      </c>
      <c r="EZ248" t="s">
        <v>362</v>
      </c>
      <c r="FA248" t="s">
        <v>362</v>
      </c>
      <c r="FB248" t="s">
        <v>362</v>
      </c>
      <c r="FC248" t="s">
        <v>362</v>
      </c>
      <c r="FD248" t="s">
        <v>362</v>
      </c>
      <c r="FE248" t="s">
        <v>362</v>
      </c>
      <c r="FF248" t="s">
        <v>362</v>
      </c>
      <c r="FG248" t="s">
        <v>362</v>
      </c>
      <c r="FH248" t="s">
        <v>362</v>
      </c>
      <c r="FJ248" t="s">
        <v>5070</v>
      </c>
      <c r="FK248" t="s">
        <v>3072</v>
      </c>
      <c r="FV248" t="s">
        <v>3072</v>
      </c>
      <c r="GG248" t="s">
        <v>4949</v>
      </c>
      <c r="GI248" t="s">
        <v>3074</v>
      </c>
      <c r="HN248" t="s">
        <v>5172</v>
      </c>
      <c r="HO248" t="s">
        <v>362</v>
      </c>
      <c r="HP248" t="s">
        <v>362</v>
      </c>
      <c r="HQ248" t="s">
        <v>360</v>
      </c>
      <c r="HR248" t="s">
        <v>362</v>
      </c>
      <c r="HS248" t="s">
        <v>362</v>
      </c>
      <c r="HT248" t="s">
        <v>362</v>
      </c>
      <c r="HU248" t="s">
        <v>362</v>
      </c>
      <c r="HV248" t="s">
        <v>362</v>
      </c>
      <c r="HW248" t="s">
        <v>362</v>
      </c>
      <c r="HY248" t="s">
        <v>5186</v>
      </c>
      <c r="HZ248" t="s">
        <v>362</v>
      </c>
      <c r="IA248" t="s">
        <v>362</v>
      </c>
      <c r="IB248" t="s">
        <v>362</v>
      </c>
      <c r="IC248" t="s">
        <v>362</v>
      </c>
      <c r="ID248" t="s">
        <v>360</v>
      </c>
      <c r="IE248" t="s">
        <v>362</v>
      </c>
      <c r="IG248" t="s">
        <v>5187</v>
      </c>
      <c r="IP248" t="s">
        <v>5203</v>
      </c>
      <c r="IQ248" t="s">
        <v>6674</v>
      </c>
      <c r="IR248" t="s">
        <v>362</v>
      </c>
      <c r="IS248" t="s">
        <v>360</v>
      </c>
      <c r="IT248" t="s">
        <v>362</v>
      </c>
      <c r="IU248" t="s">
        <v>362</v>
      </c>
      <c r="IV248" t="s">
        <v>360</v>
      </c>
      <c r="IW248" t="s">
        <v>362</v>
      </c>
      <c r="IX248" t="s">
        <v>362</v>
      </c>
      <c r="IY248" t="s">
        <v>362</v>
      </c>
      <c r="IZ248" t="s">
        <v>362</v>
      </c>
      <c r="JA248" t="s">
        <v>362</v>
      </c>
      <c r="JL248" t="s">
        <v>5235</v>
      </c>
      <c r="JX248" t="s">
        <v>5248</v>
      </c>
      <c r="JY248" t="s">
        <v>360</v>
      </c>
      <c r="JZ248" t="s">
        <v>362</v>
      </c>
      <c r="KA248" t="s">
        <v>362</v>
      </c>
      <c r="KB248" t="s">
        <v>362</v>
      </c>
      <c r="KC248" t="s">
        <v>362</v>
      </c>
      <c r="KD248" t="s">
        <v>362</v>
      </c>
      <c r="KE248" t="s">
        <v>362</v>
      </c>
      <c r="KF248" t="s">
        <v>362</v>
      </c>
      <c r="KG248" t="s">
        <v>362</v>
      </c>
      <c r="KI248" t="s">
        <v>5259</v>
      </c>
      <c r="KJ248" t="s">
        <v>5263</v>
      </c>
      <c r="KK248" t="s">
        <v>360</v>
      </c>
      <c r="KL248" t="s">
        <v>362</v>
      </c>
      <c r="KM248" t="s">
        <v>362</v>
      </c>
      <c r="KN248" t="s">
        <v>362</v>
      </c>
      <c r="KO248" t="s">
        <v>362</v>
      </c>
      <c r="KP248" t="s">
        <v>362</v>
      </c>
      <c r="KQ248" t="s">
        <v>362</v>
      </c>
      <c r="KR248" t="s">
        <v>362</v>
      </c>
      <c r="KS248" t="s">
        <v>362</v>
      </c>
      <c r="KT248" t="s">
        <v>362</v>
      </c>
      <c r="KU248" t="s">
        <v>362</v>
      </c>
      <c r="LJ248" t="s">
        <v>5279</v>
      </c>
      <c r="LK248" t="s">
        <v>360</v>
      </c>
      <c r="LL248" t="s">
        <v>362</v>
      </c>
      <c r="LM248" t="s">
        <v>362</v>
      </c>
      <c r="LN248" t="s">
        <v>362</v>
      </c>
      <c r="LO248" t="s">
        <v>362</v>
      </c>
      <c r="LP248" t="s">
        <v>362</v>
      </c>
      <c r="LQ248" t="s">
        <v>362</v>
      </c>
      <c r="LS248" t="s">
        <v>3072</v>
      </c>
      <c r="LT248" t="s">
        <v>5287</v>
      </c>
      <c r="MR248" t="s">
        <v>5050</v>
      </c>
      <c r="MS248" t="s">
        <v>362</v>
      </c>
      <c r="MT248" t="s">
        <v>362</v>
      </c>
      <c r="MU248" t="s">
        <v>362</v>
      </c>
      <c r="MV248" t="s">
        <v>362</v>
      </c>
      <c r="MW248" t="s">
        <v>362</v>
      </c>
      <c r="MX248" t="s">
        <v>362</v>
      </c>
      <c r="MY248" t="s">
        <v>362</v>
      </c>
      <c r="MZ248" t="s">
        <v>360</v>
      </c>
      <c r="NA248" t="s">
        <v>362</v>
      </c>
      <c r="NB248" t="s">
        <v>362</v>
      </c>
      <c r="NC248" t="s">
        <v>362</v>
      </c>
      <c r="NE248" t="s">
        <v>4971</v>
      </c>
      <c r="NF248" t="s">
        <v>362</v>
      </c>
      <c r="NG248" t="s">
        <v>362</v>
      </c>
      <c r="NH248" t="s">
        <v>362</v>
      </c>
      <c r="NI248" t="s">
        <v>362</v>
      </c>
      <c r="NJ248" t="s">
        <v>362</v>
      </c>
      <c r="NK248" t="s">
        <v>362</v>
      </c>
      <c r="NL248" t="s">
        <v>362</v>
      </c>
      <c r="NM248" t="s">
        <v>362</v>
      </c>
      <c r="NN248" t="s">
        <v>362</v>
      </c>
      <c r="NO248" t="s">
        <v>362</v>
      </c>
      <c r="NP248" t="s">
        <v>362</v>
      </c>
      <c r="NQ248" t="s">
        <v>360</v>
      </c>
      <c r="NR248" t="s">
        <v>362</v>
      </c>
      <c r="NS248" t="s">
        <v>362</v>
      </c>
      <c r="NU248" t="s">
        <v>5272</v>
      </c>
      <c r="NV248" t="s">
        <v>362</v>
      </c>
      <c r="NW248" t="s">
        <v>362</v>
      </c>
      <c r="NX248" t="s">
        <v>362</v>
      </c>
      <c r="NY248" t="s">
        <v>362</v>
      </c>
      <c r="NZ248" t="s">
        <v>362</v>
      </c>
      <c r="OA248" t="s">
        <v>360</v>
      </c>
      <c r="OB248" t="s">
        <v>362</v>
      </c>
      <c r="OC248" t="s">
        <v>362</v>
      </c>
      <c r="OD248" t="s">
        <v>362</v>
      </c>
      <c r="OE248" t="s">
        <v>362</v>
      </c>
      <c r="OF248" t="s">
        <v>362</v>
      </c>
      <c r="OG248" t="s">
        <v>362</v>
      </c>
      <c r="OI248" t="s">
        <v>5345</v>
      </c>
      <c r="OJ248" t="s">
        <v>360</v>
      </c>
      <c r="OK248" t="s">
        <v>362</v>
      </c>
      <c r="OL248" t="s">
        <v>362</v>
      </c>
      <c r="OM248" t="s">
        <v>362</v>
      </c>
      <c r="ON248" t="s">
        <v>362</v>
      </c>
      <c r="OO248" t="s">
        <v>362</v>
      </c>
      <c r="OP248" t="s">
        <v>362</v>
      </c>
      <c r="OQ248" t="s">
        <v>362</v>
      </c>
      <c r="OR248" t="s">
        <v>362</v>
      </c>
      <c r="OS248" t="s">
        <v>362</v>
      </c>
      <c r="OU248" t="s">
        <v>5002</v>
      </c>
      <c r="PF248" t="s">
        <v>7005</v>
      </c>
      <c r="PG248" t="s">
        <v>362</v>
      </c>
      <c r="PH248" t="s">
        <v>362</v>
      </c>
      <c r="PI248" t="s">
        <v>362</v>
      </c>
      <c r="PJ248" t="s">
        <v>360</v>
      </c>
      <c r="PK248" t="s">
        <v>362</v>
      </c>
      <c r="PL248" t="s">
        <v>362</v>
      </c>
      <c r="PM248" t="s">
        <v>360</v>
      </c>
      <c r="PN248" t="s">
        <v>362</v>
      </c>
      <c r="PO248" t="s">
        <v>362</v>
      </c>
      <c r="PP248" t="s">
        <v>362</v>
      </c>
      <c r="PQ248" t="s">
        <v>362</v>
      </c>
      <c r="PR248" t="s">
        <v>362</v>
      </c>
      <c r="PS248" t="s">
        <v>362</v>
      </c>
      <c r="PT248" t="s">
        <v>362</v>
      </c>
      <c r="PU248" t="s">
        <v>362</v>
      </c>
      <c r="PV248" t="s">
        <v>362</v>
      </c>
      <c r="PW248" t="s">
        <v>362</v>
      </c>
      <c r="PX248" t="s">
        <v>362</v>
      </c>
      <c r="PZ248" t="s">
        <v>5989</v>
      </c>
      <c r="QA248" t="s">
        <v>362</v>
      </c>
      <c r="QB248" t="s">
        <v>362</v>
      </c>
      <c r="QC248" t="s">
        <v>362</v>
      </c>
      <c r="QD248" t="s">
        <v>362</v>
      </c>
      <c r="QE248" t="s">
        <v>362</v>
      </c>
      <c r="QF248" t="s">
        <v>360</v>
      </c>
      <c r="QG248" t="s">
        <v>362</v>
      </c>
      <c r="QH248" t="s">
        <v>360</v>
      </c>
      <c r="QI248" t="s">
        <v>362</v>
      </c>
      <c r="QJ248" t="s">
        <v>362</v>
      </c>
      <c r="QK248" t="s">
        <v>362</v>
      </c>
      <c r="QL248" t="s">
        <v>362</v>
      </c>
      <c r="QM248" t="s">
        <v>362</v>
      </c>
      <c r="QN248" t="s">
        <v>362</v>
      </c>
      <c r="QO248" t="s">
        <v>362</v>
      </c>
      <c r="QP248" t="s">
        <v>362</v>
      </c>
      <c r="QR248" t="s">
        <v>5431</v>
      </c>
      <c r="QS248" t="s">
        <v>362</v>
      </c>
      <c r="QT248" t="s">
        <v>362</v>
      </c>
      <c r="QU248" t="s">
        <v>362</v>
      </c>
      <c r="QV248" t="s">
        <v>362</v>
      </c>
      <c r="QW248" t="s">
        <v>360</v>
      </c>
      <c r="QX248" t="s">
        <v>362</v>
      </c>
      <c r="QY248" t="s">
        <v>362</v>
      </c>
      <c r="QZ248" t="s">
        <v>362</v>
      </c>
      <c r="RA248" t="s">
        <v>362</v>
      </c>
      <c r="RB248" t="s">
        <v>362</v>
      </c>
      <c r="RC248" t="s">
        <v>362</v>
      </c>
      <c r="RD248" t="s">
        <v>362</v>
      </c>
      <c r="RF248" t="s">
        <v>5451</v>
      </c>
      <c r="RG248" t="s">
        <v>362</v>
      </c>
      <c r="RH248" t="s">
        <v>362</v>
      </c>
      <c r="RI248" t="s">
        <v>362</v>
      </c>
      <c r="RJ248" t="s">
        <v>362</v>
      </c>
      <c r="RK248" t="s">
        <v>362</v>
      </c>
      <c r="RL248" t="s">
        <v>360</v>
      </c>
      <c r="RM248" t="s">
        <v>362</v>
      </c>
      <c r="RN248" t="s">
        <v>362</v>
      </c>
      <c r="RO248" t="s">
        <v>362</v>
      </c>
      <c r="RP248" t="s">
        <v>362</v>
      </c>
      <c r="RQ248" t="s">
        <v>362</v>
      </c>
      <c r="RR248" t="s">
        <v>362</v>
      </c>
      <c r="RS248" t="s">
        <v>362</v>
      </c>
      <c r="RT248" t="s">
        <v>362</v>
      </c>
      <c r="RU248" t="s">
        <v>362</v>
      </c>
      <c r="RV248" t="s">
        <v>362</v>
      </c>
      <c r="RX248" t="s">
        <v>6963</v>
      </c>
      <c r="RY248" t="s">
        <v>360</v>
      </c>
      <c r="RZ248" t="s">
        <v>360</v>
      </c>
      <c r="SA248" t="s">
        <v>360</v>
      </c>
      <c r="SB248" t="s">
        <v>362</v>
      </c>
      <c r="SC248" t="s">
        <v>362</v>
      </c>
      <c r="SD248" t="s">
        <v>362</v>
      </c>
      <c r="SE248" t="s">
        <v>362</v>
      </c>
      <c r="SF248" t="s">
        <v>362</v>
      </c>
      <c r="SG248" t="s">
        <v>362</v>
      </c>
      <c r="SH248" t="s">
        <v>362</v>
      </c>
      <c r="SI248" t="s">
        <v>362</v>
      </c>
      <c r="SK248" t="s">
        <v>6037</v>
      </c>
      <c r="SL248" t="s">
        <v>362</v>
      </c>
      <c r="SM248" t="s">
        <v>362</v>
      </c>
      <c r="SN248" t="s">
        <v>362</v>
      </c>
      <c r="SO248" t="s">
        <v>362</v>
      </c>
      <c r="SP248" t="s">
        <v>362</v>
      </c>
      <c r="SQ248" t="s">
        <v>360</v>
      </c>
      <c r="SR248" t="s">
        <v>360</v>
      </c>
      <c r="SS248" t="s">
        <v>362</v>
      </c>
      <c r="ST248" t="s">
        <v>362</v>
      </c>
      <c r="SU248" t="s">
        <v>362</v>
      </c>
      <c r="SV248" t="s">
        <v>362</v>
      </c>
      <c r="SW248" t="s">
        <v>362</v>
      </c>
      <c r="SX248" t="s">
        <v>362</v>
      </c>
      <c r="SZ248" t="s">
        <v>6687</v>
      </c>
      <c r="TA248" t="s">
        <v>362</v>
      </c>
      <c r="TB248" t="s">
        <v>362</v>
      </c>
      <c r="TC248" t="s">
        <v>362</v>
      </c>
      <c r="TD248" t="s">
        <v>360</v>
      </c>
      <c r="TE248" t="s">
        <v>360</v>
      </c>
      <c r="TF248" t="s">
        <v>362</v>
      </c>
      <c r="TG248" t="s">
        <v>362</v>
      </c>
      <c r="TH248" t="s">
        <v>362</v>
      </c>
      <c r="TJ248" t="s">
        <v>5493</v>
      </c>
      <c r="TK248" t="s">
        <v>362</v>
      </c>
      <c r="TL248" t="s">
        <v>362</v>
      </c>
      <c r="TM248" t="s">
        <v>362</v>
      </c>
      <c r="TN248" t="s">
        <v>362</v>
      </c>
      <c r="TO248" t="s">
        <v>362</v>
      </c>
      <c r="TP248" t="s">
        <v>360</v>
      </c>
      <c r="TQ248" t="s">
        <v>362</v>
      </c>
      <c r="TR248" t="s">
        <v>362</v>
      </c>
      <c r="TS248" t="s">
        <v>362</v>
      </c>
      <c r="TT248" t="s">
        <v>362</v>
      </c>
      <c r="TU248" t="s">
        <v>362</v>
      </c>
      <c r="TV248" t="s">
        <v>362</v>
      </c>
      <c r="TW248" t="s">
        <v>362</v>
      </c>
      <c r="TY248" t="s">
        <v>5019</v>
      </c>
      <c r="TZ248" t="s">
        <v>5451</v>
      </c>
      <c r="UA248" t="s">
        <v>362</v>
      </c>
      <c r="UB248" t="s">
        <v>360</v>
      </c>
      <c r="UC248" t="s">
        <v>362</v>
      </c>
      <c r="UD248" t="s">
        <v>362</v>
      </c>
      <c r="UE248" t="s">
        <v>362</v>
      </c>
      <c r="UF248" t="s">
        <v>362</v>
      </c>
      <c r="UG248" t="s">
        <v>362</v>
      </c>
      <c r="UH248" t="s">
        <v>362</v>
      </c>
      <c r="UI248" t="s">
        <v>362</v>
      </c>
      <c r="UJ248" t="s">
        <v>362</v>
      </c>
      <c r="UK248" t="s">
        <v>362</v>
      </c>
      <c r="UN248" t="s">
        <v>3074</v>
      </c>
      <c r="UO248" t="s">
        <v>3074</v>
      </c>
      <c r="UP248" t="s">
        <v>3074</v>
      </c>
      <c r="UQ248" t="s">
        <v>7006</v>
      </c>
      <c r="UR248" t="s">
        <v>304</v>
      </c>
      <c r="US248" t="s">
        <v>321</v>
      </c>
      <c r="UT248" t="s">
        <v>290</v>
      </c>
      <c r="UU248" t="s">
        <v>691</v>
      </c>
      <c r="UV248" t="s">
        <v>527</v>
      </c>
      <c r="UW248" t="s">
        <v>329</v>
      </c>
      <c r="UX248" t="s">
        <v>742</v>
      </c>
      <c r="UY248" t="s">
        <v>406</v>
      </c>
      <c r="UZ248" t="s">
        <v>1099</v>
      </c>
      <c r="VA248" t="s">
        <v>1185</v>
      </c>
      <c r="VB248" t="s">
        <v>380</v>
      </c>
    </row>
    <row r="249" spans="1:574" x14ac:dyDescent="0.25">
      <c r="A249" t="s">
        <v>7007</v>
      </c>
      <c r="B249" s="38">
        <v>45917</v>
      </c>
      <c r="C249" t="s">
        <v>3055</v>
      </c>
      <c r="D249" t="s">
        <v>3062</v>
      </c>
      <c r="E249" t="s">
        <v>3068</v>
      </c>
      <c r="G249" t="s">
        <v>3072</v>
      </c>
      <c r="H249" s="38">
        <v>44821</v>
      </c>
      <c r="I249">
        <v>32</v>
      </c>
      <c r="J249" t="s">
        <v>1486</v>
      </c>
      <c r="K249" t="s">
        <v>4868</v>
      </c>
      <c r="L249" t="s">
        <v>4875</v>
      </c>
      <c r="N249" t="s">
        <v>4913</v>
      </c>
      <c r="P249" t="s">
        <v>4921</v>
      </c>
      <c r="R249" t="s">
        <v>5527</v>
      </c>
      <c r="S249" t="s">
        <v>360</v>
      </c>
      <c r="T249" t="s">
        <v>362</v>
      </c>
      <c r="U249" t="s">
        <v>362</v>
      </c>
      <c r="V249" t="s">
        <v>362</v>
      </c>
      <c r="W249" t="s">
        <v>362</v>
      </c>
      <c r="X249" t="s">
        <v>362</v>
      </c>
      <c r="Y249" t="s">
        <v>362</v>
      </c>
      <c r="Z249" t="s">
        <v>362</v>
      </c>
      <c r="AB249" t="s">
        <v>4940</v>
      </c>
      <c r="AC249" t="s">
        <v>4940</v>
      </c>
      <c r="AD249" t="s">
        <v>4940</v>
      </c>
      <c r="AE249" t="s">
        <v>4940</v>
      </c>
      <c r="AF249" t="s">
        <v>4940</v>
      </c>
      <c r="AG249" t="s">
        <v>4940</v>
      </c>
      <c r="AH249" t="s">
        <v>4949</v>
      </c>
      <c r="AI249" t="s">
        <v>360</v>
      </c>
      <c r="AJ249" t="s">
        <v>362</v>
      </c>
      <c r="AK249" t="s">
        <v>362</v>
      </c>
      <c r="AL249" t="s">
        <v>362</v>
      </c>
      <c r="AM249" t="s">
        <v>362</v>
      </c>
      <c r="AN249" t="s">
        <v>362</v>
      </c>
      <c r="AO249" t="s">
        <v>362</v>
      </c>
      <c r="AP249" t="s">
        <v>362</v>
      </c>
      <c r="AQ249" t="s">
        <v>362</v>
      </c>
      <c r="AR249" t="s">
        <v>362</v>
      </c>
      <c r="AS249" t="s">
        <v>362</v>
      </c>
      <c r="AT249" t="s">
        <v>362</v>
      </c>
      <c r="AU249" t="s">
        <v>362</v>
      </c>
      <c r="AV249" t="s">
        <v>362</v>
      </c>
      <c r="AX249" t="s">
        <v>4973</v>
      </c>
      <c r="AY249" t="s">
        <v>362</v>
      </c>
      <c r="AZ249" t="s">
        <v>362</v>
      </c>
      <c r="BA249" t="s">
        <v>362</v>
      </c>
      <c r="BB249" t="s">
        <v>362</v>
      </c>
      <c r="BC249" t="s">
        <v>362</v>
      </c>
      <c r="BD249" t="s">
        <v>362</v>
      </c>
      <c r="BE249" t="s">
        <v>362</v>
      </c>
      <c r="BF249" t="s">
        <v>362</v>
      </c>
      <c r="BG249" t="s">
        <v>362</v>
      </c>
      <c r="BH249" t="s">
        <v>362</v>
      </c>
      <c r="BI249" t="s">
        <v>362</v>
      </c>
      <c r="BJ249" t="s">
        <v>360</v>
      </c>
      <c r="BK249" t="s">
        <v>362</v>
      </c>
      <c r="DE249" t="s">
        <v>5030</v>
      </c>
      <c r="DN249" t="s">
        <v>5044</v>
      </c>
      <c r="DO249" t="s">
        <v>362</v>
      </c>
      <c r="DP249" t="s">
        <v>362</v>
      </c>
      <c r="DQ249" t="s">
        <v>362</v>
      </c>
      <c r="DR249" t="s">
        <v>360</v>
      </c>
      <c r="DS249" t="s">
        <v>362</v>
      </c>
      <c r="DT249" t="s">
        <v>362</v>
      </c>
      <c r="DU249" t="s">
        <v>362</v>
      </c>
      <c r="DV249" t="s">
        <v>362</v>
      </c>
      <c r="DW249" t="s">
        <v>362</v>
      </c>
      <c r="EK249" t="s">
        <v>5070</v>
      </c>
      <c r="EW249" t="s">
        <v>5100</v>
      </c>
      <c r="EX249" t="s">
        <v>362</v>
      </c>
      <c r="EY249" t="s">
        <v>362</v>
      </c>
      <c r="EZ249" t="s">
        <v>362</v>
      </c>
      <c r="FA249" t="s">
        <v>360</v>
      </c>
      <c r="FB249" t="s">
        <v>362</v>
      </c>
      <c r="FC249" t="s">
        <v>362</v>
      </c>
      <c r="FD249" t="s">
        <v>362</v>
      </c>
      <c r="FE249" t="s">
        <v>362</v>
      </c>
      <c r="FF249" t="s">
        <v>362</v>
      </c>
      <c r="FG249" t="s">
        <v>362</v>
      </c>
      <c r="FH249" t="s">
        <v>362</v>
      </c>
      <c r="FJ249" t="s">
        <v>5070</v>
      </c>
      <c r="FK249" t="s">
        <v>5111</v>
      </c>
      <c r="FL249" t="s">
        <v>5113</v>
      </c>
      <c r="FM249" t="s">
        <v>360</v>
      </c>
      <c r="FN249" t="s">
        <v>362</v>
      </c>
      <c r="FO249" t="s">
        <v>362</v>
      </c>
      <c r="FP249" t="s">
        <v>362</v>
      </c>
      <c r="FQ249" t="s">
        <v>362</v>
      </c>
      <c r="FR249" t="s">
        <v>362</v>
      </c>
      <c r="FS249" t="s">
        <v>362</v>
      </c>
      <c r="FT249" t="s">
        <v>362</v>
      </c>
      <c r="FV249" t="s">
        <v>3072</v>
      </c>
      <c r="GG249" t="s">
        <v>4949</v>
      </c>
      <c r="GI249" t="s">
        <v>3074</v>
      </c>
      <c r="HN249" t="s">
        <v>5172</v>
      </c>
      <c r="HO249" t="s">
        <v>362</v>
      </c>
      <c r="HP249" t="s">
        <v>362</v>
      </c>
      <c r="HQ249" t="s">
        <v>360</v>
      </c>
      <c r="HR249" t="s">
        <v>362</v>
      </c>
      <c r="HS249" t="s">
        <v>362</v>
      </c>
      <c r="HT249" t="s">
        <v>362</v>
      </c>
      <c r="HU249" t="s">
        <v>362</v>
      </c>
      <c r="HV249" t="s">
        <v>362</v>
      </c>
      <c r="HW249" t="s">
        <v>362</v>
      </c>
      <c r="HY249" t="s">
        <v>5186</v>
      </c>
      <c r="HZ249" t="s">
        <v>362</v>
      </c>
      <c r="IA249" t="s">
        <v>362</v>
      </c>
      <c r="IB249" t="s">
        <v>362</v>
      </c>
      <c r="IC249" t="s">
        <v>362</v>
      </c>
      <c r="ID249" t="s">
        <v>360</v>
      </c>
      <c r="IE249" t="s">
        <v>362</v>
      </c>
      <c r="IG249" t="s">
        <v>4907</v>
      </c>
      <c r="IP249" t="s">
        <v>5203</v>
      </c>
      <c r="IQ249" t="s">
        <v>5220</v>
      </c>
      <c r="IR249" t="s">
        <v>362</v>
      </c>
      <c r="IS249" t="s">
        <v>362</v>
      </c>
      <c r="IT249" t="s">
        <v>362</v>
      </c>
      <c r="IU249" t="s">
        <v>362</v>
      </c>
      <c r="IV249" t="s">
        <v>360</v>
      </c>
      <c r="IW249" t="s">
        <v>362</v>
      </c>
      <c r="IX249" t="s">
        <v>362</v>
      </c>
      <c r="IY249" t="s">
        <v>362</v>
      </c>
      <c r="IZ249" t="s">
        <v>362</v>
      </c>
      <c r="JA249" t="s">
        <v>362</v>
      </c>
      <c r="JL249" t="s">
        <v>5235</v>
      </c>
      <c r="JX249" t="s">
        <v>5248</v>
      </c>
      <c r="JY249" t="s">
        <v>360</v>
      </c>
      <c r="JZ249" t="s">
        <v>362</v>
      </c>
      <c r="KA249" t="s">
        <v>362</v>
      </c>
      <c r="KB249" t="s">
        <v>362</v>
      </c>
      <c r="KC249" t="s">
        <v>362</v>
      </c>
      <c r="KD249" t="s">
        <v>362</v>
      </c>
      <c r="KE249" t="s">
        <v>362</v>
      </c>
      <c r="KF249" t="s">
        <v>362</v>
      </c>
      <c r="KG249" t="s">
        <v>362</v>
      </c>
      <c r="KI249" t="s">
        <v>5259</v>
      </c>
      <c r="KJ249" t="s">
        <v>5263</v>
      </c>
      <c r="KK249" t="s">
        <v>360</v>
      </c>
      <c r="KL249" t="s">
        <v>362</v>
      </c>
      <c r="KM249" t="s">
        <v>362</v>
      </c>
      <c r="KN249" t="s">
        <v>362</v>
      </c>
      <c r="KO249" t="s">
        <v>362</v>
      </c>
      <c r="KP249" t="s">
        <v>362</v>
      </c>
      <c r="KQ249" t="s">
        <v>362</v>
      </c>
      <c r="KR249" t="s">
        <v>362</v>
      </c>
      <c r="KS249" t="s">
        <v>362</v>
      </c>
      <c r="KT249" t="s">
        <v>362</v>
      </c>
      <c r="KU249" t="s">
        <v>362</v>
      </c>
      <c r="LJ249" t="s">
        <v>5997</v>
      </c>
      <c r="LK249" t="s">
        <v>360</v>
      </c>
      <c r="LL249" t="s">
        <v>360</v>
      </c>
      <c r="LM249" t="s">
        <v>362</v>
      </c>
      <c r="LN249" t="s">
        <v>362</v>
      </c>
      <c r="LO249" t="s">
        <v>362</v>
      </c>
      <c r="LP249" t="s">
        <v>362</v>
      </c>
      <c r="LQ249" t="s">
        <v>362</v>
      </c>
      <c r="LS249" t="s">
        <v>3072</v>
      </c>
      <c r="LT249" t="s">
        <v>5287</v>
      </c>
      <c r="MR249" t="s">
        <v>5050</v>
      </c>
      <c r="MS249" t="s">
        <v>362</v>
      </c>
      <c r="MT249" t="s">
        <v>362</v>
      </c>
      <c r="MU249" t="s">
        <v>362</v>
      </c>
      <c r="MV249" t="s">
        <v>362</v>
      </c>
      <c r="MW249" t="s">
        <v>362</v>
      </c>
      <c r="MX249" t="s">
        <v>362</v>
      </c>
      <c r="MY249" t="s">
        <v>362</v>
      </c>
      <c r="MZ249" t="s">
        <v>360</v>
      </c>
      <c r="NA249" t="s">
        <v>362</v>
      </c>
      <c r="NB249" t="s">
        <v>362</v>
      </c>
      <c r="NC249" t="s">
        <v>362</v>
      </c>
      <c r="NE249" t="s">
        <v>4971</v>
      </c>
      <c r="NF249" t="s">
        <v>362</v>
      </c>
      <c r="NG249" t="s">
        <v>362</v>
      </c>
      <c r="NH249" t="s">
        <v>362</v>
      </c>
      <c r="NI249" t="s">
        <v>362</v>
      </c>
      <c r="NJ249" t="s">
        <v>362</v>
      </c>
      <c r="NK249" t="s">
        <v>362</v>
      </c>
      <c r="NL249" t="s">
        <v>362</v>
      </c>
      <c r="NM249" t="s">
        <v>362</v>
      </c>
      <c r="NN249" t="s">
        <v>362</v>
      </c>
      <c r="NO249" t="s">
        <v>362</v>
      </c>
      <c r="NP249" t="s">
        <v>362</v>
      </c>
      <c r="NQ249" t="s">
        <v>360</v>
      </c>
      <c r="NR249" t="s">
        <v>362</v>
      </c>
      <c r="NS249" t="s">
        <v>362</v>
      </c>
      <c r="NU249" t="s">
        <v>5263</v>
      </c>
      <c r="NV249" t="s">
        <v>360</v>
      </c>
      <c r="NW249" t="s">
        <v>362</v>
      </c>
      <c r="NX249" t="s">
        <v>362</v>
      </c>
      <c r="NY249" t="s">
        <v>362</v>
      </c>
      <c r="NZ249" t="s">
        <v>362</v>
      </c>
      <c r="OA249" t="s">
        <v>362</v>
      </c>
      <c r="OB249" t="s">
        <v>362</v>
      </c>
      <c r="OC249" t="s">
        <v>362</v>
      </c>
      <c r="OD249" t="s">
        <v>362</v>
      </c>
      <c r="OE249" t="s">
        <v>362</v>
      </c>
      <c r="OF249" t="s">
        <v>362</v>
      </c>
      <c r="OG249" t="s">
        <v>362</v>
      </c>
      <c r="OI249" t="s">
        <v>5345</v>
      </c>
      <c r="OJ249" t="s">
        <v>360</v>
      </c>
      <c r="OK249" t="s">
        <v>362</v>
      </c>
      <c r="OL249" t="s">
        <v>362</v>
      </c>
      <c r="OM249" t="s">
        <v>362</v>
      </c>
      <c r="ON249" t="s">
        <v>362</v>
      </c>
      <c r="OO249" t="s">
        <v>362</v>
      </c>
      <c r="OP249" t="s">
        <v>362</v>
      </c>
      <c r="OQ249" t="s">
        <v>362</v>
      </c>
      <c r="OR249" t="s">
        <v>362</v>
      </c>
      <c r="OS249" t="s">
        <v>362</v>
      </c>
      <c r="OU249" t="s">
        <v>5002</v>
      </c>
      <c r="PF249" t="s">
        <v>5398</v>
      </c>
      <c r="PG249" t="s">
        <v>362</v>
      </c>
      <c r="PH249" t="s">
        <v>362</v>
      </c>
      <c r="PI249" t="s">
        <v>362</v>
      </c>
      <c r="PJ249" t="s">
        <v>362</v>
      </c>
      <c r="PK249" t="s">
        <v>362</v>
      </c>
      <c r="PL249" t="s">
        <v>362</v>
      </c>
      <c r="PM249" t="s">
        <v>362</v>
      </c>
      <c r="PN249" t="s">
        <v>362</v>
      </c>
      <c r="PO249" t="s">
        <v>362</v>
      </c>
      <c r="PP249" t="s">
        <v>362</v>
      </c>
      <c r="PQ249" t="s">
        <v>362</v>
      </c>
      <c r="PR249" t="s">
        <v>362</v>
      </c>
      <c r="PS249" t="s">
        <v>362</v>
      </c>
      <c r="PT249" t="s">
        <v>362</v>
      </c>
      <c r="PU249" t="s">
        <v>362</v>
      </c>
      <c r="PV249" t="s">
        <v>362</v>
      </c>
      <c r="PW249" t="s">
        <v>362</v>
      </c>
      <c r="PX249" t="s">
        <v>360</v>
      </c>
      <c r="PZ249" t="s">
        <v>5398</v>
      </c>
      <c r="QA249" t="s">
        <v>362</v>
      </c>
      <c r="QB249" t="s">
        <v>362</v>
      </c>
      <c r="QC249" t="s">
        <v>362</v>
      </c>
      <c r="QD249" t="s">
        <v>362</v>
      </c>
      <c r="QE249" t="s">
        <v>362</v>
      </c>
      <c r="QF249" t="s">
        <v>362</v>
      </c>
      <c r="QG249" t="s">
        <v>362</v>
      </c>
      <c r="QH249" t="s">
        <v>362</v>
      </c>
      <c r="QI249" t="s">
        <v>362</v>
      </c>
      <c r="QJ249" t="s">
        <v>362</v>
      </c>
      <c r="QK249" t="s">
        <v>362</v>
      </c>
      <c r="QL249" t="s">
        <v>362</v>
      </c>
      <c r="QM249" t="s">
        <v>360</v>
      </c>
      <c r="QN249" t="s">
        <v>362</v>
      </c>
      <c r="QO249" t="s">
        <v>362</v>
      </c>
      <c r="QP249" t="s">
        <v>362</v>
      </c>
      <c r="SZ249" t="s">
        <v>3074</v>
      </c>
      <c r="TA249" t="s">
        <v>362</v>
      </c>
      <c r="TB249" t="s">
        <v>362</v>
      </c>
      <c r="TC249" t="s">
        <v>362</v>
      </c>
      <c r="TD249" t="s">
        <v>362</v>
      </c>
      <c r="TE249" t="s">
        <v>362</v>
      </c>
      <c r="TF249" t="s">
        <v>362</v>
      </c>
      <c r="TG249" t="s">
        <v>360</v>
      </c>
      <c r="TH249" t="s">
        <v>362</v>
      </c>
      <c r="UN249" t="s">
        <v>3074</v>
      </c>
      <c r="UO249" t="s">
        <v>3074</v>
      </c>
      <c r="UP249" t="s">
        <v>3074</v>
      </c>
      <c r="UQ249" t="s">
        <v>7008</v>
      </c>
      <c r="UR249" t="s">
        <v>304</v>
      </c>
      <c r="US249" t="s">
        <v>321</v>
      </c>
      <c r="UT249" t="s">
        <v>282</v>
      </c>
      <c r="UU249" t="s">
        <v>694</v>
      </c>
      <c r="UV249" t="s">
        <v>532</v>
      </c>
      <c r="UW249" t="s">
        <v>331</v>
      </c>
      <c r="UX249" t="s">
        <v>737</v>
      </c>
      <c r="UY249" t="s">
        <v>406</v>
      </c>
      <c r="UZ249" t="s">
        <v>1098</v>
      </c>
      <c r="VA249" t="s">
        <v>1184</v>
      </c>
      <c r="VB249" t="s">
        <v>380</v>
      </c>
    </row>
    <row r="250" spans="1:574" x14ac:dyDescent="0.25">
      <c r="A250" t="s">
        <v>7009</v>
      </c>
      <c r="B250" s="38">
        <v>45918</v>
      </c>
      <c r="C250" t="s">
        <v>3058</v>
      </c>
      <c r="D250" t="s">
        <v>3062</v>
      </c>
      <c r="E250" t="s">
        <v>3068</v>
      </c>
      <c r="G250" t="s">
        <v>3072</v>
      </c>
      <c r="H250" s="38">
        <v>44617</v>
      </c>
      <c r="I250">
        <v>34</v>
      </c>
      <c r="J250" t="s">
        <v>1467</v>
      </c>
      <c r="K250" t="s">
        <v>4868</v>
      </c>
      <c r="L250" t="s">
        <v>4890</v>
      </c>
      <c r="N250" t="s">
        <v>4913</v>
      </c>
      <c r="P250" t="s">
        <v>4921</v>
      </c>
      <c r="R250" t="s">
        <v>5527</v>
      </c>
      <c r="S250" t="s">
        <v>360</v>
      </c>
      <c r="T250" t="s">
        <v>362</v>
      </c>
      <c r="U250" t="s">
        <v>362</v>
      </c>
      <c r="V250" t="s">
        <v>362</v>
      </c>
      <c r="W250" t="s">
        <v>362</v>
      </c>
      <c r="X250" t="s">
        <v>362</v>
      </c>
      <c r="Y250" t="s">
        <v>362</v>
      </c>
      <c r="Z250" t="s">
        <v>362</v>
      </c>
      <c r="AB250" t="s">
        <v>4940</v>
      </c>
      <c r="AC250" t="s">
        <v>4940</v>
      </c>
      <c r="AD250" t="s">
        <v>4940</v>
      </c>
      <c r="AE250" t="s">
        <v>4940</v>
      </c>
      <c r="AF250" t="s">
        <v>4940</v>
      </c>
      <c r="AG250" t="s">
        <v>4940</v>
      </c>
      <c r="AH250" t="s">
        <v>4949</v>
      </c>
      <c r="AI250" t="s">
        <v>360</v>
      </c>
      <c r="AJ250" t="s">
        <v>362</v>
      </c>
      <c r="AK250" t="s">
        <v>362</v>
      </c>
      <c r="AL250" t="s">
        <v>362</v>
      </c>
      <c r="AM250" t="s">
        <v>362</v>
      </c>
      <c r="AN250" t="s">
        <v>362</v>
      </c>
      <c r="AO250" t="s">
        <v>362</v>
      </c>
      <c r="AP250" t="s">
        <v>362</v>
      </c>
      <c r="AQ250" t="s">
        <v>362</v>
      </c>
      <c r="AR250" t="s">
        <v>362</v>
      </c>
      <c r="AS250" t="s">
        <v>362</v>
      </c>
      <c r="AT250" t="s">
        <v>362</v>
      </c>
      <c r="AU250" t="s">
        <v>362</v>
      </c>
      <c r="AV250" t="s">
        <v>362</v>
      </c>
      <c r="AX250" t="s">
        <v>4973</v>
      </c>
      <c r="AY250" t="s">
        <v>362</v>
      </c>
      <c r="AZ250" t="s">
        <v>362</v>
      </c>
      <c r="BA250" t="s">
        <v>362</v>
      </c>
      <c r="BB250" t="s">
        <v>362</v>
      </c>
      <c r="BC250" t="s">
        <v>362</v>
      </c>
      <c r="BD250" t="s">
        <v>362</v>
      </c>
      <c r="BE250" t="s">
        <v>362</v>
      </c>
      <c r="BF250" t="s">
        <v>362</v>
      </c>
      <c r="BG250" t="s">
        <v>362</v>
      </c>
      <c r="BH250" t="s">
        <v>362</v>
      </c>
      <c r="BI250" t="s">
        <v>362</v>
      </c>
      <c r="BJ250" t="s">
        <v>360</v>
      </c>
      <c r="BK250" t="s">
        <v>362</v>
      </c>
      <c r="DE250" t="s">
        <v>5026</v>
      </c>
      <c r="DF250" t="s">
        <v>5036</v>
      </c>
      <c r="DG250" t="s">
        <v>362</v>
      </c>
      <c r="DH250" t="s">
        <v>362</v>
      </c>
      <c r="DI250" t="s">
        <v>360</v>
      </c>
      <c r="DJ250" t="s">
        <v>362</v>
      </c>
      <c r="DK250" t="s">
        <v>362</v>
      </c>
      <c r="DL250" t="s">
        <v>362</v>
      </c>
      <c r="EK250" t="s">
        <v>5074</v>
      </c>
      <c r="EL250" t="s">
        <v>5088</v>
      </c>
      <c r="EM250" t="s">
        <v>362</v>
      </c>
      <c r="EN250" t="s">
        <v>362</v>
      </c>
      <c r="EO250" t="s">
        <v>362</v>
      </c>
      <c r="EP250" t="s">
        <v>362</v>
      </c>
      <c r="EQ250" t="s">
        <v>360</v>
      </c>
      <c r="ER250" t="s">
        <v>362</v>
      </c>
      <c r="ES250" t="s">
        <v>362</v>
      </c>
      <c r="ET250" t="s">
        <v>362</v>
      </c>
      <c r="EU250" t="s">
        <v>362</v>
      </c>
      <c r="EW250" t="s">
        <v>7010</v>
      </c>
      <c r="EX250" t="s">
        <v>360</v>
      </c>
      <c r="EY250" t="s">
        <v>362</v>
      </c>
      <c r="EZ250" t="s">
        <v>362</v>
      </c>
      <c r="FA250" t="s">
        <v>360</v>
      </c>
      <c r="FB250" t="s">
        <v>362</v>
      </c>
      <c r="FC250" t="s">
        <v>360</v>
      </c>
      <c r="FD250" t="s">
        <v>360</v>
      </c>
      <c r="FE250" t="s">
        <v>362</v>
      </c>
      <c r="FF250" t="s">
        <v>362</v>
      </c>
      <c r="FG250" t="s">
        <v>362</v>
      </c>
      <c r="FH250" t="s">
        <v>362</v>
      </c>
      <c r="FJ250" t="s">
        <v>5074</v>
      </c>
      <c r="FK250" t="s">
        <v>3074</v>
      </c>
      <c r="FL250" t="s">
        <v>6402</v>
      </c>
      <c r="FM250" t="s">
        <v>360</v>
      </c>
      <c r="FN250" t="s">
        <v>360</v>
      </c>
      <c r="FO250" t="s">
        <v>360</v>
      </c>
      <c r="FP250" t="s">
        <v>362</v>
      </c>
      <c r="FQ250" t="s">
        <v>362</v>
      </c>
      <c r="FR250" t="s">
        <v>362</v>
      </c>
      <c r="FS250" t="s">
        <v>362</v>
      </c>
      <c r="FT250" t="s">
        <v>362</v>
      </c>
      <c r="FV250" t="s">
        <v>3074</v>
      </c>
      <c r="FW250" t="s">
        <v>7011</v>
      </c>
      <c r="FX250" t="s">
        <v>360</v>
      </c>
      <c r="FY250" t="s">
        <v>360</v>
      </c>
      <c r="FZ250" t="s">
        <v>360</v>
      </c>
      <c r="GA250" t="s">
        <v>360</v>
      </c>
      <c r="GB250" t="s">
        <v>360</v>
      </c>
      <c r="GC250" t="s">
        <v>362</v>
      </c>
      <c r="GD250" t="s">
        <v>362</v>
      </c>
      <c r="GE250" t="s">
        <v>362</v>
      </c>
      <c r="GG250" t="s">
        <v>4949</v>
      </c>
      <c r="GI250" t="s">
        <v>3074</v>
      </c>
      <c r="HN250" t="s">
        <v>5172</v>
      </c>
      <c r="HO250" t="s">
        <v>362</v>
      </c>
      <c r="HP250" t="s">
        <v>362</v>
      </c>
      <c r="HQ250" t="s">
        <v>360</v>
      </c>
      <c r="HR250" t="s">
        <v>362</v>
      </c>
      <c r="HS250" t="s">
        <v>362</v>
      </c>
      <c r="HT250" t="s">
        <v>362</v>
      </c>
      <c r="HU250" t="s">
        <v>362</v>
      </c>
      <c r="HV250" t="s">
        <v>362</v>
      </c>
      <c r="HW250" t="s">
        <v>362</v>
      </c>
      <c r="HY250" t="s">
        <v>5186</v>
      </c>
      <c r="HZ250" t="s">
        <v>362</v>
      </c>
      <c r="IA250" t="s">
        <v>362</v>
      </c>
      <c r="IB250" t="s">
        <v>362</v>
      </c>
      <c r="IC250" t="s">
        <v>362</v>
      </c>
      <c r="ID250" t="s">
        <v>360</v>
      </c>
      <c r="IE250" t="s">
        <v>362</v>
      </c>
      <c r="IG250" t="s">
        <v>5193</v>
      </c>
      <c r="IH250" t="s">
        <v>6178</v>
      </c>
      <c r="II250" t="s">
        <v>360</v>
      </c>
      <c r="IJ250" t="s">
        <v>362</v>
      </c>
      <c r="IK250" t="s">
        <v>360</v>
      </c>
      <c r="IL250" t="s">
        <v>362</v>
      </c>
      <c r="IM250" t="s">
        <v>362</v>
      </c>
      <c r="IN250" t="s">
        <v>362</v>
      </c>
      <c r="IP250" t="s">
        <v>5203</v>
      </c>
      <c r="IQ250" t="s">
        <v>6652</v>
      </c>
      <c r="IR250" t="s">
        <v>362</v>
      </c>
      <c r="IS250" t="s">
        <v>362</v>
      </c>
      <c r="IT250" t="s">
        <v>360</v>
      </c>
      <c r="IU250" t="s">
        <v>360</v>
      </c>
      <c r="IV250" t="s">
        <v>362</v>
      </c>
      <c r="IW250" t="s">
        <v>362</v>
      </c>
      <c r="IX250" t="s">
        <v>362</v>
      </c>
      <c r="IY250" t="s">
        <v>362</v>
      </c>
      <c r="IZ250" t="s">
        <v>362</v>
      </c>
      <c r="JA250" t="s">
        <v>362</v>
      </c>
      <c r="JL250" t="s">
        <v>3072</v>
      </c>
      <c r="JM250" t="s">
        <v>5229</v>
      </c>
      <c r="JN250" t="s">
        <v>362</v>
      </c>
      <c r="JO250" t="s">
        <v>362</v>
      </c>
      <c r="JP250" t="s">
        <v>362</v>
      </c>
      <c r="JQ250" t="s">
        <v>362</v>
      </c>
      <c r="JR250" t="s">
        <v>362</v>
      </c>
      <c r="JS250" t="s">
        <v>360</v>
      </c>
      <c r="JT250" t="s">
        <v>362</v>
      </c>
      <c r="JU250" t="s">
        <v>362</v>
      </c>
      <c r="JV250" t="s">
        <v>362</v>
      </c>
      <c r="JX250" t="s">
        <v>6200</v>
      </c>
      <c r="JY250" t="s">
        <v>360</v>
      </c>
      <c r="JZ250" t="s">
        <v>362</v>
      </c>
      <c r="KA250" t="s">
        <v>362</v>
      </c>
      <c r="KB250" t="s">
        <v>362</v>
      </c>
      <c r="KC250" t="s">
        <v>360</v>
      </c>
      <c r="KD250" t="s">
        <v>362</v>
      </c>
      <c r="KE250" t="s">
        <v>362</v>
      </c>
      <c r="KF250" t="s">
        <v>362</v>
      </c>
      <c r="KG250" t="s">
        <v>362</v>
      </c>
      <c r="KI250" t="s">
        <v>5259</v>
      </c>
      <c r="KJ250" t="s">
        <v>6327</v>
      </c>
      <c r="KK250" t="s">
        <v>360</v>
      </c>
      <c r="KL250" t="s">
        <v>362</v>
      </c>
      <c r="KM250" t="s">
        <v>360</v>
      </c>
      <c r="KN250" t="s">
        <v>362</v>
      </c>
      <c r="KO250" t="s">
        <v>362</v>
      </c>
      <c r="KP250" t="s">
        <v>362</v>
      </c>
      <c r="KQ250" t="s">
        <v>362</v>
      </c>
      <c r="KR250" t="s">
        <v>362</v>
      </c>
      <c r="KS250" t="s">
        <v>360</v>
      </c>
      <c r="KT250" t="s">
        <v>362</v>
      </c>
      <c r="KU250" t="s">
        <v>362</v>
      </c>
      <c r="LJ250" t="s">
        <v>6023</v>
      </c>
      <c r="LK250" t="s">
        <v>360</v>
      </c>
      <c r="LL250" t="s">
        <v>360</v>
      </c>
      <c r="LM250" t="s">
        <v>360</v>
      </c>
      <c r="LN250" t="s">
        <v>360</v>
      </c>
      <c r="LO250" t="s">
        <v>362</v>
      </c>
      <c r="LP250" t="s">
        <v>362</v>
      </c>
      <c r="LQ250" t="s">
        <v>362</v>
      </c>
      <c r="LS250" t="s">
        <v>3072</v>
      </c>
      <c r="LT250" t="s">
        <v>3072</v>
      </c>
      <c r="LU250" t="s">
        <v>5293</v>
      </c>
      <c r="LW250" t="s">
        <v>5300</v>
      </c>
      <c r="LX250" t="s">
        <v>5306</v>
      </c>
      <c r="LY250" t="s">
        <v>362</v>
      </c>
      <c r="LZ250" t="s">
        <v>362</v>
      </c>
      <c r="MA250" t="s">
        <v>360</v>
      </c>
      <c r="MB250" t="s">
        <v>362</v>
      </c>
      <c r="MC250" t="s">
        <v>362</v>
      </c>
      <c r="MD250" t="s">
        <v>362</v>
      </c>
      <c r="NE250" t="s">
        <v>4971</v>
      </c>
      <c r="NF250" t="s">
        <v>362</v>
      </c>
      <c r="NG250" t="s">
        <v>362</v>
      </c>
      <c r="NH250" t="s">
        <v>362</v>
      </c>
      <c r="NI250" t="s">
        <v>362</v>
      </c>
      <c r="NJ250" t="s">
        <v>362</v>
      </c>
      <c r="NK250" t="s">
        <v>362</v>
      </c>
      <c r="NL250" t="s">
        <v>362</v>
      </c>
      <c r="NM250" t="s">
        <v>362</v>
      </c>
      <c r="NN250" t="s">
        <v>362</v>
      </c>
      <c r="NO250" t="s">
        <v>362</v>
      </c>
      <c r="NP250" t="s">
        <v>362</v>
      </c>
      <c r="NQ250" t="s">
        <v>360</v>
      </c>
      <c r="NR250" t="s">
        <v>362</v>
      </c>
      <c r="NS250" t="s">
        <v>362</v>
      </c>
      <c r="NU250" t="s">
        <v>6327</v>
      </c>
      <c r="NV250" t="s">
        <v>360</v>
      </c>
      <c r="NW250" t="s">
        <v>362</v>
      </c>
      <c r="NX250" t="s">
        <v>360</v>
      </c>
      <c r="NY250" t="s">
        <v>362</v>
      </c>
      <c r="NZ250" t="s">
        <v>362</v>
      </c>
      <c r="OA250" t="s">
        <v>362</v>
      </c>
      <c r="OB250" t="s">
        <v>362</v>
      </c>
      <c r="OC250" t="s">
        <v>362</v>
      </c>
      <c r="OD250" t="s">
        <v>360</v>
      </c>
      <c r="OE250" t="s">
        <v>362</v>
      </c>
      <c r="OF250" t="s">
        <v>362</v>
      </c>
      <c r="OG250" t="s">
        <v>362</v>
      </c>
      <c r="OI250" t="s">
        <v>7012</v>
      </c>
      <c r="OJ250" t="s">
        <v>360</v>
      </c>
      <c r="OK250" t="s">
        <v>362</v>
      </c>
      <c r="OL250" t="s">
        <v>362</v>
      </c>
      <c r="OM250" t="s">
        <v>360</v>
      </c>
      <c r="ON250" t="s">
        <v>360</v>
      </c>
      <c r="OO250" t="s">
        <v>362</v>
      </c>
      <c r="OP250" t="s">
        <v>360</v>
      </c>
      <c r="OQ250" t="s">
        <v>362</v>
      </c>
      <c r="OR250" t="s">
        <v>362</v>
      </c>
      <c r="OS250" t="s">
        <v>362</v>
      </c>
      <c r="OU250" t="s">
        <v>4984</v>
      </c>
      <c r="OV250" t="s">
        <v>6331</v>
      </c>
      <c r="OW250" t="s">
        <v>360</v>
      </c>
      <c r="OX250" t="s">
        <v>360</v>
      </c>
      <c r="OY250" t="s">
        <v>362</v>
      </c>
      <c r="OZ250" t="s">
        <v>360</v>
      </c>
      <c r="PA250" t="s">
        <v>362</v>
      </c>
      <c r="PB250" t="s">
        <v>362</v>
      </c>
      <c r="PC250" t="s">
        <v>362</v>
      </c>
      <c r="PD250" t="s">
        <v>362</v>
      </c>
      <c r="PF250" t="s">
        <v>7013</v>
      </c>
      <c r="PG250" t="s">
        <v>362</v>
      </c>
      <c r="PH250" t="s">
        <v>362</v>
      </c>
      <c r="PI250" t="s">
        <v>360</v>
      </c>
      <c r="PJ250" t="s">
        <v>362</v>
      </c>
      <c r="PK250" t="s">
        <v>360</v>
      </c>
      <c r="PL250" t="s">
        <v>362</v>
      </c>
      <c r="PM250" t="s">
        <v>362</v>
      </c>
      <c r="PN250" t="s">
        <v>362</v>
      </c>
      <c r="PO250" t="s">
        <v>362</v>
      </c>
      <c r="PP250" t="s">
        <v>360</v>
      </c>
      <c r="PQ250" t="s">
        <v>362</v>
      </c>
      <c r="PR250" t="s">
        <v>362</v>
      </c>
      <c r="PS250" t="s">
        <v>362</v>
      </c>
      <c r="PT250" t="s">
        <v>362</v>
      </c>
      <c r="PU250" t="s">
        <v>362</v>
      </c>
      <c r="PV250" t="s">
        <v>362</v>
      </c>
      <c r="PW250" t="s">
        <v>362</v>
      </c>
      <c r="PX250" t="s">
        <v>362</v>
      </c>
      <c r="PZ250" t="s">
        <v>6073</v>
      </c>
      <c r="QA250" t="s">
        <v>362</v>
      </c>
      <c r="QB250" t="s">
        <v>362</v>
      </c>
      <c r="QC250" t="s">
        <v>362</v>
      </c>
      <c r="QD250" t="s">
        <v>362</v>
      </c>
      <c r="QE250" t="s">
        <v>362</v>
      </c>
      <c r="QF250" t="s">
        <v>360</v>
      </c>
      <c r="QG250" t="s">
        <v>362</v>
      </c>
      <c r="QH250" t="s">
        <v>360</v>
      </c>
      <c r="QI250" t="s">
        <v>360</v>
      </c>
      <c r="QJ250" t="s">
        <v>362</v>
      </c>
      <c r="QK250" t="s">
        <v>362</v>
      </c>
      <c r="QL250" t="s">
        <v>362</v>
      </c>
      <c r="QM250" t="s">
        <v>362</v>
      </c>
      <c r="QN250" t="s">
        <v>362</v>
      </c>
      <c r="QO250" t="s">
        <v>362</v>
      </c>
      <c r="QP250" t="s">
        <v>362</v>
      </c>
      <c r="QR250" t="s">
        <v>6074</v>
      </c>
      <c r="QS250" t="s">
        <v>362</v>
      </c>
      <c r="QT250" t="s">
        <v>362</v>
      </c>
      <c r="QU250" t="s">
        <v>360</v>
      </c>
      <c r="QV250" t="s">
        <v>362</v>
      </c>
      <c r="QW250" t="s">
        <v>362</v>
      </c>
      <c r="QX250" t="s">
        <v>362</v>
      </c>
      <c r="QY250" t="s">
        <v>362</v>
      </c>
      <c r="QZ250" t="s">
        <v>360</v>
      </c>
      <c r="RA250" t="s">
        <v>362</v>
      </c>
      <c r="RB250" t="s">
        <v>362</v>
      </c>
      <c r="RC250" t="s">
        <v>362</v>
      </c>
      <c r="RD250" t="s">
        <v>362</v>
      </c>
      <c r="RF250" t="s">
        <v>6075</v>
      </c>
      <c r="RG250" t="s">
        <v>362</v>
      </c>
      <c r="RH250" t="s">
        <v>362</v>
      </c>
      <c r="RI250" t="s">
        <v>362</v>
      </c>
      <c r="RJ250" t="s">
        <v>362</v>
      </c>
      <c r="RK250" t="s">
        <v>360</v>
      </c>
      <c r="RL250" t="s">
        <v>360</v>
      </c>
      <c r="RM250" t="s">
        <v>362</v>
      </c>
      <c r="RN250" t="s">
        <v>362</v>
      </c>
      <c r="RO250" t="s">
        <v>362</v>
      </c>
      <c r="RP250" t="s">
        <v>362</v>
      </c>
      <c r="RQ250" t="s">
        <v>360</v>
      </c>
      <c r="RR250" t="s">
        <v>362</v>
      </c>
      <c r="RS250" t="s">
        <v>362</v>
      </c>
      <c r="RT250" t="s">
        <v>362</v>
      </c>
      <c r="RU250" t="s">
        <v>362</v>
      </c>
      <c r="RV250" t="s">
        <v>362</v>
      </c>
      <c r="RX250" t="s">
        <v>6149</v>
      </c>
      <c r="RY250" t="s">
        <v>360</v>
      </c>
      <c r="RZ250" t="s">
        <v>360</v>
      </c>
      <c r="SA250" t="s">
        <v>360</v>
      </c>
      <c r="SB250" t="s">
        <v>360</v>
      </c>
      <c r="SC250" t="s">
        <v>360</v>
      </c>
      <c r="SD250" t="s">
        <v>360</v>
      </c>
      <c r="SE250" t="s">
        <v>362</v>
      </c>
      <c r="SF250" t="s">
        <v>360</v>
      </c>
      <c r="SG250" t="s">
        <v>362</v>
      </c>
      <c r="SH250" t="s">
        <v>362</v>
      </c>
      <c r="SI250" t="s">
        <v>362</v>
      </c>
      <c r="SK250" t="s">
        <v>7014</v>
      </c>
      <c r="SL250" t="s">
        <v>362</v>
      </c>
      <c r="SM250" t="s">
        <v>362</v>
      </c>
      <c r="SN250" t="s">
        <v>360</v>
      </c>
      <c r="SO250" t="s">
        <v>360</v>
      </c>
      <c r="SP250" t="s">
        <v>360</v>
      </c>
      <c r="SQ250" t="s">
        <v>360</v>
      </c>
      <c r="SR250" t="s">
        <v>360</v>
      </c>
      <c r="SS250" t="s">
        <v>360</v>
      </c>
      <c r="ST250" t="s">
        <v>360</v>
      </c>
      <c r="SU250" t="s">
        <v>362</v>
      </c>
      <c r="SV250" t="s">
        <v>362</v>
      </c>
      <c r="SW250" t="s">
        <v>362</v>
      </c>
      <c r="SX250" t="s">
        <v>362</v>
      </c>
      <c r="SZ250" t="s">
        <v>6956</v>
      </c>
      <c r="TA250" t="s">
        <v>360</v>
      </c>
      <c r="TB250" t="s">
        <v>362</v>
      </c>
      <c r="TC250" t="s">
        <v>362</v>
      </c>
      <c r="TD250" t="s">
        <v>360</v>
      </c>
      <c r="TE250" t="s">
        <v>360</v>
      </c>
      <c r="TF250" t="s">
        <v>362</v>
      </c>
      <c r="TG250" t="s">
        <v>362</v>
      </c>
      <c r="TH250" t="s">
        <v>362</v>
      </c>
      <c r="TJ250" t="s">
        <v>7015</v>
      </c>
      <c r="TK250" t="s">
        <v>362</v>
      </c>
      <c r="TL250" t="s">
        <v>362</v>
      </c>
      <c r="TM250" t="s">
        <v>360</v>
      </c>
      <c r="TN250" t="s">
        <v>360</v>
      </c>
      <c r="TO250" t="s">
        <v>360</v>
      </c>
      <c r="TP250" t="s">
        <v>360</v>
      </c>
      <c r="TQ250" t="s">
        <v>360</v>
      </c>
      <c r="TR250" t="s">
        <v>360</v>
      </c>
      <c r="TS250" t="s">
        <v>360</v>
      </c>
      <c r="TT250" t="s">
        <v>362</v>
      </c>
      <c r="TU250" t="s">
        <v>362</v>
      </c>
      <c r="TV250" t="s">
        <v>362</v>
      </c>
      <c r="TW250" t="s">
        <v>362</v>
      </c>
      <c r="UN250" t="s">
        <v>3074</v>
      </c>
      <c r="UO250" t="s">
        <v>3074</v>
      </c>
      <c r="UP250" t="s">
        <v>3074</v>
      </c>
      <c r="UQ250" t="s">
        <v>7016</v>
      </c>
      <c r="UR250" t="s">
        <v>304</v>
      </c>
      <c r="US250" t="s">
        <v>321</v>
      </c>
      <c r="UT250" t="s">
        <v>282</v>
      </c>
      <c r="UU250" t="s">
        <v>686</v>
      </c>
      <c r="UV250" t="s">
        <v>532</v>
      </c>
      <c r="UW250" t="s">
        <v>331</v>
      </c>
      <c r="UX250" t="s">
        <v>737</v>
      </c>
      <c r="UY250" t="s">
        <v>406</v>
      </c>
      <c r="UZ250" t="s">
        <v>1098</v>
      </c>
      <c r="VA250" t="s">
        <v>1185</v>
      </c>
      <c r="VB250" t="s">
        <v>380</v>
      </c>
    </row>
    <row r="251" spans="1:574" x14ac:dyDescent="0.25">
      <c r="A251" t="s">
        <v>7017</v>
      </c>
      <c r="B251" s="38">
        <v>45918</v>
      </c>
      <c r="C251" t="s">
        <v>3058</v>
      </c>
      <c r="D251" t="s">
        <v>3062</v>
      </c>
      <c r="E251" t="s">
        <v>3068</v>
      </c>
      <c r="G251" t="s">
        <v>3072</v>
      </c>
      <c r="H251" s="38">
        <v>45210</v>
      </c>
      <c r="I251">
        <v>43</v>
      </c>
      <c r="J251" t="s">
        <v>1467</v>
      </c>
      <c r="K251" t="s">
        <v>4866</v>
      </c>
      <c r="L251" t="s">
        <v>4875</v>
      </c>
      <c r="N251" t="s">
        <v>4913</v>
      </c>
      <c r="P251" t="s">
        <v>4921</v>
      </c>
      <c r="R251" t="s">
        <v>6381</v>
      </c>
      <c r="S251" t="s">
        <v>360</v>
      </c>
      <c r="T251" t="s">
        <v>360</v>
      </c>
      <c r="U251" t="s">
        <v>362</v>
      </c>
      <c r="V251" t="s">
        <v>360</v>
      </c>
      <c r="W251" t="s">
        <v>362</v>
      </c>
      <c r="X251" t="s">
        <v>362</v>
      </c>
      <c r="Y251" t="s">
        <v>362</v>
      </c>
      <c r="Z251" t="s">
        <v>362</v>
      </c>
      <c r="AB251" t="s">
        <v>4942</v>
      </c>
      <c r="AC251" t="s">
        <v>4940</v>
      </c>
      <c r="AD251" t="s">
        <v>4940</v>
      </c>
      <c r="AE251" t="s">
        <v>4940</v>
      </c>
      <c r="AF251" t="s">
        <v>4940</v>
      </c>
      <c r="AG251" t="s">
        <v>4940</v>
      </c>
      <c r="AH251" t="s">
        <v>4949</v>
      </c>
      <c r="AI251" t="s">
        <v>360</v>
      </c>
      <c r="AJ251" t="s">
        <v>362</v>
      </c>
      <c r="AK251" t="s">
        <v>362</v>
      </c>
      <c r="AL251" t="s">
        <v>362</v>
      </c>
      <c r="AM251" t="s">
        <v>362</v>
      </c>
      <c r="AN251" t="s">
        <v>362</v>
      </c>
      <c r="AO251" t="s">
        <v>362</v>
      </c>
      <c r="AP251" t="s">
        <v>362</v>
      </c>
      <c r="AQ251" t="s">
        <v>362</v>
      </c>
      <c r="AR251" t="s">
        <v>362</v>
      </c>
      <c r="AS251" t="s">
        <v>362</v>
      </c>
      <c r="AT251" t="s">
        <v>362</v>
      </c>
      <c r="AU251" t="s">
        <v>362</v>
      </c>
      <c r="AV251" t="s">
        <v>362</v>
      </c>
      <c r="AX251" t="s">
        <v>4973</v>
      </c>
      <c r="AY251" t="s">
        <v>362</v>
      </c>
      <c r="AZ251" t="s">
        <v>362</v>
      </c>
      <c r="BA251" t="s">
        <v>362</v>
      </c>
      <c r="BB251" t="s">
        <v>362</v>
      </c>
      <c r="BC251" t="s">
        <v>362</v>
      </c>
      <c r="BD251" t="s">
        <v>362</v>
      </c>
      <c r="BE251" t="s">
        <v>362</v>
      </c>
      <c r="BF251" t="s">
        <v>362</v>
      </c>
      <c r="BG251" t="s">
        <v>362</v>
      </c>
      <c r="BH251" t="s">
        <v>362</v>
      </c>
      <c r="BI251" t="s">
        <v>362</v>
      </c>
      <c r="BJ251" t="s">
        <v>360</v>
      </c>
      <c r="BK251" t="s">
        <v>362</v>
      </c>
      <c r="DE251" t="s">
        <v>5026</v>
      </c>
      <c r="DF251" t="s">
        <v>4907</v>
      </c>
      <c r="DG251" t="s">
        <v>362</v>
      </c>
      <c r="DH251" t="s">
        <v>362</v>
      </c>
      <c r="DI251" t="s">
        <v>362</v>
      </c>
      <c r="DJ251" t="s">
        <v>362</v>
      </c>
      <c r="DK251" t="s">
        <v>360</v>
      </c>
      <c r="DL251" t="s">
        <v>362</v>
      </c>
      <c r="EK251" t="s">
        <v>5074</v>
      </c>
      <c r="EL251" t="s">
        <v>7018</v>
      </c>
      <c r="EM251" t="s">
        <v>360</v>
      </c>
      <c r="EN251" t="s">
        <v>362</v>
      </c>
      <c r="EO251" t="s">
        <v>362</v>
      </c>
      <c r="EP251" t="s">
        <v>362</v>
      </c>
      <c r="EQ251" t="s">
        <v>362</v>
      </c>
      <c r="ER251" t="s">
        <v>360</v>
      </c>
      <c r="ES251" t="s">
        <v>362</v>
      </c>
      <c r="ET251" t="s">
        <v>362</v>
      </c>
      <c r="EU251" t="s">
        <v>362</v>
      </c>
      <c r="EW251" t="s">
        <v>7019</v>
      </c>
      <c r="EX251" t="s">
        <v>360</v>
      </c>
      <c r="EY251" t="s">
        <v>362</v>
      </c>
      <c r="EZ251" t="s">
        <v>362</v>
      </c>
      <c r="FA251" t="s">
        <v>362</v>
      </c>
      <c r="FB251" t="s">
        <v>362</v>
      </c>
      <c r="FC251" t="s">
        <v>360</v>
      </c>
      <c r="FD251" t="s">
        <v>360</v>
      </c>
      <c r="FE251" t="s">
        <v>362</v>
      </c>
      <c r="FF251" t="s">
        <v>362</v>
      </c>
      <c r="FG251" t="s">
        <v>362</v>
      </c>
      <c r="FH251" t="s">
        <v>362</v>
      </c>
      <c r="FJ251" t="s">
        <v>5074</v>
      </c>
      <c r="FK251" t="s">
        <v>3074</v>
      </c>
      <c r="FL251" t="s">
        <v>6402</v>
      </c>
      <c r="FM251" t="s">
        <v>360</v>
      </c>
      <c r="FN251" t="s">
        <v>360</v>
      </c>
      <c r="FO251" t="s">
        <v>360</v>
      </c>
      <c r="FP251" t="s">
        <v>362</v>
      </c>
      <c r="FQ251" t="s">
        <v>362</v>
      </c>
      <c r="FR251" t="s">
        <v>362</v>
      </c>
      <c r="FS251" t="s">
        <v>362</v>
      </c>
      <c r="FT251" t="s">
        <v>362</v>
      </c>
      <c r="FV251" t="s">
        <v>3074</v>
      </c>
      <c r="FW251" t="s">
        <v>6296</v>
      </c>
      <c r="FX251" t="s">
        <v>360</v>
      </c>
      <c r="FY251" t="s">
        <v>360</v>
      </c>
      <c r="FZ251" t="s">
        <v>362</v>
      </c>
      <c r="GA251" t="s">
        <v>362</v>
      </c>
      <c r="GB251" t="s">
        <v>360</v>
      </c>
      <c r="GC251" t="s">
        <v>362</v>
      </c>
      <c r="GD251" t="s">
        <v>362</v>
      </c>
      <c r="GE251" t="s">
        <v>362</v>
      </c>
      <c r="GG251" t="s">
        <v>4949</v>
      </c>
      <c r="GI251" t="s">
        <v>3074</v>
      </c>
      <c r="HN251" t="s">
        <v>5172</v>
      </c>
      <c r="HO251" t="s">
        <v>362</v>
      </c>
      <c r="HP251" t="s">
        <v>362</v>
      </c>
      <c r="HQ251" t="s">
        <v>360</v>
      </c>
      <c r="HR251" t="s">
        <v>362</v>
      </c>
      <c r="HS251" t="s">
        <v>362</v>
      </c>
      <c r="HT251" t="s">
        <v>362</v>
      </c>
      <c r="HU251" t="s">
        <v>362</v>
      </c>
      <c r="HV251" t="s">
        <v>362</v>
      </c>
      <c r="HW251" t="s">
        <v>362</v>
      </c>
      <c r="HY251" t="s">
        <v>5186</v>
      </c>
      <c r="HZ251" t="s">
        <v>362</v>
      </c>
      <c r="IA251" t="s">
        <v>362</v>
      </c>
      <c r="IB251" t="s">
        <v>362</v>
      </c>
      <c r="IC251" t="s">
        <v>362</v>
      </c>
      <c r="ID251" t="s">
        <v>360</v>
      </c>
      <c r="IE251" t="s">
        <v>362</v>
      </c>
      <c r="IG251" t="s">
        <v>5191</v>
      </c>
      <c r="IH251" t="s">
        <v>5198</v>
      </c>
      <c r="II251" t="s">
        <v>362</v>
      </c>
      <c r="IJ251" t="s">
        <v>362</v>
      </c>
      <c r="IK251" t="s">
        <v>360</v>
      </c>
      <c r="IL251" t="s">
        <v>362</v>
      </c>
      <c r="IM251" t="s">
        <v>362</v>
      </c>
      <c r="IN251" t="s">
        <v>362</v>
      </c>
      <c r="IP251" t="s">
        <v>5205</v>
      </c>
      <c r="IQ251" t="s">
        <v>5224</v>
      </c>
      <c r="IR251" t="s">
        <v>362</v>
      </c>
      <c r="IS251" t="s">
        <v>362</v>
      </c>
      <c r="IT251" t="s">
        <v>362</v>
      </c>
      <c r="IU251" t="s">
        <v>362</v>
      </c>
      <c r="IV251" t="s">
        <v>362</v>
      </c>
      <c r="IW251" t="s">
        <v>362</v>
      </c>
      <c r="IX251" t="s">
        <v>360</v>
      </c>
      <c r="IY251" t="s">
        <v>362</v>
      </c>
      <c r="IZ251" t="s">
        <v>362</v>
      </c>
      <c r="JA251" t="s">
        <v>362</v>
      </c>
      <c r="JC251" t="s">
        <v>5227</v>
      </c>
      <c r="JD251" t="s">
        <v>362</v>
      </c>
      <c r="JE251" t="s">
        <v>360</v>
      </c>
      <c r="JF251" t="s">
        <v>362</v>
      </c>
      <c r="JG251" t="s">
        <v>362</v>
      </c>
      <c r="JH251" t="s">
        <v>362</v>
      </c>
      <c r="JI251" t="s">
        <v>362</v>
      </c>
      <c r="JJ251" t="s">
        <v>362</v>
      </c>
      <c r="JL251" t="s">
        <v>3074</v>
      </c>
      <c r="KI251" t="s">
        <v>5259</v>
      </c>
      <c r="KJ251" t="s">
        <v>6186</v>
      </c>
      <c r="KK251" t="s">
        <v>360</v>
      </c>
      <c r="KL251" t="s">
        <v>362</v>
      </c>
      <c r="KM251" t="s">
        <v>360</v>
      </c>
      <c r="KN251" t="s">
        <v>362</v>
      </c>
      <c r="KO251" t="s">
        <v>362</v>
      </c>
      <c r="KP251" t="s">
        <v>362</v>
      </c>
      <c r="KQ251" t="s">
        <v>362</v>
      </c>
      <c r="KR251" t="s">
        <v>362</v>
      </c>
      <c r="KS251" t="s">
        <v>362</v>
      </c>
      <c r="KT251" t="s">
        <v>362</v>
      </c>
      <c r="KU251" t="s">
        <v>362</v>
      </c>
      <c r="LJ251" t="s">
        <v>6023</v>
      </c>
      <c r="LK251" t="s">
        <v>360</v>
      </c>
      <c r="LL251" t="s">
        <v>360</v>
      </c>
      <c r="LM251" t="s">
        <v>360</v>
      </c>
      <c r="LN251" t="s">
        <v>360</v>
      </c>
      <c r="LO251" t="s">
        <v>362</v>
      </c>
      <c r="LP251" t="s">
        <v>362</v>
      </c>
      <c r="LQ251" t="s">
        <v>362</v>
      </c>
      <c r="LS251" t="s">
        <v>3072</v>
      </c>
      <c r="LT251" t="s">
        <v>5289</v>
      </c>
      <c r="MF251" t="s">
        <v>7020</v>
      </c>
      <c r="MG251" t="s">
        <v>360</v>
      </c>
      <c r="MH251" t="s">
        <v>362</v>
      </c>
      <c r="MI251" t="s">
        <v>362</v>
      </c>
      <c r="MJ251" t="s">
        <v>362</v>
      </c>
      <c r="MK251" t="s">
        <v>362</v>
      </c>
      <c r="ML251" t="s">
        <v>362</v>
      </c>
      <c r="MM251" t="s">
        <v>360</v>
      </c>
      <c r="MN251" t="s">
        <v>362</v>
      </c>
      <c r="MO251" t="s">
        <v>362</v>
      </c>
      <c r="MP251" t="s">
        <v>362</v>
      </c>
      <c r="NE251" t="s">
        <v>4971</v>
      </c>
      <c r="NF251" t="s">
        <v>362</v>
      </c>
      <c r="NG251" t="s">
        <v>362</v>
      </c>
      <c r="NH251" t="s">
        <v>362</v>
      </c>
      <c r="NI251" t="s">
        <v>362</v>
      </c>
      <c r="NJ251" t="s">
        <v>362</v>
      </c>
      <c r="NK251" t="s">
        <v>362</v>
      </c>
      <c r="NL251" t="s">
        <v>362</v>
      </c>
      <c r="NM251" t="s">
        <v>362</v>
      </c>
      <c r="NN251" t="s">
        <v>362</v>
      </c>
      <c r="NO251" t="s">
        <v>362</v>
      </c>
      <c r="NP251" t="s">
        <v>362</v>
      </c>
      <c r="NQ251" t="s">
        <v>360</v>
      </c>
      <c r="NR251" t="s">
        <v>362</v>
      </c>
      <c r="NS251" t="s">
        <v>362</v>
      </c>
      <c r="NU251" t="s">
        <v>6186</v>
      </c>
      <c r="NV251" t="s">
        <v>360</v>
      </c>
      <c r="NW251" t="s">
        <v>362</v>
      </c>
      <c r="NX251" t="s">
        <v>360</v>
      </c>
      <c r="NY251" t="s">
        <v>362</v>
      </c>
      <c r="NZ251" t="s">
        <v>362</v>
      </c>
      <c r="OA251" t="s">
        <v>362</v>
      </c>
      <c r="OB251" t="s">
        <v>362</v>
      </c>
      <c r="OC251" t="s">
        <v>362</v>
      </c>
      <c r="OD251" t="s">
        <v>362</v>
      </c>
      <c r="OE251" t="s">
        <v>362</v>
      </c>
      <c r="OF251" t="s">
        <v>362</v>
      </c>
      <c r="OG251" t="s">
        <v>362</v>
      </c>
      <c r="OI251" t="s">
        <v>5345</v>
      </c>
      <c r="OJ251" t="s">
        <v>360</v>
      </c>
      <c r="OK251" t="s">
        <v>362</v>
      </c>
      <c r="OL251" t="s">
        <v>362</v>
      </c>
      <c r="OM251" t="s">
        <v>362</v>
      </c>
      <c r="ON251" t="s">
        <v>362</v>
      </c>
      <c r="OO251" t="s">
        <v>362</v>
      </c>
      <c r="OP251" t="s">
        <v>362</v>
      </c>
      <c r="OQ251" t="s">
        <v>362</v>
      </c>
      <c r="OR251" t="s">
        <v>362</v>
      </c>
      <c r="OS251" t="s">
        <v>362</v>
      </c>
      <c r="OU251" t="s">
        <v>5023</v>
      </c>
      <c r="OV251" t="s">
        <v>6146</v>
      </c>
      <c r="OW251" t="s">
        <v>360</v>
      </c>
      <c r="OX251" t="s">
        <v>362</v>
      </c>
      <c r="OY251" t="s">
        <v>362</v>
      </c>
      <c r="OZ251" t="s">
        <v>360</v>
      </c>
      <c r="PA251" t="s">
        <v>362</v>
      </c>
      <c r="PB251" t="s">
        <v>362</v>
      </c>
      <c r="PC251" t="s">
        <v>362</v>
      </c>
      <c r="PD251" t="s">
        <v>362</v>
      </c>
      <c r="PF251" t="s">
        <v>7021</v>
      </c>
      <c r="PG251" t="s">
        <v>362</v>
      </c>
      <c r="PH251" t="s">
        <v>362</v>
      </c>
      <c r="PI251" t="s">
        <v>362</v>
      </c>
      <c r="PJ251" t="s">
        <v>362</v>
      </c>
      <c r="PK251" t="s">
        <v>362</v>
      </c>
      <c r="PL251" t="s">
        <v>360</v>
      </c>
      <c r="PM251" t="s">
        <v>362</v>
      </c>
      <c r="PN251" t="s">
        <v>362</v>
      </c>
      <c r="PO251" t="s">
        <v>362</v>
      </c>
      <c r="PP251" t="s">
        <v>360</v>
      </c>
      <c r="PQ251" t="s">
        <v>362</v>
      </c>
      <c r="PR251" t="s">
        <v>362</v>
      </c>
      <c r="PS251" t="s">
        <v>362</v>
      </c>
      <c r="PT251" t="s">
        <v>362</v>
      </c>
      <c r="PU251" t="s">
        <v>362</v>
      </c>
      <c r="PV251" t="s">
        <v>362</v>
      </c>
      <c r="PW251" t="s">
        <v>362</v>
      </c>
      <c r="PX251" t="s">
        <v>362</v>
      </c>
      <c r="PZ251" t="s">
        <v>5412</v>
      </c>
      <c r="QA251" t="s">
        <v>362</v>
      </c>
      <c r="QB251" t="s">
        <v>362</v>
      </c>
      <c r="QC251" t="s">
        <v>362</v>
      </c>
      <c r="QD251" t="s">
        <v>362</v>
      </c>
      <c r="QE251" t="s">
        <v>362</v>
      </c>
      <c r="QF251" t="s">
        <v>362</v>
      </c>
      <c r="QG251" t="s">
        <v>362</v>
      </c>
      <c r="QH251" t="s">
        <v>360</v>
      </c>
      <c r="QI251" t="s">
        <v>362</v>
      </c>
      <c r="QJ251" t="s">
        <v>362</v>
      </c>
      <c r="QK251" t="s">
        <v>362</v>
      </c>
      <c r="QL251" t="s">
        <v>362</v>
      </c>
      <c r="QM251" t="s">
        <v>362</v>
      </c>
      <c r="QN251" t="s">
        <v>362</v>
      </c>
      <c r="QO251" t="s">
        <v>362</v>
      </c>
      <c r="QP251" t="s">
        <v>362</v>
      </c>
      <c r="QR251" t="s">
        <v>7022</v>
      </c>
      <c r="QS251" t="s">
        <v>362</v>
      </c>
      <c r="QT251" t="s">
        <v>362</v>
      </c>
      <c r="QU251" t="s">
        <v>360</v>
      </c>
      <c r="QV251" t="s">
        <v>362</v>
      </c>
      <c r="QW251" t="s">
        <v>362</v>
      </c>
      <c r="QX251" t="s">
        <v>362</v>
      </c>
      <c r="QY251" t="s">
        <v>360</v>
      </c>
      <c r="QZ251" t="s">
        <v>360</v>
      </c>
      <c r="RA251" t="s">
        <v>362</v>
      </c>
      <c r="RB251" t="s">
        <v>362</v>
      </c>
      <c r="RC251" t="s">
        <v>362</v>
      </c>
      <c r="RD251" t="s">
        <v>362</v>
      </c>
      <c r="RF251" t="s">
        <v>5449</v>
      </c>
      <c r="RG251" t="s">
        <v>362</v>
      </c>
      <c r="RH251" t="s">
        <v>362</v>
      </c>
      <c r="RI251" t="s">
        <v>362</v>
      </c>
      <c r="RJ251" t="s">
        <v>362</v>
      </c>
      <c r="RK251" t="s">
        <v>360</v>
      </c>
      <c r="RL251" t="s">
        <v>362</v>
      </c>
      <c r="RM251" t="s">
        <v>362</v>
      </c>
      <c r="RN251" t="s">
        <v>362</v>
      </c>
      <c r="RO251" t="s">
        <v>362</v>
      </c>
      <c r="RP251" t="s">
        <v>362</v>
      </c>
      <c r="RQ251" t="s">
        <v>362</v>
      </c>
      <c r="RR251" t="s">
        <v>362</v>
      </c>
      <c r="RS251" t="s">
        <v>362</v>
      </c>
      <c r="RT251" t="s">
        <v>362</v>
      </c>
      <c r="RU251" t="s">
        <v>362</v>
      </c>
      <c r="RV251" t="s">
        <v>362</v>
      </c>
      <c r="RX251" t="s">
        <v>6149</v>
      </c>
      <c r="RY251" t="s">
        <v>360</v>
      </c>
      <c r="RZ251" t="s">
        <v>360</v>
      </c>
      <c r="SA251" t="s">
        <v>360</v>
      </c>
      <c r="SB251" t="s">
        <v>360</v>
      </c>
      <c r="SC251" t="s">
        <v>360</v>
      </c>
      <c r="SD251" t="s">
        <v>360</v>
      </c>
      <c r="SE251" t="s">
        <v>362</v>
      </c>
      <c r="SF251" t="s">
        <v>360</v>
      </c>
      <c r="SG251" t="s">
        <v>362</v>
      </c>
      <c r="SH251" t="s">
        <v>362</v>
      </c>
      <c r="SI251" t="s">
        <v>362</v>
      </c>
      <c r="SK251" t="s">
        <v>7023</v>
      </c>
      <c r="SL251" t="s">
        <v>362</v>
      </c>
      <c r="SM251" t="s">
        <v>362</v>
      </c>
      <c r="SN251" t="s">
        <v>360</v>
      </c>
      <c r="SO251" t="s">
        <v>360</v>
      </c>
      <c r="SP251" t="s">
        <v>362</v>
      </c>
      <c r="SQ251" t="s">
        <v>360</v>
      </c>
      <c r="SR251" t="s">
        <v>360</v>
      </c>
      <c r="SS251" t="s">
        <v>362</v>
      </c>
      <c r="ST251" t="s">
        <v>360</v>
      </c>
      <c r="SU251" t="s">
        <v>362</v>
      </c>
      <c r="SV251" t="s">
        <v>362</v>
      </c>
      <c r="SW251" t="s">
        <v>362</v>
      </c>
      <c r="SX251" t="s">
        <v>362</v>
      </c>
      <c r="SZ251" t="s">
        <v>6064</v>
      </c>
      <c r="TA251" t="s">
        <v>360</v>
      </c>
      <c r="TB251" t="s">
        <v>362</v>
      </c>
      <c r="TC251" t="s">
        <v>362</v>
      </c>
      <c r="TD251" t="s">
        <v>362</v>
      </c>
      <c r="TE251" t="s">
        <v>360</v>
      </c>
      <c r="TF251" t="s">
        <v>362</v>
      </c>
      <c r="TG251" t="s">
        <v>362</v>
      </c>
      <c r="TH251" t="s">
        <v>362</v>
      </c>
      <c r="TJ251" t="s">
        <v>6814</v>
      </c>
      <c r="TK251" t="s">
        <v>362</v>
      </c>
      <c r="TL251" t="s">
        <v>362</v>
      </c>
      <c r="TM251" t="s">
        <v>360</v>
      </c>
      <c r="TN251" t="s">
        <v>360</v>
      </c>
      <c r="TO251" t="s">
        <v>360</v>
      </c>
      <c r="TP251" t="s">
        <v>360</v>
      </c>
      <c r="TQ251" t="s">
        <v>360</v>
      </c>
      <c r="TR251" t="s">
        <v>362</v>
      </c>
      <c r="TS251" t="s">
        <v>360</v>
      </c>
      <c r="TT251" t="s">
        <v>362</v>
      </c>
      <c r="TU251" t="s">
        <v>362</v>
      </c>
      <c r="TV251" t="s">
        <v>362</v>
      </c>
      <c r="TW251" t="s">
        <v>362</v>
      </c>
      <c r="UN251" t="s">
        <v>3074</v>
      </c>
      <c r="UO251" t="s">
        <v>3074</v>
      </c>
      <c r="UP251" t="s">
        <v>3074</v>
      </c>
      <c r="UQ251" t="s">
        <v>7024</v>
      </c>
      <c r="UR251" t="s">
        <v>304</v>
      </c>
      <c r="US251" t="s">
        <v>321</v>
      </c>
      <c r="UT251" t="s">
        <v>290</v>
      </c>
      <c r="UU251" t="s">
        <v>698</v>
      </c>
      <c r="UV251" t="s">
        <v>525</v>
      </c>
      <c r="UW251" t="s">
        <v>329</v>
      </c>
      <c r="UX251" t="s">
        <v>737</v>
      </c>
      <c r="UY251" t="s">
        <v>406</v>
      </c>
      <c r="UZ251" t="s">
        <v>1098</v>
      </c>
      <c r="VA251" t="s">
        <v>1185</v>
      </c>
      <c r="VB251" t="s">
        <v>380</v>
      </c>
    </row>
    <row r="252" spans="1:574" x14ac:dyDescent="0.25">
      <c r="A252" t="s">
        <v>7025</v>
      </c>
      <c r="B252" s="38">
        <v>45918</v>
      </c>
      <c r="C252" t="s">
        <v>3057</v>
      </c>
      <c r="D252" t="s">
        <v>3062</v>
      </c>
      <c r="E252" t="s">
        <v>3068</v>
      </c>
      <c r="G252" t="s">
        <v>3072</v>
      </c>
      <c r="H252" s="38">
        <v>44719</v>
      </c>
      <c r="I252">
        <v>27</v>
      </c>
      <c r="J252" t="s">
        <v>1470</v>
      </c>
      <c r="K252" t="s">
        <v>4866</v>
      </c>
      <c r="L252" t="s">
        <v>4875</v>
      </c>
      <c r="N252" t="s">
        <v>4913</v>
      </c>
      <c r="P252" t="s">
        <v>4937</v>
      </c>
      <c r="R252" t="s">
        <v>3074</v>
      </c>
      <c r="S252" t="s">
        <v>362</v>
      </c>
      <c r="T252" t="s">
        <v>362</v>
      </c>
      <c r="U252" t="s">
        <v>362</v>
      </c>
      <c r="V252" t="s">
        <v>362</v>
      </c>
      <c r="W252" t="s">
        <v>362</v>
      </c>
      <c r="X252" t="s">
        <v>360</v>
      </c>
      <c r="Y252" t="s">
        <v>362</v>
      </c>
      <c r="Z252" t="s">
        <v>362</v>
      </c>
      <c r="AB252" t="s">
        <v>4940</v>
      </c>
      <c r="AC252" t="s">
        <v>4940</v>
      </c>
      <c r="AD252" t="s">
        <v>4940</v>
      </c>
      <c r="AE252" t="s">
        <v>4940</v>
      </c>
      <c r="AF252" t="s">
        <v>4940</v>
      </c>
      <c r="AG252" t="s">
        <v>4940</v>
      </c>
      <c r="AH252" t="s">
        <v>7026</v>
      </c>
      <c r="AI252" t="s">
        <v>360</v>
      </c>
      <c r="AJ252" t="s">
        <v>362</v>
      </c>
      <c r="AK252" t="s">
        <v>362</v>
      </c>
      <c r="AL252" t="s">
        <v>360</v>
      </c>
      <c r="AM252" t="s">
        <v>362</v>
      </c>
      <c r="AN252" t="s">
        <v>362</v>
      </c>
      <c r="AO252" t="s">
        <v>362</v>
      </c>
      <c r="AP252" t="s">
        <v>360</v>
      </c>
      <c r="AQ252" t="s">
        <v>360</v>
      </c>
      <c r="AR252" t="s">
        <v>360</v>
      </c>
      <c r="AS252" t="s">
        <v>360</v>
      </c>
      <c r="AT252" t="s">
        <v>362</v>
      </c>
      <c r="AU252" t="s">
        <v>362</v>
      </c>
      <c r="AV252" t="s">
        <v>362</v>
      </c>
      <c r="AX252" t="s">
        <v>4973</v>
      </c>
      <c r="AY252" t="s">
        <v>362</v>
      </c>
      <c r="AZ252" t="s">
        <v>362</v>
      </c>
      <c r="BA252" t="s">
        <v>362</v>
      </c>
      <c r="BB252" t="s">
        <v>362</v>
      </c>
      <c r="BC252" t="s">
        <v>362</v>
      </c>
      <c r="BD252" t="s">
        <v>362</v>
      </c>
      <c r="BE252" t="s">
        <v>362</v>
      </c>
      <c r="BF252" t="s">
        <v>362</v>
      </c>
      <c r="BG252" t="s">
        <v>362</v>
      </c>
      <c r="BH252" t="s">
        <v>362</v>
      </c>
      <c r="BI252" t="s">
        <v>362</v>
      </c>
      <c r="BJ252" t="s">
        <v>360</v>
      </c>
      <c r="BK252" t="s">
        <v>362</v>
      </c>
      <c r="DE252" t="s">
        <v>5030</v>
      </c>
      <c r="DN252" t="s">
        <v>5041</v>
      </c>
      <c r="DO252" t="s">
        <v>362</v>
      </c>
      <c r="DP252" t="s">
        <v>360</v>
      </c>
      <c r="DQ252" t="s">
        <v>362</v>
      </c>
      <c r="DR252" t="s">
        <v>362</v>
      </c>
      <c r="DS252" t="s">
        <v>362</v>
      </c>
      <c r="DT252" t="s">
        <v>362</v>
      </c>
      <c r="DU252" t="s">
        <v>362</v>
      </c>
      <c r="DV252" t="s">
        <v>362</v>
      </c>
      <c r="DW252" t="s">
        <v>362</v>
      </c>
      <c r="EK252" t="s">
        <v>5070</v>
      </c>
      <c r="EW252" t="s">
        <v>5106</v>
      </c>
      <c r="EX252" t="s">
        <v>362</v>
      </c>
      <c r="EY252" t="s">
        <v>362</v>
      </c>
      <c r="EZ252" t="s">
        <v>362</v>
      </c>
      <c r="FA252" t="s">
        <v>362</v>
      </c>
      <c r="FB252" t="s">
        <v>362</v>
      </c>
      <c r="FC252" t="s">
        <v>362</v>
      </c>
      <c r="FD252" t="s">
        <v>360</v>
      </c>
      <c r="FE252" t="s">
        <v>362</v>
      </c>
      <c r="FF252" t="s">
        <v>362</v>
      </c>
      <c r="FG252" t="s">
        <v>362</v>
      </c>
      <c r="FH252" t="s">
        <v>362</v>
      </c>
      <c r="FJ252" t="s">
        <v>5070</v>
      </c>
      <c r="FK252" t="s">
        <v>3072</v>
      </c>
      <c r="FV252" t="s">
        <v>3072</v>
      </c>
      <c r="GG252" t="s">
        <v>5544</v>
      </c>
      <c r="GI252" t="s">
        <v>3074</v>
      </c>
      <c r="HN252" t="s">
        <v>4907</v>
      </c>
      <c r="HO252" t="s">
        <v>362</v>
      </c>
      <c r="HP252" t="s">
        <v>362</v>
      </c>
      <c r="HQ252" t="s">
        <v>362</v>
      </c>
      <c r="HR252" t="s">
        <v>362</v>
      </c>
      <c r="HS252" t="s">
        <v>362</v>
      </c>
      <c r="HT252" t="s">
        <v>362</v>
      </c>
      <c r="HU252" t="s">
        <v>362</v>
      </c>
      <c r="HV252" t="s">
        <v>360</v>
      </c>
      <c r="HW252" t="s">
        <v>362</v>
      </c>
      <c r="HY252" t="s">
        <v>5186</v>
      </c>
      <c r="HZ252" t="s">
        <v>362</v>
      </c>
      <c r="IA252" t="s">
        <v>362</v>
      </c>
      <c r="IB252" t="s">
        <v>362</v>
      </c>
      <c r="IC252" t="s">
        <v>362</v>
      </c>
      <c r="ID252" t="s">
        <v>360</v>
      </c>
      <c r="IE252" t="s">
        <v>362</v>
      </c>
      <c r="IG252" t="s">
        <v>5187</v>
      </c>
      <c r="IP252" t="s">
        <v>5203</v>
      </c>
      <c r="IQ252" t="s">
        <v>7027</v>
      </c>
      <c r="IR252" t="s">
        <v>360</v>
      </c>
      <c r="IS252" t="s">
        <v>360</v>
      </c>
      <c r="IT252" t="s">
        <v>360</v>
      </c>
      <c r="IU252" t="s">
        <v>360</v>
      </c>
      <c r="IV252" t="s">
        <v>360</v>
      </c>
      <c r="IW252" t="s">
        <v>362</v>
      </c>
      <c r="IX252" t="s">
        <v>362</v>
      </c>
      <c r="IY252" t="s">
        <v>362</v>
      </c>
      <c r="IZ252" t="s">
        <v>362</v>
      </c>
      <c r="JA252" t="s">
        <v>362</v>
      </c>
      <c r="JL252" t="s">
        <v>5235</v>
      </c>
      <c r="JX252" t="s">
        <v>5248</v>
      </c>
      <c r="JY252" t="s">
        <v>360</v>
      </c>
      <c r="JZ252" t="s">
        <v>362</v>
      </c>
      <c r="KA252" t="s">
        <v>362</v>
      </c>
      <c r="KB252" t="s">
        <v>362</v>
      </c>
      <c r="KC252" t="s">
        <v>362</v>
      </c>
      <c r="KD252" t="s">
        <v>362</v>
      </c>
      <c r="KE252" t="s">
        <v>362</v>
      </c>
      <c r="KF252" t="s">
        <v>362</v>
      </c>
      <c r="KG252" t="s">
        <v>362</v>
      </c>
      <c r="KI252" t="s">
        <v>5259</v>
      </c>
      <c r="KJ252" t="s">
        <v>5263</v>
      </c>
      <c r="KK252" t="s">
        <v>360</v>
      </c>
      <c r="KL252" t="s">
        <v>362</v>
      </c>
      <c r="KM252" t="s">
        <v>362</v>
      </c>
      <c r="KN252" t="s">
        <v>362</v>
      </c>
      <c r="KO252" t="s">
        <v>362</v>
      </c>
      <c r="KP252" t="s">
        <v>362</v>
      </c>
      <c r="KQ252" t="s">
        <v>362</v>
      </c>
      <c r="KR252" t="s">
        <v>362</v>
      </c>
      <c r="KS252" t="s">
        <v>362</v>
      </c>
      <c r="KT252" t="s">
        <v>362</v>
      </c>
      <c r="KU252" t="s">
        <v>362</v>
      </c>
      <c r="LJ252" t="s">
        <v>6023</v>
      </c>
      <c r="LK252" t="s">
        <v>360</v>
      </c>
      <c r="LL252" t="s">
        <v>360</v>
      </c>
      <c r="LM252" t="s">
        <v>360</v>
      </c>
      <c r="LN252" t="s">
        <v>360</v>
      </c>
      <c r="LO252" t="s">
        <v>362</v>
      </c>
      <c r="LP252" t="s">
        <v>362</v>
      </c>
      <c r="LQ252" t="s">
        <v>362</v>
      </c>
      <c r="LS252" t="s">
        <v>3074</v>
      </c>
      <c r="LT252" t="s">
        <v>5287</v>
      </c>
      <c r="MR252" t="s">
        <v>5050</v>
      </c>
      <c r="MS252" t="s">
        <v>362</v>
      </c>
      <c r="MT252" t="s">
        <v>362</v>
      </c>
      <c r="MU252" t="s">
        <v>362</v>
      </c>
      <c r="MV252" t="s">
        <v>362</v>
      </c>
      <c r="MW252" t="s">
        <v>362</v>
      </c>
      <c r="MX252" t="s">
        <v>362</v>
      </c>
      <c r="MY252" t="s">
        <v>362</v>
      </c>
      <c r="MZ252" t="s">
        <v>360</v>
      </c>
      <c r="NA252" t="s">
        <v>362</v>
      </c>
      <c r="NB252" t="s">
        <v>362</v>
      </c>
      <c r="NC252" t="s">
        <v>362</v>
      </c>
      <c r="NE252" t="s">
        <v>4971</v>
      </c>
      <c r="NF252" t="s">
        <v>362</v>
      </c>
      <c r="NG252" t="s">
        <v>362</v>
      </c>
      <c r="NH252" t="s">
        <v>362</v>
      </c>
      <c r="NI252" t="s">
        <v>362</v>
      </c>
      <c r="NJ252" t="s">
        <v>362</v>
      </c>
      <c r="NK252" t="s">
        <v>362</v>
      </c>
      <c r="NL252" t="s">
        <v>362</v>
      </c>
      <c r="NM252" t="s">
        <v>362</v>
      </c>
      <c r="NN252" t="s">
        <v>362</v>
      </c>
      <c r="NO252" t="s">
        <v>362</v>
      </c>
      <c r="NP252" t="s">
        <v>362</v>
      </c>
      <c r="NQ252" t="s">
        <v>360</v>
      </c>
      <c r="NR252" t="s">
        <v>362</v>
      </c>
      <c r="NS252" t="s">
        <v>362</v>
      </c>
      <c r="NU252" t="s">
        <v>5263</v>
      </c>
      <c r="NV252" t="s">
        <v>360</v>
      </c>
      <c r="NW252" t="s">
        <v>362</v>
      </c>
      <c r="NX252" t="s">
        <v>362</v>
      </c>
      <c r="NY252" t="s">
        <v>362</v>
      </c>
      <c r="NZ252" t="s">
        <v>362</v>
      </c>
      <c r="OA252" t="s">
        <v>362</v>
      </c>
      <c r="OB252" t="s">
        <v>362</v>
      </c>
      <c r="OC252" t="s">
        <v>362</v>
      </c>
      <c r="OD252" t="s">
        <v>362</v>
      </c>
      <c r="OE252" t="s">
        <v>362</v>
      </c>
      <c r="OF252" t="s">
        <v>362</v>
      </c>
      <c r="OG252" t="s">
        <v>362</v>
      </c>
      <c r="OI252" t="s">
        <v>5345</v>
      </c>
      <c r="OJ252" t="s">
        <v>360</v>
      </c>
      <c r="OK252" t="s">
        <v>362</v>
      </c>
      <c r="OL252" t="s">
        <v>362</v>
      </c>
      <c r="OM252" t="s">
        <v>362</v>
      </c>
      <c r="ON252" t="s">
        <v>362</v>
      </c>
      <c r="OO252" t="s">
        <v>362</v>
      </c>
      <c r="OP252" t="s">
        <v>362</v>
      </c>
      <c r="OQ252" t="s">
        <v>362</v>
      </c>
      <c r="OR252" t="s">
        <v>362</v>
      </c>
      <c r="OS252" t="s">
        <v>362</v>
      </c>
      <c r="OU252" t="s">
        <v>5002</v>
      </c>
      <c r="PF252" t="s">
        <v>5398</v>
      </c>
      <c r="PG252" t="s">
        <v>362</v>
      </c>
      <c r="PH252" t="s">
        <v>362</v>
      </c>
      <c r="PI252" t="s">
        <v>362</v>
      </c>
      <c r="PJ252" t="s">
        <v>362</v>
      </c>
      <c r="PK252" t="s">
        <v>362</v>
      </c>
      <c r="PL252" t="s">
        <v>362</v>
      </c>
      <c r="PM252" t="s">
        <v>362</v>
      </c>
      <c r="PN252" t="s">
        <v>362</v>
      </c>
      <c r="PO252" t="s">
        <v>362</v>
      </c>
      <c r="PP252" t="s">
        <v>362</v>
      </c>
      <c r="PQ252" t="s">
        <v>362</v>
      </c>
      <c r="PR252" t="s">
        <v>362</v>
      </c>
      <c r="PS252" t="s">
        <v>362</v>
      </c>
      <c r="PT252" t="s">
        <v>362</v>
      </c>
      <c r="PU252" t="s">
        <v>362</v>
      </c>
      <c r="PV252" t="s">
        <v>362</v>
      </c>
      <c r="PW252" t="s">
        <v>362</v>
      </c>
      <c r="PX252" t="s">
        <v>360</v>
      </c>
      <c r="PZ252" t="s">
        <v>5398</v>
      </c>
      <c r="QA252" t="s">
        <v>362</v>
      </c>
      <c r="QB252" t="s">
        <v>362</v>
      </c>
      <c r="QC252" t="s">
        <v>362</v>
      </c>
      <c r="QD252" t="s">
        <v>362</v>
      </c>
      <c r="QE252" t="s">
        <v>362</v>
      </c>
      <c r="QF252" t="s">
        <v>362</v>
      </c>
      <c r="QG252" t="s">
        <v>362</v>
      </c>
      <c r="QH252" t="s">
        <v>362</v>
      </c>
      <c r="QI252" t="s">
        <v>362</v>
      </c>
      <c r="QJ252" t="s">
        <v>362</v>
      </c>
      <c r="QK252" t="s">
        <v>362</v>
      </c>
      <c r="QL252" t="s">
        <v>362</v>
      </c>
      <c r="QM252" t="s">
        <v>360</v>
      </c>
      <c r="QN252" t="s">
        <v>362</v>
      </c>
      <c r="QO252" t="s">
        <v>362</v>
      </c>
      <c r="QP252" t="s">
        <v>362</v>
      </c>
      <c r="SZ252" t="s">
        <v>3074</v>
      </c>
      <c r="TA252" t="s">
        <v>362</v>
      </c>
      <c r="TB252" t="s">
        <v>362</v>
      </c>
      <c r="TC252" t="s">
        <v>362</v>
      </c>
      <c r="TD252" t="s">
        <v>362</v>
      </c>
      <c r="TE252" t="s">
        <v>362</v>
      </c>
      <c r="TF252" t="s">
        <v>362</v>
      </c>
      <c r="TG252" t="s">
        <v>360</v>
      </c>
      <c r="TH252" t="s">
        <v>362</v>
      </c>
      <c r="UN252" t="s">
        <v>3074</v>
      </c>
      <c r="UO252" t="s">
        <v>3074</v>
      </c>
      <c r="UP252" t="s">
        <v>3074</v>
      </c>
      <c r="UQ252" t="s">
        <v>1339</v>
      </c>
      <c r="UR252" t="s">
        <v>304</v>
      </c>
      <c r="US252" t="s">
        <v>321</v>
      </c>
      <c r="UT252" t="s">
        <v>282</v>
      </c>
      <c r="UU252" t="s">
        <v>690</v>
      </c>
      <c r="UV252" t="s">
        <v>532</v>
      </c>
      <c r="UW252" t="s">
        <v>328</v>
      </c>
      <c r="UX252" t="s">
        <v>742</v>
      </c>
      <c r="UY252" t="s">
        <v>406</v>
      </c>
      <c r="UZ252" t="s">
        <v>1098</v>
      </c>
      <c r="VA252" t="s">
        <v>1184</v>
      </c>
      <c r="VB252" t="s">
        <v>392</v>
      </c>
    </row>
    <row r="253" spans="1:574" x14ac:dyDescent="0.25">
      <c r="A253" t="s">
        <v>7028</v>
      </c>
      <c r="B253" s="38">
        <v>45918</v>
      </c>
      <c r="C253" t="s">
        <v>3056</v>
      </c>
      <c r="D253" t="s">
        <v>3062</v>
      </c>
      <c r="E253" t="s">
        <v>3068</v>
      </c>
      <c r="G253" t="s">
        <v>3072</v>
      </c>
      <c r="H253" s="38">
        <v>44967</v>
      </c>
      <c r="I253">
        <v>40</v>
      </c>
      <c r="J253" t="s">
        <v>1470</v>
      </c>
      <c r="K253" t="s">
        <v>4866</v>
      </c>
      <c r="L253" t="s">
        <v>4888</v>
      </c>
      <c r="N253" t="s">
        <v>4911</v>
      </c>
      <c r="P253" t="s">
        <v>4921</v>
      </c>
      <c r="R253" t="s">
        <v>3074</v>
      </c>
      <c r="S253" t="s">
        <v>362</v>
      </c>
      <c r="T253" t="s">
        <v>362</v>
      </c>
      <c r="U253" t="s">
        <v>362</v>
      </c>
      <c r="V253" t="s">
        <v>362</v>
      </c>
      <c r="W253" t="s">
        <v>362</v>
      </c>
      <c r="X253" t="s">
        <v>360</v>
      </c>
      <c r="Y253" t="s">
        <v>362</v>
      </c>
      <c r="Z253" t="s">
        <v>362</v>
      </c>
      <c r="AB253" t="s">
        <v>4940</v>
      </c>
      <c r="AC253" t="s">
        <v>4942</v>
      </c>
      <c r="AD253" t="s">
        <v>4940</v>
      </c>
      <c r="AE253" t="s">
        <v>4942</v>
      </c>
      <c r="AF253" t="s">
        <v>4940</v>
      </c>
      <c r="AG253" t="s">
        <v>4940</v>
      </c>
      <c r="AH253" t="s">
        <v>4971</v>
      </c>
      <c r="AI253" t="s">
        <v>362</v>
      </c>
      <c r="AJ253" t="s">
        <v>362</v>
      </c>
      <c r="AK253" t="s">
        <v>362</v>
      </c>
      <c r="AL253" t="s">
        <v>362</v>
      </c>
      <c r="AM253" t="s">
        <v>362</v>
      </c>
      <c r="AN253" t="s">
        <v>362</v>
      </c>
      <c r="AO253" t="s">
        <v>362</v>
      </c>
      <c r="AP253" t="s">
        <v>362</v>
      </c>
      <c r="AQ253" t="s">
        <v>362</v>
      </c>
      <c r="AR253" t="s">
        <v>362</v>
      </c>
      <c r="AS253" t="s">
        <v>362</v>
      </c>
      <c r="AT253" t="s">
        <v>362</v>
      </c>
      <c r="AU253" t="s">
        <v>360</v>
      </c>
      <c r="AV253" t="s">
        <v>362</v>
      </c>
      <c r="AX253" t="s">
        <v>4973</v>
      </c>
      <c r="AY253" t="s">
        <v>362</v>
      </c>
      <c r="AZ253" t="s">
        <v>362</v>
      </c>
      <c r="BA253" t="s">
        <v>362</v>
      </c>
      <c r="BB253" t="s">
        <v>362</v>
      </c>
      <c r="BC253" t="s">
        <v>362</v>
      </c>
      <c r="BD253" t="s">
        <v>362</v>
      </c>
      <c r="BE253" t="s">
        <v>362</v>
      </c>
      <c r="BF253" t="s">
        <v>362</v>
      </c>
      <c r="BG253" t="s">
        <v>362</v>
      </c>
      <c r="BH253" t="s">
        <v>362</v>
      </c>
      <c r="BI253" t="s">
        <v>362</v>
      </c>
      <c r="BJ253" t="s">
        <v>360</v>
      </c>
      <c r="BK253" t="s">
        <v>362</v>
      </c>
      <c r="DE253" t="s">
        <v>5030</v>
      </c>
      <c r="DN253" t="s">
        <v>5041</v>
      </c>
      <c r="DO253" t="s">
        <v>362</v>
      </c>
      <c r="DP253" t="s">
        <v>360</v>
      </c>
      <c r="DQ253" t="s">
        <v>362</v>
      </c>
      <c r="DR253" t="s">
        <v>362</v>
      </c>
      <c r="DS253" t="s">
        <v>362</v>
      </c>
      <c r="DT253" t="s">
        <v>362</v>
      </c>
      <c r="DU253" t="s">
        <v>362</v>
      </c>
      <c r="DV253" t="s">
        <v>362</v>
      </c>
      <c r="DW253" t="s">
        <v>362</v>
      </c>
      <c r="FJ253" t="s">
        <v>5072</v>
      </c>
      <c r="FK253" t="s">
        <v>3074</v>
      </c>
      <c r="FL253" t="s">
        <v>6084</v>
      </c>
      <c r="FM253" t="s">
        <v>360</v>
      </c>
      <c r="FN253" t="s">
        <v>362</v>
      </c>
      <c r="FO253" t="s">
        <v>360</v>
      </c>
      <c r="FP253" t="s">
        <v>362</v>
      </c>
      <c r="FQ253" t="s">
        <v>362</v>
      </c>
      <c r="FR253" t="s">
        <v>362</v>
      </c>
      <c r="FS253" t="s">
        <v>362</v>
      </c>
      <c r="FT253" t="s">
        <v>362</v>
      </c>
      <c r="FV253" t="s">
        <v>3072</v>
      </c>
      <c r="GG253" t="s">
        <v>5540</v>
      </c>
      <c r="GI253" t="s">
        <v>3074</v>
      </c>
      <c r="HN253" t="s">
        <v>5172</v>
      </c>
      <c r="HO253" t="s">
        <v>362</v>
      </c>
      <c r="HP253" t="s">
        <v>362</v>
      </c>
      <c r="HQ253" t="s">
        <v>360</v>
      </c>
      <c r="HR253" t="s">
        <v>362</v>
      </c>
      <c r="HS253" t="s">
        <v>362</v>
      </c>
      <c r="HT253" t="s">
        <v>362</v>
      </c>
      <c r="HU253" t="s">
        <v>362</v>
      </c>
      <c r="HV253" t="s">
        <v>362</v>
      </c>
      <c r="HW253" t="s">
        <v>362</v>
      </c>
      <c r="HY253" t="s">
        <v>5186</v>
      </c>
      <c r="HZ253" t="s">
        <v>362</v>
      </c>
      <c r="IA253" t="s">
        <v>362</v>
      </c>
      <c r="IB253" t="s">
        <v>362</v>
      </c>
      <c r="IC253" t="s">
        <v>362</v>
      </c>
      <c r="ID253" t="s">
        <v>360</v>
      </c>
      <c r="IE253" t="s">
        <v>362</v>
      </c>
      <c r="IG253" t="s">
        <v>5189</v>
      </c>
      <c r="IH253" t="s">
        <v>5196</v>
      </c>
      <c r="II253" t="s">
        <v>362</v>
      </c>
      <c r="IJ253" t="s">
        <v>360</v>
      </c>
      <c r="IK253" t="s">
        <v>362</v>
      </c>
      <c r="IL253" t="s">
        <v>362</v>
      </c>
      <c r="IM253" t="s">
        <v>362</v>
      </c>
      <c r="IN253" t="s">
        <v>362</v>
      </c>
      <c r="IP253" t="s">
        <v>5203</v>
      </c>
      <c r="IQ253" t="s">
        <v>7029</v>
      </c>
      <c r="IR253" t="s">
        <v>362</v>
      </c>
      <c r="IS253" t="s">
        <v>362</v>
      </c>
      <c r="IT253" t="s">
        <v>362</v>
      </c>
      <c r="IU253" t="s">
        <v>360</v>
      </c>
      <c r="IV253" t="s">
        <v>360</v>
      </c>
      <c r="IW253" t="s">
        <v>360</v>
      </c>
      <c r="IX253" t="s">
        <v>362</v>
      </c>
      <c r="IY253" t="s">
        <v>362</v>
      </c>
      <c r="IZ253" t="s">
        <v>362</v>
      </c>
      <c r="JA253" t="s">
        <v>362</v>
      </c>
      <c r="JL253" t="s">
        <v>5235</v>
      </c>
      <c r="JX253" t="s">
        <v>7030</v>
      </c>
      <c r="JY253" t="s">
        <v>360</v>
      </c>
      <c r="JZ253" t="s">
        <v>362</v>
      </c>
      <c r="KA253" t="s">
        <v>362</v>
      </c>
      <c r="KB253" t="s">
        <v>360</v>
      </c>
      <c r="KC253" t="s">
        <v>362</v>
      </c>
      <c r="KD253" t="s">
        <v>360</v>
      </c>
      <c r="KE253" t="s">
        <v>362</v>
      </c>
      <c r="KF253" t="s">
        <v>362</v>
      </c>
      <c r="KG253" t="s">
        <v>362</v>
      </c>
      <c r="KI253" t="s">
        <v>5259</v>
      </c>
      <c r="KJ253" t="s">
        <v>6013</v>
      </c>
      <c r="KK253" t="s">
        <v>362</v>
      </c>
      <c r="KL253" t="s">
        <v>362</v>
      </c>
      <c r="KM253" t="s">
        <v>362</v>
      </c>
      <c r="KN253" t="s">
        <v>362</v>
      </c>
      <c r="KO253" t="s">
        <v>360</v>
      </c>
      <c r="KP253" t="s">
        <v>362</v>
      </c>
      <c r="KQ253" t="s">
        <v>360</v>
      </c>
      <c r="KR253" t="s">
        <v>362</v>
      </c>
      <c r="KS253" t="s">
        <v>362</v>
      </c>
      <c r="KT253" t="s">
        <v>362</v>
      </c>
      <c r="KU253" t="s">
        <v>362</v>
      </c>
      <c r="LJ253" t="s">
        <v>7031</v>
      </c>
      <c r="LK253" t="s">
        <v>360</v>
      </c>
      <c r="LL253" t="s">
        <v>362</v>
      </c>
      <c r="LM253" t="s">
        <v>362</v>
      </c>
      <c r="LN253" t="s">
        <v>360</v>
      </c>
      <c r="LO253" t="s">
        <v>362</v>
      </c>
      <c r="LP253" t="s">
        <v>362</v>
      </c>
      <c r="LQ253" t="s">
        <v>362</v>
      </c>
      <c r="LS253" t="s">
        <v>3072</v>
      </c>
      <c r="LT253" t="s">
        <v>5154</v>
      </c>
      <c r="NE253" t="s">
        <v>7032</v>
      </c>
      <c r="NF253" t="s">
        <v>362</v>
      </c>
      <c r="NG253" t="s">
        <v>360</v>
      </c>
      <c r="NH253" t="s">
        <v>362</v>
      </c>
      <c r="NI253" t="s">
        <v>362</v>
      </c>
      <c r="NJ253" t="s">
        <v>362</v>
      </c>
      <c r="NK253" t="s">
        <v>360</v>
      </c>
      <c r="NL253" t="s">
        <v>362</v>
      </c>
      <c r="NM253" t="s">
        <v>362</v>
      </c>
      <c r="NN253" t="s">
        <v>362</v>
      </c>
      <c r="NO253" t="s">
        <v>362</v>
      </c>
      <c r="NP253" t="s">
        <v>360</v>
      </c>
      <c r="NQ253" t="s">
        <v>362</v>
      </c>
      <c r="NR253" t="s">
        <v>362</v>
      </c>
      <c r="NS253" t="s">
        <v>362</v>
      </c>
      <c r="NU253" t="s">
        <v>6647</v>
      </c>
      <c r="NV253" t="s">
        <v>362</v>
      </c>
      <c r="NW253" t="s">
        <v>362</v>
      </c>
      <c r="NX253" t="s">
        <v>362</v>
      </c>
      <c r="NY253" t="s">
        <v>362</v>
      </c>
      <c r="NZ253" t="s">
        <v>360</v>
      </c>
      <c r="OA253" t="s">
        <v>360</v>
      </c>
      <c r="OB253" t="s">
        <v>360</v>
      </c>
      <c r="OC253" t="s">
        <v>362</v>
      </c>
      <c r="OD253" t="s">
        <v>362</v>
      </c>
      <c r="OE253" t="s">
        <v>362</v>
      </c>
      <c r="OF253" t="s">
        <v>362</v>
      </c>
      <c r="OG253" t="s">
        <v>362</v>
      </c>
      <c r="OI253" t="s">
        <v>7033</v>
      </c>
      <c r="OJ253" t="s">
        <v>362</v>
      </c>
      <c r="OK253" t="s">
        <v>362</v>
      </c>
      <c r="OL253" t="s">
        <v>360</v>
      </c>
      <c r="OM253" t="s">
        <v>362</v>
      </c>
      <c r="ON253" t="s">
        <v>360</v>
      </c>
      <c r="OO253" t="s">
        <v>362</v>
      </c>
      <c r="OP253" t="s">
        <v>360</v>
      </c>
      <c r="OQ253" t="s">
        <v>362</v>
      </c>
      <c r="OR253" t="s">
        <v>362</v>
      </c>
      <c r="OS253" t="s">
        <v>362</v>
      </c>
      <c r="OU253" t="s">
        <v>5019</v>
      </c>
      <c r="OV253" t="s">
        <v>5365</v>
      </c>
      <c r="OW253" t="s">
        <v>362</v>
      </c>
      <c r="OX253" t="s">
        <v>362</v>
      </c>
      <c r="OY253" t="s">
        <v>362</v>
      </c>
      <c r="OZ253" t="s">
        <v>360</v>
      </c>
      <c r="PA253" t="s">
        <v>362</v>
      </c>
      <c r="PB253" t="s">
        <v>362</v>
      </c>
      <c r="PC253" t="s">
        <v>362</v>
      </c>
      <c r="PD253" t="s">
        <v>362</v>
      </c>
      <c r="PF253" t="s">
        <v>6862</v>
      </c>
      <c r="PG253" t="s">
        <v>362</v>
      </c>
      <c r="PH253" t="s">
        <v>362</v>
      </c>
      <c r="PI253" t="s">
        <v>362</v>
      </c>
      <c r="PJ253" t="s">
        <v>362</v>
      </c>
      <c r="PK253" t="s">
        <v>362</v>
      </c>
      <c r="PL253" t="s">
        <v>362</v>
      </c>
      <c r="PM253" t="s">
        <v>360</v>
      </c>
      <c r="PN253" t="s">
        <v>362</v>
      </c>
      <c r="PO253" t="s">
        <v>362</v>
      </c>
      <c r="PP253" t="s">
        <v>360</v>
      </c>
      <c r="PQ253" t="s">
        <v>362</v>
      </c>
      <c r="PR253" t="s">
        <v>362</v>
      </c>
      <c r="PS253" t="s">
        <v>362</v>
      </c>
      <c r="PT253" t="s">
        <v>362</v>
      </c>
      <c r="PU253" t="s">
        <v>362</v>
      </c>
      <c r="PV253" t="s">
        <v>362</v>
      </c>
      <c r="PW253" t="s">
        <v>362</v>
      </c>
      <c r="PX253" t="s">
        <v>362</v>
      </c>
      <c r="PZ253" t="s">
        <v>5412</v>
      </c>
      <c r="QA253" t="s">
        <v>362</v>
      </c>
      <c r="QB253" t="s">
        <v>362</v>
      </c>
      <c r="QC253" t="s">
        <v>362</v>
      </c>
      <c r="QD253" t="s">
        <v>362</v>
      </c>
      <c r="QE253" t="s">
        <v>362</v>
      </c>
      <c r="QF253" t="s">
        <v>362</v>
      </c>
      <c r="QG253" t="s">
        <v>362</v>
      </c>
      <c r="QH253" t="s">
        <v>360</v>
      </c>
      <c r="QI253" t="s">
        <v>362</v>
      </c>
      <c r="QJ253" t="s">
        <v>362</v>
      </c>
      <c r="QK253" t="s">
        <v>362</v>
      </c>
      <c r="QL253" t="s">
        <v>362</v>
      </c>
      <c r="QM253" t="s">
        <v>362</v>
      </c>
      <c r="QN253" t="s">
        <v>362</v>
      </c>
      <c r="QO253" t="s">
        <v>362</v>
      </c>
      <c r="QP253" t="s">
        <v>362</v>
      </c>
      <c r="QR253" t="s">
        <v>5431</v>
      </c>
      <c r="QS253" t="s">
        <v>362</v>
      </c>
      <c r="QT253" t="s">
        <v>362</v>
      </c>
      <c r="QU253" t="s">
        <v>362</v>
      </c>
      <c r="QV253" t="s">
        <v>362</v>
      </c>
      <c r="QW253" t="s">
        <v>360</v>
      </c>
      <c r="QX253" t="s">
        <v>362</v>
      </c>
      <c r="QY253" t="s">
        <v>362</v>
      </c>
      <c r="QZ253" t="s">
        <v>362</v>
      </c>
      <c r="RA253" t="s">
        <v>362</v>
      </c>
      <c r="RB253" t="s">
        <v>362</v>
      </c>
      <c r="RC253" t="s">
        <v>362</v>
      </c>
      <c r="RD253" t="s">
        <v>362</v>
      </c>
      <c r="RF253" t="s">
        <v>5449</v>
      </c>
      <c r="RG253" t="s">
        <v>362</v>
      </c>
      <c r="RH253" t="s">
        <v>362</v>
      </c>
      <c r="RI253" t="s">
        <v>362</v>
      </c>
      <c r="RJ253" t="s">
        <v>362</v>
      </c>
      <c r="RK253" t="s">
        <v>360</v>
      </c>
      <c r="RL253" t="s">
        <v>362</v>
      </c>
      <c r="RM253" t="s">
        <v>362</v>
      </c>
      <c r="RN253" t="s">
        <v>362</v>
      </c>
      <c r="RO253" t="s">
        <v>362</v>
      </c>
      <c r="RP253" t="s">
        <v>362</v>
      </c>
      <c r="RQ253" t="s">
        <v>362</v>
      </c>
      <c r="RR253" t="s">
        <v>362</v>
      </c>
      <c r="RS253" t="s">
        <v>362</v>
      </c>
      <c r="RT253" t="s">
        <v>362</v>
      </c>
      <c r="RU253" t="s">
        <v>362</v>
      </c>
      <c r="RV253" t="s">
        <v>362</v>
      </c>
      <c r="RX253" t="s">
        <v>7034</v>
      </c>
      <c r="RY253" t="s">
        <v>362</v>
      </c>
      <c r="RZ253" t="s">
        <v>360</v>
      </c>
      <c r="SA253" t="s">
        <v>360</v>
      </c>
      <c r="SB253" t="s">
        <v>360</v>
      </c>
      <c r="SC253" t="s">
        <v>360</v>
      </c>
      <c r="SD253" t="s">
        <v>362</v>
      </c>
      <c r="SE253" t="s">
        <v>362</v>
      </c>
      <c r="SF253" t="s">
        <v>362</v>
      </c>
      <c r="SG253" t="s">
        <v>362</v>
      </c>
      <c r="SH253" t="s">
        <v>362</v>
      </c>
      <c r="SI253" t="s">
        <v>362</v>
      </c>
      <c r="SK253" t="s">
        <v>7035</v>
      </c>
      <c r="SL253" t="s">
        <v>362</v>
      </c>
      <c r="SM253" t="s">
        <v>362</v>
      </c>
      <c r="SN253" t="s">
        <v>362</v>
      </c>
      <c r="SO253" t="s">
        <v>362</v>
      </c>
      <c r="SP253" t="s">
        <v>362</v>
      </c>
      <c r="SQ253" t="s">
        <v>362</v>
      </c>
      <c r="SR253" t="s">
        <v>360</v>
      </c>
      <c r="SS253" t="s">
        <v>360</v>
      </c>
      <c r="ST253" t="s">
        <v>362</v>
      </c>
      <c r="SU253" t="s">
        <v>362</v>
      </c>
      <c r="SV253" t="s">
        <v>362</v>
      </c>
      <c r="SW253" t="s">
        <v>362</v>
      </c>
      <c r="SX253" t="s">
        <v>360</v>
      </c>
      <c r="SZ253" t="s">
        <v>3074</v>
      </c>
      <c r="TA253" t="s">
        <v>362</v>
      </c>
      <c r="TB253" t="s">
        <v>362</v>
      </c>
      <c r="TC253" t="s">
        <v>362</v>
      </c>
      <c r="TD253" t="s">
        <v>362</v>
      </c>
      <c r="TE253" t="s">
        <v>362</v>
      </c>
      <c r="TF253" t="s">
        <v>362</v>
      </c>
      <c r="TG253" t="s">
        <v>360</v>
      </c>
      <c r="TH253" t="s">
        <v>362</v>
      </c>
      <c r="UN253" t="s">
        <v>3074</v>
      </c>
      <c r="UO253" t="s">
        <v>3074</v>
      </c>
      <c r="UP253" t="s">
        <v>3074</v>
      </c>
      <c r="UQ253" t="s">
        <v>7036</v>
      </c>
      <c r="UR253" t="s">
        <v>304</v>
      </c>
      <c r="US253" t="s">
        <v>321</v>
      </c>
      <c r="UT253" t="s">
        <v>290</v>
      </c>
      <c r="UU253" t="s">
        <v>687</v>
      </c>
      <c r="UV253" t="s">
        <v>527</v>
      </c>
      <c r="UW253" t="s">
        <v>329</v>
      </c>
      <c r="UX253" t="s">
        <v>742</v>
      </c>
      <c r="UY253" t="s">
        <v>406</v>
      </c>
      <c r="UZ253" t="s">
        <v>1098</v>
      </c>
      <c r="VA253" t="s">
        <v>1185</v>
      </c>
      <c r="VB253" t="s">
        <v>380</v>
      </c>
    </row>
    <row r="254" spans="1:574" x14ac:dyDescent="0.25">
      <c r="A254" t="s">
        <v>7037</v>
      </c>
      <c r="B254" s="38">
        <v>45918</v>
      </c>
      <c r="C254" t="s">
        <v>3057</v>
      </c>
      <c r="D254" t="s">
        <v>3062</v>
      </c>
      <c r="E254" t="s">
        <v>3068</v>
      </c>
      <c r="G254" t="s">
        <v>3072</v>
      </c>
      <c r="H254" s="38">
        <v>44699</v>
      </c>
      <c r="I254">
        <v>19</v>
      </c>
      <c r="J254" t="s">
        <v>1470</v>
      </c>
      <c r="K254" t="s">
        <v>4868</v>
      </c>
      <c r="L254" t="s">
        <v>4873</v>
      </c>
      <c r="N254" t="s">
        <v>4913</v>
      </c>
      <c r="P254" t="s">
        <v>4935</v>
      </c>
      <c r="R254" t="s">
        <v>3074</v>
      </c>
      <c r="S254" t="s">
        <v>362</v>
      </c>
      <c r="T254" t="s">
        <v>362</v>
      </c>
      <c r="U254" t="s">
        <v>362</v>
      </c>
      <c r="V254" t="s">
        <v>362</v>
      </c>
      <c r="W254" t="s">
        <v>362</v>
      </c>
      <c r="X254" t="s">
        <v>360</v>
      </c>
      <c r="Y254" t="s">
        <v>362</v>
      </c>
      <c r="Z254" t="s">
        <v>362</v>
      </c>
      <c r="AB254" t="s">
        <v>4940</v>
      </c>
      <c r="AC254" t="s">
        <v>4940</v>
      </c>
      <c r="AD254" t="s">
        <v>4940</v>
      </c>
      <c r="AE254" t="s">
        <v>4940</v>
      </c>
      <c r="AF254" t="s">
        <v>4940</v>
      </c>
      <c r="AG254" t="s">
        <v>4940</v>
      </c>
      <c r="AH254" t="s">
        <v>7038</v>
      </c>
      <c r="AI254" t="s">
        <v>360</v>
      </c>
      <c r="AJ254" t="s">
        <v>362</v>
      </c>
      <c r="AK254" t="s">
        <v>362</v>
      </c>
      <c r="AL254" t="s">
        <v>360</v>
      </c>
      <c r="AM254" t="s">
        <v>362</v>
      </c>
      <c r="AN254" t="s">
        <v>362</v>
      </c>
      <c r="AO254" t="s">
        <v>362</v>
      </c>
      <c r="AP254" t="s">
        <v>360</v>
      </c>
      <c r="AQ254" t="s">
        <v>362</v>
      </c>
      <c r="AR254" t="s">
        <v>362</v>
      </c>
      <c r="AS254" t="s">
        <v>362</v>
      </c>
      <c r="AT254" t="s">
        <v>362</v>
      </c>
      <c r="AU254" t="s">
        <v>362</v>
      </c>
      <c r="AV254" t="s">
        <v>362</v>
      </c>
      <c r="AX254" t="s">
        <v>4973</v>
      </c>
      <c r="AY254" t="s">
        <v>362</v>
      </c>
      <c r="AZ254" t="s">
        <v>362</v>
      </c>
      <c r="BA254" t="s">
        <v>362</v>
      </c>
      <c r="BB254" t="s">
        <v>362</v>
      </c>
      <c r="BC254" t="s">
        <v>362</v>
      </c>
      <c r="BD254" t="s">
        <v>362</v>
      </c>
      <c r="BE254" t="s">
        <v>362</v>
      </c>
      <c r="BF254" t="s">
        <v>362</v>
      </c>
      <c r="BG254" t="s">
        <v>362</v>
      </c>
      <c r="BH254" t="s">
        <v>362</v>
      </c>
      <c r="BI254" t="s">
        <v>362</v>
      </c>
      <c r="BJ254" t="s">
        <v>360</v>
      </c>
      <c r="BK254" t="s">
        <v>362</v>
      </c>
      <c r="DE254" t="s">
        <v>5030</v>
      </c>
      <c r="DN254" t="s">
        <v>5041</v>
      </c>
      <c r="DO254" t="s">
        <v>362</v>
      </c>
      <c r="DP254" t="s">
        <v>360</v>
      </c>
      <c r="DQ254" t="s">
        <v>362</v>
      </c>
      <c r="DR254" t="s">
        <v>362</v>
      </c>
      <c r="DS254" t="s">
        <v>362</v>
      </c>
      <c r="DT254" t="s">
        <v>362</v>
      </c>
      <c r="DU254" t="s">
        <v>362</v>
      </c>
      <c r="DV254" t="s">
        <v>362</v>
      </c>
      <c r="DW254" t="s">
        <v>362</v>
      </c>
      <c r="EK254" t="s">
        <v>5070</v>
      </c>
      <c r="EW254" t="s">
        <v>5094</v>
      </c>
      <c r="EX254" t="s">
        <v>360</v>
      </c>
      <c r="EY254" t="s">
        <v>362</v>
      </c>
      <c r="EZ254" t="s">
        <v>362</v>
      </c>
      <c r="FA254" t="s">
        <v>362</v>
      </c>
      <c r="FB254" t="s">
        <v>362</v>
      </c>
      <c r="FC254" t="s">
        <v>362</v>
      </c>
      <c r="FD254" t="s">
        <v>362</v>
      </c>
      <c r="FE254" t="s">
        <v>362</v>
      </c>
      <c r="FF254" t="s">
        <v>362</v>
      </c>
      <c r="FG254" t="s">
        <v>362</v>
      </c>
      <c r="FH254" t="s">
        <v>362</v>
      </c>
      <c r="FJ254" t="s">
        <v>5070</v>
      </c>
      <c r="FK254" t="s">
        <v>4907</v>
      </c>
      <c r="FV254" t="s">
        <v>3072</v>
      </c>
      <c r="GG254" t="s">
        <v>4949</v>
      </c>
      <c r="GI254" t="s">
        <v>3074</v>
      </c>
      <c r="HN254" t="s">
        <v>4907</v>
      </c>
      <c r="HO254" t="s">
        <v>362</v>
      </c>
      <c r="HP254" t="s">
        <v>362</v>
      </c>
      <c r="HQ254" t="s">
        <v>362</v>
      </c>
      <c r="HR254" t="s">
        <v>362</v>
      </c>
      <c r="HS254" t="s">
        <v>362</v>
      </c>
      <c r="HT254" t="s">
        <v>362</v>
      </c>
      <c r="HU254" t="s">
        <v>362</v>
      </c>
      <c r="HV254" t="s">
        <v>360</v>
      </c>
      <c r="HW254" t="s">
        <v>362</v>
      </c>
      <c r="HY254" t="s">
        <v>5182</v>
      </c>
      <c r="HZ254" t="s">
        <v>362</v>
      </c>
      <c r="IA254" t="s">
        <v>360</v>
      </c>
      <c r="IB254" t="s">
        <v>362</v>
      </c>
      <c r="IC254" t="s">
        <v>362</v>
      </c>
      <c r="ID254" t="s">
        <v>362</v>
      </c>
      <c r="IE254" t="s">
        <v>362</v>
      </c>
      <c r="IG254" t="s">
        <v>5187</v>
      </c>
      <c r="IP254" t="s">
        <v>5203</v>
      </c>
      <c r="IQ254" t="s">
        <v>5985</v>
      </c>
      <c r="IR254" t="s">
        <v>362</v>
      </c>
      <c r="IS254" t="s">
        <v>362</v>
      </c>
      <c r="IT254" t="s">
        <v>362</v>
      </c>
      <c r="IU254" t="s">
        <v>360</v>
      </c>
      <c r="IV254" t="s">
        <v>360</v>
      </c>
      <c r="IW254" t="s">
        <v>362</v>
      </c>
      <c r="IX254" t="s">
        <v>362</v>
      </c>
      <c r="IY254" t="s">
        <v>362</v>
      </c>
      <c r="IZ254" t="s">
        <v>362</v>
      </c>
      <c r="JA254" t="s">
        <v>362</v>
      </c>
      <c r="JL254" t="s">
        <v>3074</v>
      </c>
      <c r="JX254" t="s">
        <v>5257</v>
      </c>
      <c r="JY254" t="s">
        <v>362</v>
      </c>
      <c r="JZ254" t="s">
        <v>362</v>
      </c>
      <c r="KA254" t="s">
        <v>362</v>
      </c>
      <c r="KB254" t="s">
        <v>362</v>
      </c>
      <c r="KC254" t="s">
        <v>362</v>
      </c>
      <c r="KD254" t="s">
        <v>360</v>
      </c>
      <c r="KE254" t="s">
        <v>362</v>
      </c>
      <c r="KF254" t="s">
        <v>362</v>
      </c>
      <c r="KG254" t="s">
        <v>362</v>
      </c>
      <c r="KI254" t="s">
        <v>5259</v>
      </c>
      <c r="KJ254" t="s">
        <v>5263</v>
      </c>
      <c r="KK254" t="s">
        <v>360</v>
      </c>
      <c r="KL254" t="s">
        <v>362</v>
      </c>
      <c r="KM254" t="s">
        <v>362</v>
      </c>
      <c r="KN254" t="s">
        <v>362</v>
      </c>
      <c r="KO254" t="s">
        <v>362</v>
      </c>
      <c r="KP254" t="s">
        <v>362</v>
      </c>
      <c r="KQ254" t="s">
        <v>362</v>
      </c>
      <c r="KR254" t="s">
        <v>362</v>
      </c>
      <c r="KS254" t="s">
        <v>362</v>
      </c>
      <c r="KT254" t="s">
        <v>362</v>
      </c>
      <c r="KU254" t="s">
        <v>362</v>
      </c>
      <c r="LJ254" t="s">
        <v>6023</v>
      </c>
      <c r="LK254" t="s">
        <v>360</v>
      </c>
      <c r="LL254" t="s">
        <v>360</v>
      </c>
      <c r="LM254" t="s">
        <v>360</v>
      </c>
      <c r="LN254" t="s">
        <v>360</v>
      </c>
      <c r="LO254" t="s">
        <v>362</v>
      </c>
      <c r="LP254" t="s">
        <v>362</v>
      </c>
      <c r="LQ254" t="s">
        <v>362</v>
      </c>
      <c r="LS254" t="s">
        <v>3072</v>
      </c>
      <c r="LT254" t="s">
        <v>5287</v>
      </c>
      <c r="MR254" t="s">
        <v>5050</v>
      </c>
      <c r="MS254" t="s">
        <v>362</v>
      </c>
      <c r="MT254" t="s">
        <v>362</v>
      </c>
      <c r="MU254" t="s">
        <v>362</v>
      </c>
      <c r="MV254" t="s">
        <v>362</v>
      </c>
      <c r="MW254" t="s">
        <v>362</v>
      </c>
      <c r="MX254" t="s">
        <v>362</v>
      </c>
      <c r="MY254" t="s">
        <v>362</v>
      </c>
      <c r="MZ254" t="s">
        <v>360</v>
      </c>
      <c r="NA254" t="s">
        <v>362</v>
      </c>
      <c r="NB254" t="s">
        <v>362</v>
      </c>
      <c r="NC254" t="s">
        <v>362</v>
      </c>
      <c r="NE254" t="s">
        <v>4971</v>
      </c>
      <c r="NF254" t="s">
        <v>362</v>
      </c>
      <c r="NG254" t="s">
        <v>362</v>
      </c>
      <c r="NH254" t="s">
        <v>362</v>
      </c>
      <c r="NI254" t="s">
        <v>362</v>
      </c>
      <c r="NJ254" t="s">
        <v>362</v>
      </c>
      <c r="NK254" t="s">
        <v>362</v>
      </c>
      <c r="NL254" t="s">
        <v>362</v>
      </c>
      <c r="NM254" t="s">
        <v>362</v>
      </c>
      <c r="NN254" t="s">
        <v>362</v>
      </c>
      <c r="NO254" t="s">
        <v>362</v>
      </c>
      <c r="NP254" t="s">
        <v>362</v>
      </c>
      <c r="NQ254" t="s">
        <v>360</v>
      </c>
      <c r="NR254" t="s">
        <v>362</v>
      </c>
      <c r="NS254" t="s">
        <v>362</v>
      </c>
      <c r="NU254" t="s">
        <v>5263</v>
      </c>
      <c r="NV254" t="s">
        <v>360</v>
      </c>
      <c r="NW254" t="s">
        <v>362</v>
      </c>
      <c r="NX254" t="s">
        <v>362</v>
      </c>
      <c r="NY254" t="s">
        <v>362</v>
      </c>
      <c r="NZ254" t="s">
        <v>362</v>
      </c>
      <c r="OA254" t="s">
        <v>362</v>
      </c>
      <c r="OB254" t="s">
        <v>362</v>
      </c>
      <c r="OC254" t="s">
        <v>362</v>
      </c>
      <c r="OD254" t="s">
        <v>362</v>
      </c>
      <c r="OE254" t="s">
        <v>362</v>
      </c>
      <c r="OF254" t="s">
        <v>362</v>
      </c>
      <c r="OG254" t="s">
        <v>362</v>
      </c>
      <c r="OI254" t="s">
        <v>5345</v>
      </c>
      <c r="OJ254" t="s">
        <v>360</v>
      </c>
      <c r="OK254" t="s">
        <v>362</v>
      </c>
      <c r="OL254" t="s">
        <v>362</v>
      </c>
      <c r="OM254" t="s">
        <v>362</v>
      </c>
      <c r="ON254" t="s">
        <v>362</v>
      </c>
      <c r="OO254" t="s">
        <v>362</v>
      </c>
      <c r="OP254" t="s">
        <v>362</v>
      </c>
      <c r="OQ254" t="s">
        <v>362</v>
      </c>
      <c r="OR254" t="s">
        <v>362</v>
      </c>
      <c r="OS254" t="s">
        <v>362</v>
      </c>
      <c r="OU254" t="s">
        <v>5002</v>
      </c>
      <c r="PF254" t="s">
        <v>5381</v>
      </c>
      <c r="PG254" t="s">
        <v>362</v>
      </c>
      <c r="PH254" t="s">
        <v>362</v>
      </c>
      <c r="PI254" t="s">
        <v>362</v>
      </c>
      <c r="PJ254" t="s">
        <v>362</v>
      </c>
      <c r="PK254" t="s">
        <v>362</v>
      </c>
      <c r="PL254" t="s">
        <v>362</v>
      </c>
      <c r="PM254" t="s">
        <v>360</v>
      </c>
      <c r="PN254" t="s">
        <v>362</v>
      </c>
      <c r="PO254" t="s">
        <v>362</v>
      </c>
      <c r="PP254" t="s">
        <v>362</v>
      </c>
      <c r="PQ254" t="s">
        <v>362</v>
      </c>
      <c r="PR254" t="s">
        <v>362</v>
      </c>
      <c r="PS254" t="s">
        <v>362</v>
      </c>
      <c r="PT254" t="s">
        <v>362</v>
      </c>
      <c r="PU254" t="s">
        <v>362</v>
      </c>
      <c r="PV254" t="s">
        <v>362</v>
      </c>
      <c r="PW254" t="s">
        <v>362</v>
      </c>
      <c r="PX254" t="s">
        <v>362</v>
      </c>
      <c r="PZ254" t="s">
        <v>5398</v>
      </c>
      <c r="QA254" t="s">
        <v>362</v>
      </c>
      <c r="QB254" t="s">
        <v>362</v>
      </c>
      <c r="QC254" t="s">
        <v>362</v>
      </c>
      <c r="QD254" t="s">
        <v>362</v>
      </c>
      <c r="QE254" t="s">
        <v>362</v>
      </c>
      <c r="QF254" t="s">
        <v>362</v>
      </c>
      <c r="QG254" t="s">
        <v>362</v>
      </c>
      <c r="QH254" t="s">
        <v>362</v>
      </c>
      <c r="QI254" t="s">
        <v>362</v>
      </c>
      <c r="QJ254" t="s">
        <v>362</v>
      </c>
      <c r="QK254" t="s">
        <v>362</v>
      </c>
      <c r="QL254" t="s">
        <v>362</v>
      </c>
      <c r="QM254" t="s">
        <v>360</v>
      </c>
      <c r="QN254" t="s">
        <v>362</v>
      </c>
      <c r="QO254" t="s">
        <v>362</v>
      </c>
      <c r="QP254" t="s">
        <v>362</v>
      </c>
      <c r="SZ254" t="s">
        <v>3074</v>
      </c>
      <c r="TA254" t="s">
        <v>362</v>
      </c>
      <c r="TB254" t="s">
        <v>362</v>
      </c>
      <c r="TC254" t="s">
        <v>362</v>
      </c>
      <c r="TD254" t="s">
        <v>362</v>
      </c>
      <c r="TE254" t="s">
        <v>362</v>
      </c>
      <c r="TF254" t="s">
        <v>362</v>
      </c>
      <c r="TG254" t="s">
        <v>360</v>
      </c>
      <c r="TH254" t="s">
        <v>362</v>
      </c>
      <c r="UN254" t="s">
        <v>3074</v>
      </c>
      <c r="UO254" t="s">
        <v>3074</v>
      </c>
      <c r="UP254" t="s">
        <v>3074</v>
      </c>
      <c r="UQ254" t="s">
        <v>7039</v>
      </c>
      <c r="UR254" t="s">
        <v>304</v>
      </c>
      <c r="US254" t="s">
        <v>321</v>
      </c>
      <c r="UT254" t="s">
        <v>282</v>
      </c>
      <c r="UU254" t="s">
        <v>690</v>
      </c>
      <c r="UV254" t="s">
        <v>532</v>
      </c>
      <c r="UW254" t="s">
        <v>331</v>
      </c>
      <c r="UX254" t="s">
        <v>742</v>
      </c>
      <c r="UY254" t="s">
        <v>406</v>
      </c>
      <c r="UZ254" t="s">
        <v>1098</v>
      </c>
      <c r="VA254" t="s">
        <v>1184</v>
      </c>
      <c r="VB254" t="s">
        <v>390</v>
      </c>
    </row>
    <row r="255" spans="1:574" x14ac:dyDescent="0.25">
      <c r="A255" t="s">
        <v>7040</v>
      </c>
      <c r="B255" s="38">
        <v>45918</v>
      </c>
      <c r="C255" t="s">
        <v>3058</v>
      </c>
      <c r="D255" t="s">
        <v>3062</v>
      </c>
      <c r="E255" t="s">
        <v>3068</v>
      </c>
      <c r="G255" t="s">
        <v>3072</v>
      </c>
      <c r="H255" s="38">
        <v>45105</v>
      </c>
      <c r="I255">
        <v>68</v>
      </c>
      <c r="J255" t="s">
        <v>1467</v>
      </c>
      <c r="K255" t="s">
        <v>4866</v>
      </c>
      <c r="L255" t="s">
        <v>4875</v>
      </c>
      <c r="N255" t="s">
        <v>4913</v>
      </c>
      <c r="P255" t="s">
        <v>4933</v>
      </c>
      <c r="R255" t="s">
        <v>3074</v>
      </c>
      <c r="S255" t="s">
        <v>362</v>
      </c>
      <c r="T255" t="s">
        <v>362</v>
      </c>
      <c r="U255" t="s">
        <v>362</v>
      </c>
      <c r="V255" t="s">
        <v>362</v>
      </c>
      <c r="W255" t="s">
        <v>362</v>
      </c>
      <c r="X255" t="s">
        <v>360</v>
      </c>
      <c r="Y255" t="s">
        <v>362</v>
      </c>
      <c r="Z255" t="s">
        <v>362</v>
      </c>
      <c r="AB255" t="s">
        <v>4942</v>
      </c>
      <c r="AC255" t="s">
        <v>4942</v>
      </c>
      <c r="AD255" t="s">
        <v>4942</v>
      </c>
      <c r="AE255" t="s">
        <v>4940</v>
      </c>
      <c r="AF255" t="s">
        <v>4940</v>
      </c>
      <c r="AG255" t="s">
        <v>4940</v>
      </c>
      <c r="AH255" t="s">
        <v>4949</v>
      </c>
      <c r="AI255" t="s">
        <v>360</v>
      </c>
      <c r="AJ255" t="s">
        <v>362</v>
      </c>
      <c r="AK255" t="s">
        <v>362</v>
      </c>
      <c r="AL255" t="s">
        <v>362</v>
      </c>
      <c r="AM255" t="s">
        <v>362</v>
      </c>
      <c r="AN255" t="s">
        <v>362</v>
      </c>
      <c r="AO255" t="s">
        <v>362</v>
      </c>
      <c r="AP255" t="s">
        <v>362</v>
      </c>
      <c r="AQ255" t="s">
        <v>362</v>
      </c>
      <c r="AR255" t="s">
        <v>362</v>
      </c>
      <c r="AS255" t="s">
        <v>362</v>
      </c>
      <c r="AT255" t="s">
        <v>362</v>
      </c>
      <c r="AU255" t="s">
        <v>362</v>
      </c>
      <c r="AV255" t="s">
        <v>362</v>
      </c>
      <c r="AX255" t="s">
        <v>4949</v>
      </c>
      <c r="AY255" t="s">
        <v>360</v>
      </c>
      <c r="AZ255" t="s">
        <v>362</v>
      </c>
      <c r="BA255" t="s">
        <v>362</v>
      </c>
      <c r="BB255" t="s">
        <v>362</v>
      </c>
      <c r="BC255" t="s">
        <v>362</v>
      </c>
      <c r="BD255" t="s">
        <v>362</v>
      </c>
      <c r="BE255" t="s">
        <v>362</v>
      </c>
      <c r="BF255" t="s">
        <v>362</v>
      </c>
      <c r="BG255" t="s">
        <v>362</v>
      </c>
      <c r="BH255" t="s">
        <v>362</v>
      </c>
      <c r="BI255" t="s">
        <v>362</v>
      </c>
      <c r="BJ255" t="s">
        <v>362</v>
      </c>
      <c r="BK255" t="s">
        <v>362</v>
      </c>
      <c r="BM255" t="s">
        <v>5473</v>
      </c>
      <c r="BN255" t="s">
        <v>362</v>
      </c>
      <c r="BO255" t="s">
        <v>362</v>
      </c>
      <c r="BP255" t="s">
        <v>362</v>
      </c>
      <c r="BQ255" t="s">
        <v>360</v>
      </c>
      <c r="BR255" t="s">
        <v>362</v>
      </c>
      <c r="BS255" t="s">
        <v>362</v>
      </c>
      <c r="BT255" t="s">
        <v>362</v>
      </c>
      <c r="BU255" t="s">
        <v>362</v>
      </c>
      <c r="BV255" t="s">
        <v>362</v>
      </c>
      <c r="BX255" t="s">
        <v>4975</v>
      </c>
      <c r="CN255" t="s">
        <v>5002</v>
      </c>
      <c r="DD255" t="s">
        <v>5019</v>
      </c>
      <c r="EK255" t="s">
        <v>5070</v>
      </c>
      <c r="EW255" t="s">
        <v>4907</v>
      </c>
      <c r="EX255" t="s">
        <v>362</v>
      </c>
      <c r="EY255" t="s">
        <v>362</v>
      </c>
      <c r="EZ255" t="s">
        <v>362</v>
      </c>
      <c r="FA255" t="s">
        <v>362</v>
      </c>
      <c r="FB255" t="s">
        <v>362</v>
      </c>
      <c r="FC255" t="s">
        <v>362</v>
      </c>
      <c r="FD255" t="s">
        <v>362</v>
      </c>
      <c r="FE255" t="s">
        <v>362</v>
      </c>
      <c r="FF255" t="s">
        <v>362</v>
      </c>
      <c r="FG255" t="s">
        <v>360</v>
      </c>
      <c r="FH255" t="s">
        <v>362</v>
      </c>
      <c r="FJ255" t="s">
        <v>5072</v>
      </c>
      <c r="FK255" t="s">
        <v>3072</v>
      </c>
      <c r="FV255" t="s">
        <v>3072</v>
      </c>
      <c r="GG255" t="s">
        <v>4961</v>
      </c>
      <c r="GI255" t="s">
        <v>3074</v>
      </c>
      <c r="HN255" t="s">
        <v>5172</v>
      </c>
      <c r="HO255" t="s">
        <v>362</v>
      </c>
      <c r="HP255" t="s">
        <v>362</v>
      </c>
      <c r="HQ255" t="s">
        <v>360</v>
      </c>
      <c r="HR255" t="s">
        <v>362</v>
      </c>
      <c r="HS255" t="s">
        <v>362</v>
      </c>
      <c r="HT255" t="s">
        <v>362</v>
      </c>
      <c r="HU255" t="s">
        <v>362</v>
      </c>
      <c r="HV255" t="s">
        <v>362</v>
      </c>
      <c r="HW255" t="s">
        <v>362</v>
      </c>
      <c r="HY255" t="s">
        <v>5186</v>
      </c>
      <c r="HZ255" t="s">
        <v>362</v>
      </c>
      <c r="IA255" t="s">
        <v>362</v>
      </c>
      <c r="IB255" t="s">
        <v>362</v>
      </c>
      <c r="IC255" t="s">
        <v>362</v>
      </c>
      <c r="ID255" t="s">
        <v>360</v>
      </c>
      <c r="IE255" t="s">
        <v>362</v>
      </c>
      <c r="IG255" t="s">
        <v>5189</v>
      </c>
      <c r="IH255" t="s">
        <v>5198</v>
      </c>
      <c r="II255" t="s">
        <v>362</v>
      </c>
      <c r="IJ255" t="s">
        <v>362</v>
      </c>
      <c r="IK255" t="s">
        <v>360</v>
      </c>
      <c r="IL255" t="s">
        <v>362</v>
      </c>
      <c r="IM255" t="s">
        <v>362</v>
      </c>
      <c r="IN255" t="s">
        <v>362</v>
      </c>
      <c r="IP255" t="s">
        <v>5205</v>
      </c>
      <c r="IQ255" t="s">
        <v>5218</v>
      </c>
      <c r="IR255" t="s">
        <v>362</v>
      </c>
      <c r="IS255" t="s">
        <v>362</v>
      </c>
      <c r="IT255" t="s">
        <v>362</v>
      </c>
      <c r="IU255" t="s">
        <v>360</v>
      </c>
      <c r="IV255" t="s">
        <v>362</v>
      </c>
      <c r="IW255" t="s">
        <v>362</v>
      </c>
      <c r="IX255" t="s">
        <v>362</v>
      </c>
      <c r="IY255" t="s">
        <v>362</v>
      </c>
      <c r="IZ255" t="s">
        <v>362</v>
      </c>
      <c r="JA255" t="s">
        <v>362</v>
      </c>
      <c r="JL255" t="s">
        <v>3074</v>
      </c>
      <c r="JX255" t="s">
        <v>5248</v>
      </c>
      <c r="JY255" t="s">
        <v>360</v>
      </c>
      <c r="JZ255" t="s">
        <v>362</v>
      </c>
      <c r="KA255" t="s">
        <v>362</v>
      </c>
      <c r="KB255" t="s">
        <v>362</v>
      </c>
      <c r="KC255" t="s">
        <v>362</v>
      </c>
      <c r="KD255" t="s">
        <v>362</v>
      </c>
      <c r="KE255" t="s">
        <v>362</v>
      </c>
      <c r="KF255" t="s">
        <v>362</v>
      </c>
      <c r="KG255" t="s">
        <v>362</v>
      </c>
      <c r="KI255" t="s">
        <v>5259</v>
      </c>
      <c r="KJ255" t="s">
        <v>6186</v>
      </c>
      <c r="KK255" t="s">
        <v>360</v>
      </c>
      <c r="KL255" t="s">
        <v>362</v>
      </c>
      <c r="KM255" t="s">
        <v>360</v>
      </c>
      <c r="KN255" t="s">
        <v>362</v>
      </c>
      <c r="KO255" t="s">
        <v>362</v>
      </c>
      <c r="KP255" t="s">
        <v>362</v>
      </c>
      <c r="KQ255" t="s">
        <v>362</v>
      </c>
      <c r="KR255" t="s">
        <v>362</v>
      </c>
      <c r="KS255" t="s">
        <v>362</v>
      </c>
      <c r="KT255" t="s">
        <v>362</v>
      </c>
      <c r="KU255" t="s">
        <v>362</v>
      </c>
      <c r="LJ255" t="s">
        <v>6023</v>
      </c>
      <c r="LK255" t="s">
        <v>360</v>
      </c>
      <c r="LL255" t="s">
        <v>360</v>
      </c>
      <c r="LM255" t="s">
        <v>360</v>
      </c>
      <c r="LN255" t="s">
        <v>360</v>
      </c>
      <c r="LO255" t="s">
        <v>362</v>
      </c>
      <c r="LP255" t="s">
        <v>362</v>
      </c>
      <c r="LQ255" t="s">
        <v>362</v>
      </c>
      <c r="LS255" t="s">
        <v>3072</v>
      </c>
      <c r="LT255" t="s">
        <v>5287</v>
      </c>
      <c r="MR255" t="s">
        <v>5050</v>
      </c>
      <c r="MS255" t="s">
        <v>362</v>
      </c>
      <c r="MT255" t="s">
        <v>362</v>
      </c>
      <c r="MU255" t="s">
        <v>362</v>
      </c>
      <c r="MV255" t="s">
        <v>362</v>
      </c>
      <c r="MW255" t="s">
        <v>362</v>
      </c>
      <c r="MX255" t="s">
        <v>362</v>
      </c>
      <c r="MY255" t="s">
        <v>362</v>
      </c>
      <c r="MZ255" t="s">
        <v>360</v>
      </c>
      <c r="NA255" t="s">
        <v>362</v>
      </c>
      <c r="NB255" t="s">
        <v>362</v>
      </c>
      <c r="NC255" t="s">
        <v>362</v>
      </c>
      <c r="NE255" t="s">
        <v>4971</v>
      </c>
      <c r="NF255" t="s">
        <v>362</v>
      </c>
      <c r="NG255" t="s">
        <v>362</v>
      </c>
      <c r="NH255" t="s">
        <v>362</v>
      </c>
      <c r="NI255" t="s">
        <v>362</v>
      </c>
      <c r="NJ255" t="s">
        <v>362</v>
      </c>
      <c r="NK255" t="s">
        <v>362</v>
      </c>
      <c r="NL255" t="s">
        <v>362</v>
      </c>
      <c r="NM255" t="s">
        <v>362</v>
      </c>
      <c r="NN255" t="s">
        <v>362</v>
      </c>
      <c r="NO255" t="s">
        <v>362</v>
      </c>
      <c r="NP255" t="s">
        <v>362</v>
      </c>
      <c r="NQ255" t="s">
        <v>360</v>
      </c>
      <c r="NR255" t="s">
        <v>362</v>
      </c>
      <c r="NS255" t="s">
        <v>362</v>
      </c>
      <c r="NU255" t="s">
        <v>6186</v>
      </c>
      <c r="NV255" t="s">
        <v>360</v>
      </c>
      <c r="NW255" t="s">
        <v>362</v>
      </c>
      <c r="NX255" t="s">
        <v>360</v>
      </c>
      <c r="NY255" t="s">
        <v>362</v>
      </c>
      <c r="NZ255" t="s">
        <v>362</v>
      </c>
      <c r="OA255" t="s">
        <v>362</v>
      </c>
      <c r="OB255" t="s">
        <v>362</v>
      </c>
      <c r="OC255" t="s">
        <v>362</v>
      </c>
      <c r="OD255" t="s">
        <v>362</v>
      </c>
      <c r="OE255" t="s">
        <v>362</v>
      </c>
      <c r="OF255" t="s">
        <v>362</v>
      </c>
      <c r="OG255" t="s">
        <v>362</v>
      </c>
      <c r="OI255" t="s">
        <v>6153</v>
      </c>
      <c r="OJ255" t="s">
        <v>360</v>
      </c>
      <c r="OK255" t="s">
        <v>362</v>
      </c>
      <c r="OL255" t="s">
        <v>362</v>
      </c>
      <c r="OM255" t="s">
        <v>362</v>
      </c>
      <c r="ON255" t="s">
        <v>362</v>
      </c>
      <c r="OO255" t="s">
        <v>360</v>
      </c>
      <c r="OP255" t="s">
        <v>362</v>
      </c>
      <c r="OQ255" t="s">
        <v>362</v>
      </c>
      <c r="OR255" t="s">
        <v>362</v>
      </c>
      <c r="OS255" t="s">
        <v>362</v>
      </c>
      <c r="OU255" t="s">
        <v>5002</v>
      </c>
      <c r="PF255" t="s">
        <v>6482</v>
      </c>
      <c r="PG255" t="s">
        <v>360</v>
      </c>
      <c r="PH255" t="s">
        <v>362</v>
      </c>
      <c r="PI255" t="s">
        <v>362</v>
      </c>
      <c r="PJ255" t="s">
        <v>362</v>
      </c>
      <c r="PK255" t="s">
        <v>362</v>
      </c>
      <c r="PL255" t="s">
        <v>362</v>
      </c>
      <c r="PM255" t="s">
        <v>362</v>
      </c>
      <c r="PN255" t="s">
        <v>360</v>
      </c>
      <c r="PO255" t="s">
        <v>362</v>
      </c>
      <c r="PP255" t="s">
        <v>360</v>
      </c>
      <c r="PQ255" t="s">
        <v>362</v>
      </c>
      <c r="PR255" t="s">
        <v>362</v>
      </c>
      <c r="PS255" t="s">
        <v>362</v>
      </c>
      <c r="PT255" t="s">
        <v>362</v>
      </c>
      <c r="PU255" t="s">
        <v>362</v>
      </c>
      <c r="PV255" t="s">
        <v>362</v>
      </c>
      <c r="PW255" t="s">
        <v>362</v>
      </c>
      <c r="PX255" t="s">
        <v>362</v>
      </c>
      <c r="PZ255" t="s">
        <v>6148</v>
      </c>
      <c r="QA255" t="s">
        <v>362</v>
      </c>
      <c r="QB255" t="s">
        <v>362</v>
      </c>
      <c r="QC255" t="s">
        <v>362</v>
      </c>
      <c r="QD255" t="s">
        <v>362</v>
      </c>
      <c r="QE255" t="s">
        <v>362</v>
      </c>
      <c r="QF255" t="s">
        <v>362</v>
      </c>
      <c r="QG255" t="s">
        <v>360</v>
      </c>
      <c r="QH255" t="s">
        <v>360</v>
      </c>
      <c r="QI255" t="s">
        <v>362</v>
      </c>
      <c r="QJ255" t="s">
        <v>362</v>
      </c>
      <c r="QK255" t="s">
        <v>362</v>
      </c>
      <c r="QL255" t="s">
        <v>362</v>
      </c>
      <c r="QM255" t="s">
        <v>362</v>
      </c>
      <c r="QN255" t="s">
        <v>362</v>
      </c>
      <c r="QO255" t="s">
        <v>362</v>
      </c>
      <c r="QP255" t="s">
        <v>362</v>
      </c>
      <c r="QR255" t="s">
        <v>6212</v>
      </c>
      <c r="QS255" t="s">
        <v>360</v>
      </c>
      <c r="QT255" t="s">
        <v>362</v>
      </c>
      <c r="QU255" t="s">
        <v>360</v>
      </c>
      <c r="QV255" t="s">
        <v>362</v>
      </c>
      <c r="QW255" t="s">
        <v>362</v>
      </c>
      <c r="QX255" t="s">
        <v>362</v>
      </c>
      <c r="QY255" t="s">
        <v>362</v>
      </c>
      <c r="QZ255" t="s">
        <v>360</v>
      </c>
      <c r="RA255" t="s">
        <v>362</v>
      </c>
      <c r="RB255" t="s">
        <v>362</v>
      </c>
      <c r="RC255" t="s">
        <v>362</v>
      </c>
      <c r="RD255" t="s">
        <v>362</v>
      </c>
      <c r="RF255" t="s">
        <v>6091</v>
      </c>
      <c r="RG255" t="s">
        <v>362</v>
      </c>
      <c r="RH255" t="s">
        <v>362</v>
      </c>
      <c r="RI255" t="s">
        <v>362</v>
      </c>
      <c r="RJ255" t="s">
        <v>362</v>
      </c>
      <c r="RK255" t="s">
        <v>360</v>
      </c>
      <c r="RL255" t="s">
        <v>362</v>
      </c>
      <c r="RM255" t="s">
        <v>360</v>
      </c>
      <c r="RN255" t="s">
        <v>362</v>
      </c>
      <c r="RO255" t="s">
        <v>362</v>
      </c>
      <c r="RP255" t="s">
        <v>362</v>
      </c>
      <c r="RQ255" t="s">
        <v>362</v>
      </c>
      <c r="RR255" t="s">
        <v>362</v>
      </c>
      <c r="RS255" t="s">
        <v>362</v>
      </c>
      <c r="RT255" t="s">
        <v>362</v>
      </c>
      <c r="RU255" t="s">
        <v>362</v>
      </c>
      <c r="RV255" t="s">
        <v>362</v>
      </c>
      <c r="RX255" t="s">
        <v>6213</v>
      </c>
      <c r="RY255" t="s">
        <v>360</v>
      </c>
      <c r="RZ255" t="s">
        <v>360</v>
      </c>
      <c r="SA255" t="s">
        <v>360</v>
      </c>
      <c r="SB255" t="s">
        <v>360</v>
      </c>
      <c r="SC255" t="s">
        <v>360</v>
      </c>
      <c r="SD255" t="s">
        <v>360</v>
      </c>
      <c r="SE255" t="s">
        <v>362</v>
      </c>
      <c r="SF255" t="s">
        <v>362</v>
      </c>
      <c r="SG255" t="s">
        <v>362</v>
      </c>
      <c r="SH255" t="s">
        <v>362</v>
      </c>
      <c r="SI255" t="s">
        <v>362</v>
      </c>
      <c r="SK255" t="s">
        <v>6655</v>
      </c>
      <c r="SL255" t="s">
        <v>362</v>
      </c>
      <c r="SM255" t="s">
        <v>362</v>
      </c>
      <c r="SN255" t="s">
        <v>360</v>
      </c>
      <c r="SO255" t="s">
        <v>360</v>
      </c>
      <c r="SP255" t="s">
        <v>360</v>
      </c>
      <c r="SQ255" t="s">
        <v>360</v>
      </c>
      <c r="SR255" t="s">
        <v>362</v>
      </c>
      <c r="SS255" t="s">
        <v>362</v>
      </c>
      <c r="ST255" t="s">
        <v>360</v>
      </c>
      <c r="SU255" t="s">
        <v>362</v>
      </c>
      <c r="SV255" t="s">
        <v>362</v>
      </c>
      <c r="SW255" t="s">
        <v>362</v>
      </c>
      <c r="SX255" t="s">
        <v>362</v>
      </c>
      <c r="SZ255" t="s">
        <v>6064</v>
      </c>
      <c r="TA255" t="s">
        <v>360</v>
      </c>
      <c r="TB255" t="s">
        <v>362</v>
      </c>
      <c r="TC255" t="s">
        <v>362</v>
      </c>
      <c r="TD255" t="s">
        <v>362</v>
      </c>
      <c r="TE255" t="s">
        <v>360</v>
      </c>
      <c r="TF255" t="s">
        <v>362</v>
      </c>
      <c r="TG255" t="s">
        <v>362</v>
      </c>
      <c r="TH255" t="s">
        <v>362</v>
      </c>
      <c r="TJ255" t="s">
        <v>7041</v>
      </c>
      <c r="TK255" t="s">
        <v>362</v>
      </c>
      <c r="TL255" t="s">
        <v>362</v>
      </c>
      <c r="TM255" t="s">
        <v>360</v>
      </c>
      <c r="TN255" t="s">
        <v>360</v>
      </c>
      <c r="TO255" t="s">
        <v>360</v>
      </c>
      <c r="TP255" t="s">
        <v>360</v>
      </c>
      <c r="TQ255" t="s">
        <v>362</v>
      </c>
      <c r="TR255" t="s">
        <v>362</v>
      </c>
      <c r="TS255" t="s">
        <v>360</v>
      </c>
      <c r="TT255" t="s">
        <v>362</v>
      </c>
      <c r="TU255" t="s">
        <v>362</v>
      </c>
      <c r="TV255" t="s">
        <v>362</v>
      </c>
      <c r="TW255" t="s">
        <v>362</v>
      </c>
      <c r="TY255" t="s">
        <v>5019</v>
      </c>
      <c r="TZ255" t="s">
        <v>5453</v>
      </c>
      <c r="UA255" t="s">
        <v>362</v>
      </c>
      <c r="UB255" t="s">
        <v>362</v>
      </c>
      <c r="UC255" t="s">
        <v>362</v>
      </c>
      <c r="UD255" t="s">
        <v>362</v>
      </c>
      <c r="UE255" t="s">
        <v>362</v>
      </c>
      <c r="UF255" t="s">
        <v>360</v>
      </c>
      <c r="UG255" t="s">
        <v>362</v>
      </c>
      <c r="UH255" t="s">
        <v>362</v>
      </c>
      <c r="UI255" t="s">
        <v>362</v>
      </c>
      <c r="UJ255" t="s">
        <v>362</v>
      </c>
      <c r="UK255" t="s">
        <v>362</v>
      </c>
      <c r="UN255" t="s">
        <v>3074</v>
      </c>
      <c r="UO255" t="s">
        <v>3074</v>
      </c>
      <c r="UP255" t="s">
        <v>3074</v>
      </c>
      <c r="UQ255" t="s">
        <v>7042</v>
      </c>
      <c r="UR255" t="s">
        <v>304</v>
      </c>
      <c r="US255" t="s">
        <v>321</v>
      </c>
      <c r="UT255" t="s">
        <v>298</v>
      </c>
      <c r="UU255" t="s">
        <v>691</v>
      </c>
      <c r="UV255" t="s">
        <v>527</v>
      </c>
      <c r="UW255" t="s">
        <v>330</v>
      </c>
      <c r="UX255" t="s">
        <v>742</v>
      </c>
      <c r="UY255" t="s">
        <v>406</v>
      </c>
      <c r="UZ255" t="s">
        <v>1099</v>
      </c>
      <c r="VA255" t="s">
        <v>1185</v>
      </c>
      <c r="VB255" t="s">
        <v>386</v>
      </c>
    </row>
    <row r="256" spans="1:574" x14ac:dyDescent="0.25">
      <c r="A256" t="s">
        <v>7043</v>
      </c>
      <c r="B256" s="38">
        <v>45918</v>
      </c>
      <c r="C256" t="s">
        <v>3056</v>
      </c>
      <c r="D256" t="s">
        <v>3062</v>
      </c>
      <c r="E256" t="s">
        <v>3068</v>
      </c>
      <c r="G256" t="s">
        <v>3072</v>
      </c>
      <c r="H256" s="38">
        <v>44651</v>
      </c>
      <c r="I256">
        <v>66</v>
      </c>
      <c r="J256" t="s">
        <v>1470</v>
      </c>
      <c r="K256" t="s">
        <v>4868</v>
      </c>
      <c r="L256" t="s">
        <v>4875</v>
      </c>
      <c r="N256" t="s">
        <v>4913</v>
      </c>
      <c r="P256" t="s">
        <v>4933</v>
      </c>
      <c r="R256" t="s">
        <v>5529</v>
      </c>
      <c r="S256" t="s">
        <v>362</v>
      </c>
      <c r="T256" t="s">
        <v>360</v>
      </c>
      <c r="U256" t="s">
        <v>362</v>
      </c>
      <c r="V256" t="s">
        <v>362</v>
      </c>
      <c r="W256" t="s">
        <v>362</v>
      </c>
      <c r="X256" t="s">
        <v>362</v>
      </c>
      <c r="Y256" t="s">
        <v>362</v>
      </c>
      <c r="Z256" t="s">
        <v>362</v>
      </c>
      <c r="AB256" t="s">
        <v>4942</v>
      </c>
      <c r="AC256" t="s">
        <v>4942</v>
      </c>
      <c r="AD256" t="s">
        <v>4940</v>
      </c>
      <c r="AE256" t="s">
        <v>4942</v>
      </c>
      <c r="AF256" t="s">
        <v>4940</v>
      </c>
      <c r="AG256" t="s">
        <v>4940</v>
      </c>
      <c r="AH256" t="s">
        <v>6177</v>
      </c>
      <c r="AI256" t="s">
        <v>360</v>
      </c>
      <c r="AJ256" t="s">
        <v>362</v>
      </c>
      <c r="AK256" t="s">
        <v>362</v>
      </c>
      <c r="AL256" t="s">
        <v>362</v>
      </c>
      <c r="AM256" t="s">
        <v>360</v>
      </c>
      <c r="AN256" t="s">
        <v>362</v>
      </c>
      <c r="AO256" t="s">
        <v>362</v>
      </c>
      <c r="AP256" t="s">
        <v>362</v>
      </c>
      <c r="AQ256" t="s">
        <v>362</v>
      </c>
      <c r="AR256" t="s">
        <v>362</v>
      </c>
      <c r="AS256" t="s">
        <v>362</v>
      </c>
      <c r="AT256" t="s">
        <v>362</v>
      </c>
      <c r="AU256" t="s">
        <v>362</v>
      </c>
      <c r="AV256" t="s">
        <v>362</v>
      </c>
      <c r="AX256" t="s">
        <v>6177</v>
      </c>
      <c r="AY256" t="s">
        <v>360</v>
      </c>
      <c r="AZ256" t="s">
        <v>362</v>
      </c>
      <c r="BA256" t="s">
        <v>362</v>
      </c>
      <c r="BB256" t="s">
        <v>362</v>
      </c>
      <c r="BC256" t="s">
        <v>360</v>
      </c>
      <c r="BD256" t="s">
        <v>362</v>
      </c>
      <c r="BE256" t="s">
        <v>362</v>
      </c>
      <c r="BF256" t="s">
        <v>362</v>
      </c>
      <c r="BG256" t="s">
        <v>362</v>
      </c>
      <c r="BH256" t="s">
        <v>362</v>
      </c>
      <c r="BI256" t="s">
        <v>362</v>
      </c>
      <c r="BJ256" t="s">
        <v>362</v>
      </c>
      <c r="BK256" t="s">
        <v>362</v>
      </c>
      <c r="BM256" t="s">
        <v>6089</v>
      </c>
      <c r="BN256" t="s">
        <v>362</v>
      </c>
      <c r="BO256" t="s">
        <v>362</v>
      </c>
      <c r="BP256" t="s">
        <v>362</v>
      </c>
      <c r="BQ256" t="s">
        <v>360</v>
      </c>
      <c r="BR256" t="s">
        <v>360</v>
      </c>
      <c r="BS256" t="s">
        <v>362</v>
      </c>
      <c r="BT256" t="s">
        <v>362</v>
      </c>
      <c r="BU256" t="s">
        <v>362</v>
      </c>
      <c r="BV256" t="s">
        <v>362</v>
      </c>
      <c r="BX256" t="s">
        <v>4975</v>
      </c>
      <c r="CN256" t="s">
        <v>5002</v>
      </c>
      <c r="DD256" t="s">
        <v>5023</v>
      </c>
      <c r="EK256" t="s">
        <v>5070</v>
      </c>
      <c r="EW256" t="s">
        <v>7044</v>
      </c>
      <c r="EX256" t="s">
        <v>362</v>
      </c>
      <c r="EY256" t="s">
        <v>362</v>
      </c>
      <c r="EZ256" t="s">
        <v>360</v>
      </c>
      <c r="FA256" t="s">
        <v>362</v>
      </c>
      <c r="FB256" t="s">
        <v>362</v>
      </c>
      <c r="FC256" t="s">
        <v>360</v>
      </c>
      <c r="FD256" t="s">
        <v>362</v>
      </c>
      <c r="FE256" t="s">
        <v>362</v>
      </c>
      <c r="FF256" t="s">
        <v>362</v>
      </c>
      <c r="FG256" t="s">
        <v>362</v>
      </c>
      <c r="FH256" t="s">
        <v>362</v>
      </c>
      <c r="FJ256" t="s">
        <v>5072</v>
      </c>
      <c r="FK256" t="s">
        <v>3072</v>
      </c>
      <c r="FV256" t="s">
        <v>3072</v>
      </c>
      <c r="GG256" t="s">
        <v>4961</v>
      </c>
      <c r="GI256" t="s">
        <v>3072</v>
      </c>
      <c r="GJ256" t="s">
        <v>5137</v>
      </c>
      <c r="GK256" t="s">
        <v>362</v>
      </c>
      <c r="GL256" t="s">
        <v>360</v>
      </c>
      <c r="GM256" t="s">
        <v>362</v>
      </c>
      <c r="GN256" t="s">
        <v>362</v>
      </c>
      <c r="GO256" t="s">
        <v>362</v>
      </c>
      <c r="GP256" t="s">
        <v>362</v>
      </c>
      <c r="GR256" t="s">
        <v>7045</v>
      </c>
      <c r="GS256" t="s">
        <v>362</v>
      </c>
      <c r="GT256" t="s">
        <v>360</v>
      </c>
      <c r="GU256" t="s">
        <v>362</v>
      </c>
      <c r="GV256" t="s">
        <v>360</v>
      </c>
      <c r="GW256" t="s">
        <v>362</v>
      </c>
      <c r="GX256" t="s">
        <v>362</v>
      </c>
      <c r="GY256" t="s">
        <v>362</v>
      </c>
      <c r="GZ256" t="s">
        <v>362</v>
      </c>
      <c r="HB256" t="s">
        <v>3072</v>
      </c>
      <c r="IG256" t="s">
        <v>5187</v>
      </c>
      <c r="IP256" t="s">
        <v>5203</v>
      </c>
      <c r="IQ256" t="s">
        <v>7046</v>
      </c>
      <c r="IR256" t="s">
        <v>362</v>
      </c>
      <c r="IS256" t="s">
        <v>362</v>
      </c>
      <c r="IT256" t="s">
        <v>362</v>
      </c>
      <c r="IU256" t="s">
        <v>360</v>
      </c>
      <c r="IV256" t="s">
        <v>362</v>
      </c>
      <c r="IW256" t="s">
        <v>360</v>
      </c>
      <c r="IX256" t="s">
        <v>362</v>
      </c>
      <c r="IY256" t="s">
        <v>362</v>
      </c>
      <c r="IZ256" t="s">
        <v>362</v>
      </c>
      <c r="JA256" t="s">
        <v>362</v>
      </c>
      <c r="JL256" t="s">
        <v>3074</v>
      </c>
      <c r="JX256" t="s">
        <v>7047</v>
      </c>
      <c r="JY256" t="s">
        <v>360</v>
      </c>
      <c r="JZ256" t="s">
        <v>362</v>
      </c>
      <c r="KA256" t="s">
        <v>360</v>
      </c>
      <c r="KB256" t="s">
        <v>362</v>
      </c>
      <c r="KC256" t="s">
        <v>360</v>
      </c>
      <c r="KD256" t="s">
        <v>362</v>
      </c>
      <c r="KE256" t="s">
        <v>362</v>
      </c>
      <c r="KF256" t="s">
        <v>362</v>
      </c>
      <c r="KG256" t="s">
        <v>362</v>
      </c>
      <c r="KI256" t="s">
        <v>5259</v>
      </c>
      <c r="KJ256" t="s">
        <v>7048</v>
      </c>
      <c r="KK256" t="s">
        <v>362</v>
      </c>
      <c r="KL256" t="s">
        <v>362</v>
      </c>
      <c r="KM256" t="s">
        <v>360</v>
      </c>
      <c r="KN256" t="s">
        <v>360</v>
      </c>
      <c r="KO256" t="s">
        <v>362</v>
      </c>
      <c r="KP256" t="s">
        <v>362</v>
      </c>
      <c r="KQ256" t="s">
        <v>362</v>
      </c>
      <c r="KR256" t="s">
        <v>362</v>
      </c>
      <c r="KS256" t="s">
        <v>362</v>
      </c>
      <c r="KT256" t="s">
        <v>362</v>
      </c>
      <c r="KU256" t="s">
        <v>362</v>
      </c>
      <c r="LJ256" t="s">
        <v>7049</v>
      </c>
      <c r="LK256" t="s">
        <v>362</v>
      </c>
      <c r="LL256" t="s">
        <v>362</v>
      </c>
      <c r="LM256" t="s">
        <v>360</v>
      </c>
      <c r="LN256" t="s">
        <v>360</v>
      </c>
      <c r="LO256" t="s">
        <v>362</v>
      </c>
      <c r="LP256" t="s">
        <v>362</v>
      </c>
      <c r="LQ256" t="s">
        <v>362</v>
      </c>
      <c r="LS256" t="s">
        <v>3072</v>
      </c>
      <c r="LT256" t="s">
        <v>5154</v>
      </c>
      <c r="NE256" t="s">
        <v>4971</v>
      </c>
      <c r="NF256" t="s">
        <v>362</v>
      </c>
      <c r="NG256" t="s">
        <v>362</v>
      </c>
      <c r="NH256" t="s">
        <v>362</v>
      </c>
      <c r="NI256" t="s">
        <v>362</v>
      </c>
      <c r="NJ256" t="s">
        <v>362</v>
      </c>
      <c r="NK256" t="s">
        <v>362</v>
      </c>
      <c r="NL256" t="s">
        <v>362</v>
      </c>
      <c r="NM256" t="s">
        <v>362</v>
      </c>
      <c r="NN256" t="s">
        <v>362</v>
      </c>
      <c r="NO256" t="s">
        <v>362</v>
      </c>
      <c r="NP256" t="s">
        <v>362</v>
      </c>
      <c r="NQ256" t="s">
        <v>360</v>
      </c>
      <c r="NR256" t="s">
        <v>362</v>
      </c>
      <c r="NS256" t="s">
        <v>362</v>
      </c>
      <c r="NU256" t="s">
        <v>5267</v>
      </c>
      <c r="NV256" t="s">
        <v>362</v>
      </c>
      <c r="NW256" t="s">
        <v>362</v>
      </c>
      <c r="NX256" t="s">
        <v>360</v>
      </c>
      <c r="NY256" t="s">
        <v>362</v>
      </c>
      <c r="NZ256" t="s">
        <v>362</v>
      </c>
      <c r="OA256" t="s">
        <v>362</v>
      </c>
      <c r="OB256" t="s">
        <v>362</v>
      </c>
      <c r="OC256" t="s">
        <v>362</v>
      </c>
      <c r="OD256" t="s">
        <v>362</v>
      </c>
      <c r="OE256" t="s">
        <v>362</v>
      </c>
      <c r="OF256" t="s">
        <v>362</v>
      </c>
      <c r="OG256" t="s">
        <v>362</v>
      </c>
      <c r="OI256" t="s">
        <v>4907</v>
      </c>
      <c r="OJ256" t="s">
        <v>362</v>
      </c>
      <c r="OK256" t="s">
        <v>362</v>
      </c>
      <c r="OL256" t="s">
        <v>362</v>
      </c>
      <c r="OM256" t="s">
        <v>362</v>
      </c>
      <c r="ON256" t="s">
        <v>362</v>
      </c>
      <c r="OO256" t="s">
        <v>362</v>
      </c>
      <c r="OP256" t="s">
        <v>362</v>
      </c>
      <c r="OQ256" t="s">
        <v>362</v>
      </c>
      <c r="OR256" t="s">
        <v>360</v>
      </c>
      <c r="OS256" t="s">
        <v>362</v>
      </c>
      <c r="OU256" t="s">
        <v>5002</v>
      </c>
      <c r="PF256" t="s">
        <v>6516</v>
      </c>
      <c r="PG256" t="s">
        <v>360</v>
      </c>
      <c r="PH256" t="s">
        <v>362</v>
      </c>
      <c r="PI256" t="s">
        <v>362</v>
      </c>
      <c r="PJ256" t="s">
        <v>362</v>
      </c>
      <c r="PK256" t="s">
        <v>362</v>
      </c>
      <c r="PL256" t="s">
        <v>362</v>
      </c>
      <c r="PM256" t="s">
        <v>362</v>
      </c>
      <c r="PN256" t="s">
        <v>362</v>
      </c>
      <c r="PO256" t="s">
        <v>362</v>
      </c>
      <c r="PP256" t="s">
        <v>360</v>
      </c>
      <c r="PQ256" t="s">
        <v>362</v>
      </c>
      <c r="PR256" t="s">
        <v>362</v>
      </c>
      <c r="PS256" t="s">
        <v>362</v>
      </c>
      <c r="PT256" t="s">
        <v>362</v>
      </c>
      <c r="PU256" t="s">
        <v>362</v>
      </c>
      <c r="PV256" t="s">
        <v>362</v>
      </c>
      <c r="PW256" t="s">
        <v>362</v>
      </c>
      <c r="PX256" t="s">
        <v>362</v>
      </c>
      <c r="PZ256" t="s">
        <v>5398</v>
      </c>
      <c r="QA256" t="s">
        <v>362</v>
      </c>
      <c r="QB256" t="s">
        <v>362</v>
      </c>
      <c r="QC256" t="s">
        <v>362</v>
      </c>
      <c r="QD256" t="s">
        <v>362</v>
      </c>
      <c r="QE256" t="s">
        <v>362</v>
      </c>
      <c r="QF256" t="s">
        <v>362</v>
      </c>
      <c r="QG256" t="s">
        <v>362</v>
      </c>
      <c r="QH256" t="s">
        <v>362</v>
      </c>
      <c r="QI256" t="s">
        <v>362</v>
      </c>
      <c r="QJ256" t="s">
        <v>362</v>
      </c>
      <c r="QK256" t="s">
        <v>362</v>
      </c>
      <c r="QL256" t="s">
        <v>362</v>
      </c>
      <c r="QM256" t="s">
        <v>360</v>
      </c>
      <c r="QN256" t="s">
        <v>362</v>
      </c>
      <c r="QO256" t="s">
        <v>362</v>
      </c>
      <c r="QP256" t="s">
        <v>362</v>
      </c>
      <c r="SZ256" t="s">
        <v>5511</v>
      </c>
      <c r="TA256" t="s">
        <v>362</v>
      </c>
      <c r="TB256" t="s">
        <v>362</v>
      </c>
      <c r="TC256" t="s">
        <v>362</v>
      </c>
      <c r="TD256" t="s">
        <v>360</v>
      </c>
      <c r="TE256" t="s">
        <v>362</v>
      </c>
      <c r="TF256" t="s">
        <v>362</v>
      </c>
      <c r="TG256" t="s">
        <v>362</v>
      </c>
      <c r="TH256" t="s">
        <v>362</v>
      </c>
      <c r="TJ256" t="s">
        <v>6738</v>
      </c>
      <c r="TK256" t="s">
        <v>362</v>
      </c>
      <c r="TL256" t="s">
        <v>362</v>
      </c>
      <c r="TM256" t="s">
        <v>360</v>
      </c>
      <c r="TN256" t="s">
        <v>360</v>
      </c>
      <c r="TO256" t="s">
        <v>360</v>
      </c>
      <c r="TP256" t="s">
        <v>362</v>
      </c>
      <c r="TQ256" t="s">
        <v>362</v>
      </c>
      <c r="TR256" t="s">
        <v>362</v>
      </c>
      <c r="TS256" t="s">
        <v>362</v>
      </c>
      <c r="TT256" t="s">
        <v>362</v>
      </c>
      <c r="TU256" t="s">
        <v>362</v>
      </c>
      <c r="TV256" t="s">
        <v>362</v>
      </c>
      <c r="TW256" t="s">
        <v>362</v>
      </c>
      <c r="TY256" t="s">
        <v>5002</v>
      </c>
      <c r="UN256" t="s">
        <v>3074</v>
      </c>
      <c r="UO256" t="s">
        <v>3074</v>
      </c>
      <c r="UP256" t="s">
        <v>3074</v>
      </c>
      <c r="UQ256" t="s">
        <v>7050</v>
      </c>
      <c r="UR256" t="s">
        <v>304</v>
      </c>
      <c r="US256" t="s">
        <v>321</v>
      </c>
      <c r="UT256" t="s">
        <v>298</v>
      </c>
      <c r="UU256" t="s">
        <v>686</v>
      </c>
      <c r="UV256" t="s">
        <v>532</v>
      </c>
      <c r="UW256" t="s">
        <v>333</v>
      </c>
      <c r="UX256" t="s">
        <v>737</v>
      </c>
      <c r="UY256" t="s">
        <v>406</v>
      </c>
      <c r="UZ256" t="s">
        <v>1099</v>
      </c>
      <c r="VA256" t="s">
        <v>1184</v>
      </c>
      <c r="VB256" t="s">
        <v>386</v>
      </c>
    </row>
    <row r="257" spans="1:574" x14ac:dyDescent="0.25">
      <c r="A257" t="s">
        <v>7051</v>
      </c>
      <c r="B257" s="38">
        <v>45918</v>
      </c>
      <c r="C257" t="s">
        <v>3057</v>
      </c>
      <c r="D257" t="s">
        <v>3062</v>
      </c>
      <c r="E257" t="s">
        <v>3068</v>
      </c>
      <c r="G257" t="s">
        <v>3072</v>
      </c>
      <c r="H257" s="38">
        <v>45245</v>
      </c>
      <c r="I257">
        <v>32</v>
      </c>
      <c r="J257" t="s">
        <v>1470</v>
      </c>
      <c r="K257" t="s">
        <v>4868</v>
      </c>
      <c r="L257" t="s">
        <v>4873</v>
      </c>
      <c r="N257" t="s">
        <v>4911</v>
      </c>
      <c r="P257" t="s">
        <v>4921</v>
      </c>
      <c r="R257" t="s">
        <v>5527</v>
      </c>
      <c r="S257" t="s">
        <v>360</v>
      </c>
      <c r="T257" t="s">
        <v>362</v>
      </c>
      <c r="U257" t="s">
        <v>362</v>
      </c>
      <c r="V257" t="s">
        <v>362</v>
      </c>
      <c r="W257" t="s">
        <v>362</v>
      </c>
      <c r="X257" t="s">
        <v>362</v>
      </c>
      <c r="Y257" t="s">
        <v>362</v>
      </c>
      <c r="Z257" t="s">
        <v>362</v>
      </c>
      <c r="AB257" t="s">
        <v>4940</v>
      </c>
      <c r="AC257" t="s">
        <v>4940</v>
      </c>
      <c r="AD257" t="s">
        <v>4940</v>
      </c>
      <c r="AE257" t="s">
        <v>4940</v>
      </c>
      <c r="AF257" t="s">
        <v>4940</v>
      </c>
      <c r="AG257" t="s">
        <v>4940</v>
      </c>
      <c r="AH257" t="s">
        <v>7052</v>
      </c>
      <c r="AI257" t="s">
        <v>360</v>
      </c>
      <c r="AJ257" t="s">
        <v>362</v>
      </c>
      <c r="AK257" t="s">
        <v>362</v>
      </c>
      <c r="AL257" t="s">
        <v>360</v>
      </c>
      <c r="AM257" t="s">
        <v>362</v>
      </c>
      <c r="AN257" t="s">
        <v>362</v>
      </c>
      <c r="AO257" t="s">
        <v>362</v>
      </c>
      <c r="AP257" t="s">
        <v>360</v>
      </c>
      <c r="AQ257" t="s">
        <v>362</v>
      </c>
      <c r="AR257" t="s">
        <v>362</v>
      </c>
      <c r="AS257" t="s">
        <v>362</v>
      </c>
      <c r="AT257" t="s">
        <v>362</v>
      </c>
      <c r="AU257" t="s">
        <v>362</v>
      </c>
      <c r="AV257" t="s">
        <v>362</v>
      </c>
      <c r="AX257" t="s">
        <v>4973</v>
      </c>
      <c r="AY257" t="s">
        <v>362</v>
      </c>
      <c r="AZ257" t="s">
        <v>362</v>
      </c>
      <c r="BA257" t="s">
        <v>362</v>
      </c>
      <c r="BB257" t="s">
        <v>362</v>
      </c>
      <c r="BC257" t="s">
        <v>362</v>
      </c>
      <c r="BD257" t="s">
        <v>362</v>
      </c>
      <c r="BE257" t="s">
        <v>362</v>
      </c>
      <c r="BF257" t="s">
        <v>362</v>
      </c>
      <c r="BG257" t="s">
        <v>362</v>
      </c>
      <c r="BH257" t="s">
        <v>362</v>
      </c>
      <c r="BI257" t="s">
        <v>362</v>
      </c>
      <c r="BJ257" t="s">
        <v>360</v>
      </c>
      <c r="BK257" t="s">
        <v>362</v>
      </c>
      <c r="DE257" t="s">
        <v>5026</v>
      </c>
      <c r="DF257" t="s">
        <v>5036</v>
      </c>
      <c r="DG257" t="s">
        <v>362</v>
      </c>
      <c r="DH257" t="s">
        <v>362</v>
      </c>
      <c r="DI257" t="s">
        <v>360</v>
      </c>
      <c r="DJ257" t="s">
        <v>362</v>
      </c>
      <c r="DK257" t="s">
        <v>362</v>
      </c>
      <c r="DL257" t="s">
        <v>362</v>
      </c>
      <c r="EK257" t="s">
        <v>5070</v>
      </c>
      <c r="EW257" t="s">
        <v>5094</v>
      </c>
      <c r="EX257" t="s">
        <v>360</v>
      </c>
      <c r="EY257" t="s">
        <v>362</v>
      </c>
      <c r="EZ257" t="s">
        <v>362</v>
      </c>
      <c r="FA257" t="s">
        <v>362</v>
      </c>
      <c r="FB257" t="s">
        <v>362</v>
      </c>
      <c r="FC257" t="s">
        <v>362</v>
      </c>
      <c r="FD257" t="s">
        <v>362</v>
      </c>
      <c r="FE257" t="s">
        <v>362</v>
      </c>
      <c r="FF257" t="s">
        <v>362</v>
      </c>
      <c r="FG257" t="s">
        <v>362</v>
      </c>
      <c r="FH257" t="s">
        <v>362</v>
      </c>
      <c r="FJ257" t="s">
        <v>5070</v>
      </c>
      <c r="FK257" t="s">
        <v>5111</v>
      </c>
      <c r="FL257" t="s">
        <v>5113</v>
      </c>
      <c r="FM257" t="s">
        <v>360</v>
      </c>
      <c r="FN257" t="s">
        <v>362</v>
      </c>
      <c r="FO257" t="s">
        <v>362</v>
      </c>
      <c r="FP257" t="s">
        <v>362</v>
      </c>
      <c r="FQ257" t="s">
        <v>362</v>
      </c>
      <c r="FR257" t="s">
        <v>362</v>
      </c>
      <c r="FS257" t="s">
        <v>362</v>
      </c>
      <c r="FT257" t="s">
        <v>362</v>
      </c>
      <c r="FV257" t="s">
        <v>3072</v>
      </c>
      <c r="GG257" t="s">
        <v>4949</v>
      </c>
      <c r="GI257" t="s">
        <v>3072</v>
      </c>
      <c r="GJ257" t="s">
        <v>6020</v>
      </c>
      <c r="GK257" t="s">
        <v>362</v>
      </c>
      <c r="GL257" t="s">
        <v>360</v>
      </c>
      <c r="GM257" t="s">
        <v>360</v>
      </c>
      <c r="GN257" t="s">
        <v>362</v>
      </c>
      <c r="GO257" t="s">
        <v>362</v>
      </c>
      <c r="GP257" t="s">
        <v>362</v>
      </c>
      <c r="GR257" t="s">
        <v>5147</v>
      </c>
      <c r="GS257" t="s">
        <v>362</v>
      </c>
      <c r="GT257" t="s">
        <v>362</v>
      </c>
      <c r="GU257" t="s">
        <v>360</v>
      </c>
      <c r="GV257" t="s">
        <v>362</v>
      </c>
      <c r="GW257" t="s">
        <v>362</v>
      </c>
      <c r="GX257" t="s">
        <v>362</v>
      </c>
      <c r="GY257" t="s">
        <v>362</v>
      </c>
      <c r="GZ257" t="s">
        <v>362</v>
      </c>
      <c r="HB257" t="s">
        <v>3074</v>
      </c>
      <c r="HC257" t="s">
        <v>5166</v>
      </c>
      <c r="HD257" t="s">
        <v>362</v>
      </c>
      <c r="HE257" t="s">
        <v>362</v>
      </c>
      <c r="HF257" t="s">
        <v>362</v>
      </c>
      <c r="HG257" t="s">
        <v>362</v>
      </c>
      <c r="HH257" t="s">
        <v>362</v>
      </c>
      <c r="HI257" t="s">
        <v>360</v>
      </c>
      <c r="HJ257" t="s">
        <v>362</v>
      </c>
      <c r="HK257" t="s">
        <v>362</v>
      </c>
      <c r="HL257" t="s">
        <v>362</v>
      </c>
      <c r="IG257" t="s">
        <v>5187</v>
      </c>
      <c r="IP257" t="s">
        <v>5203</v>
      </c>
      <c r="IQ257" t="s">
        <v>6121</v>
      </c>
      <c r="IR257" t="s">
        <v>360</v>
      </c>
      <c r="IS257" t="s">
        <v>360</v>
      </c>
      <c r="IT257" t="s">
        <v>360</v>
      </c>
      <c r="IU257" t="s">
        <v>360</v>
      </c>
      <c r="IV257" t="s">
        <v>360</v>
      </c>
      <c r="IW257" t="s">
        <v>362</v>
      </c>
      <c r="IX257" t="s">
        <v>362</v>
      </c>
      <c r="IY257" t="s">
        <v>362</v>
      </c>
      <c r="IZ257" t="s">
        <v>362</v>
      </c>
      <c r="JA257" t="s">
        <v>362</v>
      </c>
      <c r="JL257" t="s">
        <v>3074</v>
      </c>
      <c r="JX257" t="s">
        <v>5248</v>
      </c>
      <c r="JY257" t="s">
        <v>360</v>
      </c>
      <c r="JZ257" t="s">
        <v>362</v>
      </c>
      <c r="KA257" t="s">
        <v>362</v>
      </c>
      <c r="KB257" t="s">
        <v>362</v>
      </c>
      <c r="KC257" t="s">
        <v>362</v>
      </c>
      <c r="KD257" t="s">
        <v>362</v>
      </c>
      <c r="KE257" t="s">
        <v>362</v>
      </c>
      <c r="KF257" t="s">
        <v>362</v>
      </c>
      <c r="KG257" t="s">
        <v>362</v>
      </c>
      <c r="KI257" t="s">
        <v>5259</v>
      </c>
      <c r="KJ257" t="s">
        <v>5263</v>
      </c>
      <c r="KK257" t="s">
        <v>360</v>
      </c>
      <c r="KL257" t="s">
        <v>362</v>
      </c>
      <c r="KM257" t="s">
        <v>362</v>
      </c>
      <c r="KN257" t="s">
        <v>362</v>
      </c>
      <c r="KO257" t="s">
        <v>362</v>
      </c>
      <c r="KP257" t="s">
        <v>362</v>
      </c>
      <c r="KQ257" t="s">
        <v>362</v>
      </c>
      <c r="KR257" t="s">
        <v>362</v>
      </c>
      <c r="KS257" t="s">
        <v>362</v>
      </c>
      <c r="KT257" t="s">
        <v>362</v>
      </c>
      <c r="KU257" t="s">
        <v>362</v>
      </c>
      <c r="LJ257" t="s">
        <v>6023</v>
      </c>
      <c r="LK257" t="s">
        <v>360</v>
      </c>
      <c r="LL257" t="s">
        <v>360</v>
      </c>
      <c r="LM257" t="s">
        <v>360</v>
      </c>
      <c r="LN257" t="s">
        <v>360</v>
      </c>
      <c r="LO257" t="s">
        <v>362</v>
      </c>
      <c r="LP257" t="s">
        <v>362</v>
      </c>
      <c r="LQ257" t="s">
        <v>362</v>
      </c>
      <c r="LS257" t="s">
        <v>3074</v>
      </c>
      <c r="LT257" t="s">
        <v>5287</v>
      </c>
      <c r="MR257" t="s">
        <v>5050</v>
      </c>
      <c r="MS257" t="s">
        <v>362</v>
      </c>
      <c r="MT257" t="s">
        <v>362</v>
      </c>
      <c r="MU257" t="s">
        <v>362</v>
      </c>
      <c r="MV257" t="s">
        <v>362</v>
      </c>
      <c r="MW257" t="s">
        <v>362</v>
      </c>
      <c r="MX257" t="s">
        <v>362</v>
      </c>
      <c r="MY257" t="s">
        <v>362</v>
      </c>
      <c r="MZ257" t="s">
        <v>360</v>
      </c>
      <c r="NA257" t="s">
        <v>362</v>
      </c>
      <c r="NB257" t="s">
        <v>362</v>
      </c>
      <c r="NC257" t="s">
        <v>362</v>
      </c>
      <c r="NE257" t="s">
        <v>4971</v>
      </c>
      <c r="NF257" t="s">
        <v>362</v>
      </c>
      <c r="NG257" t="s">
        <v>362</v>
      </c>
      <c r="NH257" t="s">
        <v>362</v>
      </c>
      <c r="NI257" t="s">
        <v>362</v>
      </c>
      <c r="NJ257" t="s">
        <v>362</v>
      </c>
      <c r="NK257" t="s">
        <v>362</v>
      </c>
      <c r="NL257" t="s">
        <v>362</v>
      </c>
      <c r="NM257" t="s">
        <v>362</v>
      </c>
      <c r="NN257" t="s">
        <v>362</v>
      </c>
      <c r="NO257" t="s">
        <v>362</v>
      </c>
      <c r="NP257" t="s">
        <v>362</v>
      </c>
      <c r="NQ257" t="s">
        <v>360</v>
      </c>
      <c r="NR257" t="s">
        <v>362</v>
      </c>
      <c r="NS257" t="s">
        <v>362</v>
      </c>
      <c r="NU257" t="s">
        <v>5263</v>
      </c>
      <c r="NV257" t="s">
        <v>360</v>
      </c>
      <c r="NW257" t="s">
        <v>362</v>
      </c>
      <c r="NX257" t="s">
        <v>362</v>
      </c>
      <c r="NY257" t="s">
        <v>362</v>
      </c>
      <c r="NZ257" t="s">
        <v>362</v>
      </c>
      <c r="OA257" t="s">
        <v>362</v>
      </c>
      <c r="OB257" t="s">
        <v>362</v>
      </c>
      <c r="OC257" t="s">
        <v>362</v>
      </c>
      <c r="OD257" t="s">
        <v>362</v>
      </c>
      <c r="OE257" t="s">
        <v>362</v>
      </c>
      <c r="OF257" t="s">
        <v>362</v>
      </c>
      <c r="OG257" t="s">
        <v>362</v>
      </c>
      <c r="OI257" t="s">
        <v>5345</v>
      </c>
      <c r="OJ257" t="s">
        <v>360</v>
      </c>
      <c r="OK257" t="s">
        <v>362</v>
      </c>
      <c r="OL257" t="s">
        <v>362</v>
      </c>
      <c r="OM257" t="s">
        <v>362</v>
      </c>
      <c r="ON257" t="s">
        <v>362</v>
      </c>
      <c r="OO257" t="s">
        <v>362</v>
      </c>
      <c r="OP257" t="s">
        <v>362</v>
      </c>
      <c r="OQ257" t="s">
        <v>362</v>
      </c>
      <c r="OR257" t="s">
        <v>362</v>
      </c>
      <c r="OS257" t="s">
        <v>362</v>
      </c>
      <c r="OU257" t="s">
        <v>5002</v>
      </c>
      <c r="PF257" t="s">
        <v>5398</v>
      </c>
      <c r="PG257" t="s">
        <v>362</v>
      </c>
      <c r="PH257" t="s">
        <v>362</v>
      </c>
      <c r="PI257" t="s">
        <v>362</v>
      </c>
      <c r="PJ257" t="s">
        <v>362</v>
      </c>
      <c r="PK257" t="s">
        <v>362</v>
      </c>
      <c r="PL257" t="s">
        <v>362</v>
      </c>
      <c r="PM257" t="s">
        <v>362</v>
      </c>
      <c r="PN257" t="s">
        <v>362</v>
      </c>
      <c r="PO257" t="s">
        <v>362</v>
      </c>
      <c r="PP257" t="s">
        <v>362</v>
      </c>
      <c r="PQ257" t="s">
        <v>362</v>
      </c>
      <c r="PR257" t="s">
        <v>362</v>
      </c>
      <c r="PS257" t="s">
        <v>362</v>
      </c>
      <c r="PT257" t="s">
        <v>362</v>
      </c>
      <c r="PU257" t="s">
        <v>362</v>
      </c>
      <c r="PV257" t="s">
        <v>362</v>
      </c>
      <c r="PW257" t="s">
        <v>362</v>
      </c>
      <c r="PX257" t="s">
        <v>360</v>
      </c>
      <c r="PZ257" t="s">
        <v>5398</v>
      </c>
      <c r="QA257" t="s">
        <v>362</v>
      </c>
      <c r="QB257" t="s">
        <v>362</v>
      </c>
      <c r="QC257" t="s">
        <v>362</v>
      </c>
      <c r="QD257" t="s">
        <v>362</v>
      </c>
      <c r="QE257" t="s">
        <v>362</v>
      </c>
      <c r="QF257" t="s">
        <v>362</v>
      </c>
      <c r="QG257" t="s">
        <v>362</v>
      </c>
      <c r="QH257" t="s">
        <v>362</v>
      </c>
      <c r="QI257" t="s">
        <v>362</v>
      </c>
      <c r="QJ257" t="s">
        <v>362</v>
      </c>
      <c r="QK257" t="s">
        <v>362</v>
      </c>
      <c r="QL257" t="s">
        <v>362</v>
      </c>
      <c r="QM257" t="s">
        <v>360</v>
      </c>
      <c r="QN257" t="s">
        <v>362</v>
      </c>
      <c r="QO257" t="s">
        <v>362</v>
      </c>
      <c r="QP257" t="s">
        <v>362</v>
      </c>
      <c r="SZ257" t="s">
        <v>5505</v>
      </c>
      <c r="TA257" t="s">
        <v>360</v>
      </c>
      <c r="TB257" t="s">
        <v>362</v>
      </c>
      <c r="TC257" t="s">
        <v>362</v>
      </c>
      <c r="TD257" t="s">
        <v>362</v>
      </c>
      <c r="TE257" t="s">
        <v>362</v>
      </c>
      <c r="TF257" t="s">
        <v>362</v>
      </c>
      <c r="TG257" t="s">
        <v>362</v>
      </c>
      <c r="TH257" t="s">
        <v>362</v>
      </c>
      <c r="TJ257" t="s">
        <v>5495</v>
      </c>
      <c r="TK257" t="s">
        <v>362</v>
      </c>
      <c r="TL257" t="s">
        <v>362</v>
      </c>
      <c r="TM257" t="s">
        <v>362</v>
      </c>
      <c r="TN257" t="s">
        <v>362</v>
      </c>
      <c r="TO257" t="s">
        <v>362</v>
      </c>
      <c r="TP257" t="s">
        <v>362</v>
      </c>
      <c r="TQ257" t="s">
        <v>360</v>
      </c>
      <c r="TR257" t="s">
        <v>362</v>
      </c>
      <c r="TS257" t="s">
        <v>362</v>
      </c>
      <c r="TT257" t="s">
        <v>362</v>
      </c>
      <c r="TU257" t="s">
        <v>362</v>
      </c>
      <c r="TV257" t="s">
        <v>362</v>
      </c>
      <c r="TW257" t="s">
        <v>362</v>
      </c>
      <c r="UN257" t="s">
        <v>3074</v>
      </c>
      <c r="UO257" t="s">
        <v>3074</v>
      </c>
      <c r="UP257" t="s">
        <v>3074</v>
      </c>
      <c r="UQ257" t="s">
        <v>7053</v>
      </c>
      <c r="UR257" t="s">
        <v>304</v>
      </c>
      <c r="US257" t="s">
        <v>321</v>
      </c>
      <c r="UT257" t="s">
        <v>282</v>
      </c>
      <c r="UU257" t="s">
        <v>698</v>
      </c>
      <c r="UV257" t="s">
        <v>525</v>
      </c>
      <c r="UW257" t="s">
        <v>331</v>
      </c>
      <c r="UX257" t="s">
        <v>737</v>
      </c>
      <c r="UY257" t="s">
        <v>406</v>
      </c>
      <c r="UZ257" t="s">
        <v>1098</v>
      </c>
      <c r="VA257" t="s">
        <v>1184</v>
      </c>
      <c r="VB257" t="s">
        <v>380</v>
      </c>
    </row>
    <row r="258" spans="1:574" x14ac:dyDescent="0.25">
      <c r="A258" t="s">
        <v>7054</v>
      </c>
      <c r="B258" s="38">
        <v>45918</v>
      </c>
      <c r="C258" t="s">
        <v>3057</v>
      </c>
      <c r="D258" t="s">
        <v>3062</v>
      </c>
      <c r="E258" t="s">
        <v>3068</v>
      </c>
      <c r="G258" t="s">
        <v>3072</v>
      </c>
      <c r="H258" s="38">
        <v>44616</v>
      </c>
      <c r="I258">
        <v>68</v>
      </c>
      <c r="J258" t="s">
        <v>1470</v>
      </c>
      <c r="K258" t="s">
        <v>4866</v>
      </c>
      <c r="L258" t="s">
        <v>4875</v>
      </c>
      <c r="N258" t="s">
        <v>4913</v>
      </c>
      <c r="P258" t="s">
        <v>4933</v>
      </c>
      <c r="R258" t="s">
        <v>3074</v>
      </c>
      <c r="S258" t="s">
        <v>362</v>
      </c>
      <c r="T258" t="s">
        <v>362</v>
      </c>
      <c r="U258" t="s">
        <v>362</v>
      </c>
      <c r="V258" t="s">
        <v>362</v>
      </c>
      <c r="W258" t="s">
        <v>362</v>
      </c>
      <c r="X258" t="s">
        <v>360</v>
      </c>
      <c r="Y258" t="s">
        <v>362</v>
      </c>
      <c r="Z258" t="s">
        <v>362</v>
      </c>
      <c r="AB258" t="s">
        <v>4942</v>
      </c>
      <c r="AC258" t="s">
        <v>4940</v>
      </c>
      <c r="AD258" t="s">
        <v>4942</v>
      </c>
      <c r="AE258" t="s">
        <v>4940</v>
      </c>
      <c r="AF258" t="s">
        <v>4940</v>
      </c>
      <c r="AG258" t="s">
        <v>4940</v>
      </c>
      <c r="AH258" t="s">
        <v>7038</v>
      </c>
      <c r="AI258" t="s">
        <v>360</v>
      </c>
      <c r="AJ258" t="s">
        <v>362</v>
      </c>
      <c r="AK258" t="s">
        <v>362</v>
      </c>
      <c r="AL258" t="s">
        <v>360</v>
      </c>
      <c r="AM258" t="s">
        <v>362</v>
      </c>
      <c r="AN258" t="s">
        <v>362</v>
      </c>
      <c r="AO258" t="s">
        <v>362</v>
      </c>
      <c r="AP258" t="s">
        <v>360</v>
      </c>
      <c r="AQ258" t="s">
        <v>362</v>
      </c>
      <c r="AR258" t="s">
        <v>362</v>
      </c>
      <c r="AS258" t="s">
        <v>362</v>
      </c>
      <c r="AT258" t="s">
        <v>362</v>
      </c>
      <c r="AU258" t="s">
        <v>362</v>
      </c>
      <c r="AV258" t="s">
        <v>362</v>
      </c>
      <c r="AX258" t="s">
        <v>4949</v>
      </c>
      <c r="AY258" t="s">
        <v>360</v>
      </c>
      <c r="AZ258" t="s">
        <v>362</v>
      </c>
      <c r="BA258" t="s">
        <v>362</v>
      </c>
      <c r="BB258" t="s">
        <v>362</v>
      </c>
      <c r="BC258" t="s">
        <v>362</v>
      </c>
      <c r="BD258" t="s">
        <v>362</v>
      </c>
      <c r="BE258" t="s">
        <v>362</v>
      </c>
      <c r="BF258" t="s">
        <v>362</v>
      </c>
      <c r="BG258" t="s">
        <v>362</v>
      </c>
      <c r="BH258" t="s">
        <v>362</v>
      </c>
      <c r="BI258" t="s">
        <v>362</v>
      </c>
      <c r="BJ258" t="s">
        <v>362</v>
      </c>
      <c r="BK258" t="s">
        <v>362</v>
      </c>
      <c r="BM258" t="s">
        <v>5473</v>
      </c>
      <c r="BN258" t="s">
        <v>362</v>
      </c>
      <c r="BO258" t="s">
        <v>362</v>
      </c>
      <c r="BP258" t="s">
        <v>362</v>
      </c>
      <c r="BQ258" t="s">
        <v>360</v>
      </c>
      <c r="BR258" t="s">
        <v>362</v>
      </c>
      <c r="BS258" t="s">
        <v>362</v>
      </c>
      <c r="BT258" t="s">
        <v>362</v>
      </c>
      <c r="BU258" t="s">
        <v>362</v>
      </c>
      <c r="BV258" t="s">
        <v>362</v>
      </c>
      <c r="BX258" t="s">
        <v>4975</v>
      </c>
      <c r="CN258" t="s">
        <v>5002</v>
      </c>
      <c r="DD258" t="s">
        <v>4984</v>
      </c>
      <c r="EK258" t="s">
        <v>5074</v>
      </c>
      <c r="EL258" t="s">
        <v>5083</v>
      </c>
      <c r="EM258" t="s">
        <v>362</v>
      </c>
      <c r="EN258" t="s">
        <v>362</v>
      </c>
      <c r="EO258" t="s">
        <v>360</v>
      </c>
      <c r="EP258" t="s">
        <v>362</v>
      </c>
      <c r="EQ258" t="s">
        <v>362</v>
      </c>
      <c r="ER258" t="s">
        <v>362</v>
      </c>
      <c r="ES258" t="s">
        <v>362</v>
      </c>
      <c r="ET258" t="s">
        <v>362</v>
      </c>
      <c r="EU258" t="s">
        <v>362</v>
      </c>
      <c r="EW258" t="s">
        <v>6248</v>
      </c>
      <c r="EX258" t="s">
        <v>360</v>
      </c>
      <c r="EY258" t="s">
        <v>362</v>
      </c>
      <c r="EZ258" t="s">
        <v>362</v>
      </c>
      <c r="FA258" t="s">
        <v>362</v>
      </c>
      <c r="FB258" t="s">
        <v>362</v>
      </c>
      <c r="FC258" t="s">
        <v>362</v>
      </c>
      <c r="FD258" t="s">
        <v>360</v>
      </c>
      <c r="FE258" t="s">
        <v>362</v>
      </c>
      <c r="FF258" t="s">
        <v>362</v>
      </c>
      <c r="FG258" t="s">
        <v>362</v>
      </c>
      <c r="FH258" t="s">
        <v>362</v>
      </c>
      <c r="FJ258" t="s">
        <v>5074</v>
      </c>
      <c r="FK258" t="s">
        <v>5111</v>
      </c>
      <c r="FL258" t="s">
        <v>5113</v>
      </c>
      <c r="FM258" t="s">
        <v>360</v>
      </c>
      <c r="FN258" t="s">
        <v>362</v>
      </c>
      <c r="FO258" t="s">
        <v>362</v>
      </c>
      <c r="FP258" t="s">
        <v>362</v>
      </c>
      <c r="FQ258" t="s">
        <v>362</v>
      </c>
      <c r="FR258" t="s">
        <v>362</v>
      </c>
      <c r="FS258" t="s">
        <v>362</v>
      </c>
      <c r="FT258" t="s">
        <v>362</v>
      </c>
      <c r="FV258" t="s">
        <v>3072</v>
      </c>
      <c r="GG258" t="s">
        <v>4957</v>
      </c>
      <c r="GI258" t="s">
        <v>3074</v>
      </c>
      <c r="HN258" t="s">
        <v>4907</v>
      </c>
      <c r="HO258" t="s">
        <v>362</v>
      </c>
      <c r="HP258" t="s">
        <v>362</v>
      </c>
      <c r="HQ258" t="s">
        <v>362</v>
      </c>
      <c r="HR258" t="s">
        <v>362</v>
      </c>
      <c r="HS258" t="s">
        <v>362</v>
      </c>
      <c r="HT258" t="s">
        <v>362</v>
      </c>
      <c r="HU258" t="s">
        <v>362</v>
      </c>
      <c r="HV258" t="s">
        <v>360</v>
      </c>
      <c r="HW258" t="s">
        <v>362</v>
      </c>
      <c r="HY258" t="s">
        <v>5186</v>
      </c>
      <c r="HZ258" t="s">
        <v>362</v>
      </c>
      <c r="IA258" t="s">
        <v>362</v>
      </c>
      <c r="IB258" t="s">
        <v>362</v>
      </c>
      <c r="IC258" t="s">
        <v>362</v>
      </c>
      <c r="ID258" t="s">
        <v>360</v>
      </c>
      <c r="IE258" t="s">
        <v>362</v>
      </c>
      <c r="IG258" t="s">
        <v>5187</v>
      </c>
      <c r="IP258" t="s">
        <v>5205</v>
      </c>
      <c r="IQ258" t="s">
        <v>7055</v>
      </c>
      <c r="IR258" t="s">
        <v>362</v>
      </c>
      <c r="IS258" t="s">
        <v>360</v>
      </c>
      <c r="IT258" t="s">
        <v>362</v>
      </c>
      <c r="IU258" t="s">
        <v>360</v>
      </c>
      <c r="IV258" t="s">
        <v>362</v>
      </c>
      <c r="IW258" t="s">
        <v>362</v>
      </c>
      <c r="IX258" t="s">
        <v>362</v>
      </c>
      <c r="IY258" t="s">
        <v>362</v>
      </c>
      <c r="IZ258" t="s">
        <v>362</v>
      </c>
      <c r="JA258" t="s">
        <v>362</v>
      </c>
      <c r="JL258" t="s">
        <v>5235</v>
      </c>
      <c r="JX258" t="s">
        <v>5257</v>
      </c>
      <c r="JY258" t="s">
        <v>362</v>
      </c>
      <c r="JZ258" t="s">
        <v>362</v>
      </c>
      <c r="KA258" t="s">
        <v>362</v>
      </c>
      <c r="KB258" t="s">
        <v>362</v>
      </c>
      <c r="KC258" t="s">
        <v>362</v>
      </c>
      <c r="KD258" t="s">
        <v>360</v>
      </c>
      <c r="KE258" t="s">
        <v>362</v>
      </c>
      <c r="KF258" t="s">
        <v>362</v>
      </c>
      <c r="KG258" t="s">
        <v>362</v>
      </c>
      <c r="KI258" t="s">
        <v>5261</v>
      </c>
      <c r="KW258" t="s">
        <v>5263</v>
      </c>
      <c r="KX258" t="s">
        <v>360</v>
      </c>
      <c r="KY258" t="s">
        <v>362</v>
      </c>
      <c r="KZ258" t="s">
        <v>362</v>
      </c>
      <c r="LA258" t="s">
        <v>362</v>
      </c>
      <c r="LB258" t="s">
        <v>362</v>
      </c>
      <c r="LC258" t="s">
        <v>362</v>
      </c>
      <c r="LD258" t="s">
        <v>362</v>
      </c>
      <c r="LE258" t="s">
        <v>362</v>
      </c>
      <c r="LF258" t="s">
        <v>362</v>
      </c>
      <c r="LG258" t="s">
        <v>362</v>
      </c>
      <c r="LH258" t="s">
        <v>362</v>
      </c>
      <c r="LJ258" t="s">
        <v>5279</v>
      </c>
      <c r="LK258" t="s">
        <v>360</v>
      </c>
      <c r="LL258" t="s">
        <v>362</v>
      </c>
      <c r="LM258" t="s">
        <v>362</v>
      </c>
      <c r="LN258" t="s">
        <v>362</v>
      </c>
      <c r="LO258" t="s">
        <v>362</v>
      </c>
      <c r="LP258" t="s">
        <v>362</v>
      </c>
      <c r="LQ258" t="s">
        <v>362</v>
      </c>
      <c r="LS258" t="s">
        <v>3074</v>
      </c>
      <c r="NE258" t="s">
        <v>4971</v>
      </c>
      <c r="NF258" t="s">
        <v>362</v>
      </c>
      <c r="NG258" t="s">
        <v>362</v>
      </c>
      <c r="NH258" t="s">
        <v>362</v>
      </c>
      <c r="NI258" t="s">
        <v>362</v>
      </c>
      <c r="NJ258" t="s">
        <v>362</v>
      </c>
      <c r="NK258" t="s">
        <v>362</v>
      </c>
      <c r="NL258" t="s">
        <v>362</v>
      </c>
      <c r="NM258" t="s">
        <v>362</v>
      </c>
      <c r="NN258" t="s">
        <v>362</v>
      </c>
      <c r="NO258" t="s">
        <v>362</v>
      </c>
      <c r="NP258" t="s">
        <v>362</v>
      </c>
      <c r="NQ258" t="s">
        <v>360</v>
      </c>
      <c r="NR258" t="s">
        <v>362</v>
      </c>
      <c r="NS258" t="s">
        <v>362</v>
      </c>
      <c r="NU258" t="s">
        <v>5263</v>
      </c>
      <c r="NV258" t="s">
        <v>360</v>
      </c>
      <c r="NW258" t="s">
        <v>362</v>
      </c>
      <c r="NX258" t="s">
        <v>362</v>
      </c>
      <c r="NY258" t="s">
        <v>362</v>
      </c>
      <c r="NZ258" t="s">
        <v>362</v>
      </c>
      <c r="OA258" t="s">
        <v>362</v>
      </c>
      <c r="OB258" t="s">
        <v>362</v>
      </c>
      <c r="OC258" t="s">
        <v>362</v>
      </c>
      <c r="OD258" t="s">
        <v>362</v>
      </c>
      <c r="OE258" t="s">
        <v>362</v>
      </c>
      <c r="OF258" t="s">
        <v>362</v>
      </c>
      <c r="OG258" t="s">
        <v>362</v>
      </c>
      <c r="OI258" t="s">
        <v>5345</v>
      </c>
      <c r="OJ258" t="s">
        <v>360</v>
      </c>
      <c r="OK258" t="s">
        <v>362</v>
      </c>
      <c r="OL258" t="s">
        <v>362</v>
      </c>
      <c r="OM258" t="s">
        <v>362</v>
      </c>
      <c r="ON258" t="s">
        <v>362</v>
      </c>
      <c r="OO258" t="s">
        <v>362</v>
      </c>
      <c r="OP258" t="s">
        <v>362</v>
      </c>
      <c r="OQ258" t="s">
        <v>362</v>
      </c>
      <c r="OR258" t="s">
        <v>362</v>
      </c>
      <c r="OS258" t="s">
        <v>362</v>
      </c>
      <c r="OU258" t="s">
        <v>5019</v>
      </c>
      <c r="OV258" t="s">
        <v>5365</v>
      </c>
      <c r="OW258" t="s">
        <v>362</v>
      </c>
      <c r="OX258" t="s">
        <v>362</v>
      </c>
      <c r="OY258" t="s">
        <v>362</v>
      </c>
      <c r="OZ258" t="s">
        <v>360</v>
      </c>
      <c r="PA258" t="s">
        <v>362</v>
      </c>
      <c r="PB258" t="s">
        <v>362</v>
      </c>
      <c r="PC258" t="s">
        <v>362</v>
      </c>
      <c r="PD258" t="s">
        <v>362</v>
      </c>
      <c r="PF258" t="s">
        <v>6147</v>
      </c>
      <c r="PG258" t="s">
        <v>360</v>
      </c>
      <c r="PH258" t="s">
        <v>362</v>
      </c>
      <c r="PI258" t="s">
        <v>360</v>
      </c>
      <c r="PJ258" t="s">
        <v>362</v>
      </c>
      <c r="PK258" t="s">
        <v>362</v>
      </c>
      <c r="PL258" t="s">
        <v>362</v>
      </c>
      <c r="PM258" t="s">
        <v>362</v>
      </c>
      <c r="PN258" t="s">
        <v>362</v>
      </c>
      <c r="PO258" t="s">
        <v>362</v>
      </c>
      <c r="PP258" t="s">
        <v>360</v>
      </c>
      <c r="PQ258" t="s">
        <v>362</v>
      </c>
      <c r="PR258" t="s">
        <v>362</v>
      </c>
      <c r="PS258" t="s">
        <v>362</v>
      </c>
      <c r="PT258" t="s">
        <v>362</v>
      </c>
      <c r="PU258" t="s">
        <v>362</v>
      </c>
      <c r="PV258" t="s">
        <v>362</v>
      </c>
      <c r="PW258" t="s">
        <v>362</v>
      </c>
      <c r="PX258" t="s">
        <v>362</v>
      </c>
      <c r="PZ258" t="s">
        <v>5398</v>
      </c>
      <c r="QA258" t="s">
        <v>362</v>
      </c>
      <c r="QB258" t="s">
        <v>362</v>
      </c>
      <c r="QC258" t="s">
        <v>362</v>
      </c>
      <c r="QD258" t="s">
        <v>362</v>
      </c>
      <c r="QE258" t="s">
        <v>362</v>
      </c>
      <c r="QF258" t="s">
        <v>362</v>
      </c>
      <c r="QG258" t="s">
        <v>362</v>
      </c>
      <c r="QH258" t="s">
        <v>362</v>
      </c>
      <c r="QI258" t="s">
        <v>362</v>
      </c>
      <c r="QJ258" t="s">
        <v>362</v>
      </c>
      <c r="QK258" t="s">
        <v>362</v>
      </c>
      <c r="QL258" t="s">
        <v>362</v>
      </c>
      <c r="QM258" t="s">
        <v>360</v>
      </c>
      <c r="QN258" t="s">
        <v>362</v>
      </c>
      <c r="QO258" t="s">
        <v>362</v>
      </c>
      <c r="QP258" t="s">
        <v>362</v>
      </c>
      <c r="SZ258" t="s">
        <v>5505</v>
      </c>
      <c r="TA258" t="s">
        <v>360</v>
      </c>
      <c r="TB258" t="s">
        <v>362</v>
      </c>
      <c r="TC258" t="s">
        <v>362</v>
      </c>
      <c r="TD258" t="s">
        <v>362</v>
      </c>
      <c r="TE258" t="s">
        <v>362</v>
      </c>
      <c r="TF258" t="s">
        <v>362</v>
      </c>
      <c r="TG258" t="s">
        <v>362</v>
      </c>
      <c r="TH258" t="s">
        <v>362</v>
      </c>
      <c r="TJ258" t="s">
        <v>7056</v>
      </c>
      <c r="TK258" t="s">
        <v>362</v>
      </c>
      <c r="TL258" t="s">
        <v>362</v>
      </c>
      <c r="TM258" t="s">
        <v>360</v>
      </c>
      <c r="TN258" t="s">
        <v>360</v>
      </c>
      <c r="TO258" t="s">
        <v>360</v>
      </c>
      <c r="TP258" t="s">
        <v>362</v>
      </c>
      <c r="TQ258" t="s">
        <v>362</v>
      </c>
      <c r="TR258" t="s">
        <v>362</v>
      </c>
      <c r="TS258" t="s">
        <v>362</v>
      </c>
      <c r="TT258" t="s">
        <v>362</v>
      </c>
      <c r="TU258" t="s">
        <v>362</v>
      </c>
      <c r="TV258" t="s">
        <v>362</v>
      </c>
      <c r="TW258" t="s">
        <v>362</v>
      </c>
      <c r="TY258" t="s">
        <v>5023</v>
      </c>
      <c r="TZ258" t="s">
        <v>4907</v>
      </c>
      <c r="UA258" t="s">
        <v>362</v>
      </c>
      <c r="UB258" t="s">
        <v>362</v>
      </c>
      <c r="UC258" t="s">
        <v>362</v>
      </c>
      <c r="UD258" t="s">
        <v>362</v>
      </c>
      <c r="UE258" t="s">
        <v>362</v>
      </c>
      <c r="UF258" t="s">
        <v>362</v>
      </c>
      <c r="UG258" t="s">
        <v>362</v>
      </c>
      <c r="UH258" t="s">
        <v>362</v>
      </c>
      <c r="UI258" t="s">
        <v>362</v>
      </c>
      <c r="UJ258" t="s">
        <v>360</v>
      </c>
      <c r="UK258" t="s">
        <v>362</v>
      </c>
      <c r="UN258" t="s">
        <v>3074</v>
      </c>
      <c r="UO258" t="s">
        <v>3074</v>
      </c>
      <c r="UP258" t="s">
        <v>3074</v>
      </c>
      <c r="UQ258" t="s">
        <v>7057</v>
      </c>
      <c r="UR258" t="s">
        <v>304</v>
      </c>
      <c r="US258" t="s">
        <v>321</v>
      </c>
      <c r="UT258" t="s">
        <v>298</v>
      </c>
      <c r="UU258" t="s">
        <v>686</v>
      </c>
      <c r="UV258" t="s">
        <v>532</v>
      </c>
      <c r="UW258" t="s">
        <v>330</v>
      </c>
      <c r="UX258" t="s">
        <v>742</v>
      </c>
      <c r="UY258" t="s">
        <v>406</v>
      </c>
      <c r="UZ258" t="s">
        <v>1099</v>
      </c>
      <c r="VA258" t="s">
        <v>1184</v>
      </c>
      <c r="VB258" t="s">
        <v>386</v>
      </c>
    </row>
    <row r="259" spans="1:574" x14ac:dyDescent="0.25">
      <c r="A259" t="s">
        <v>7058</v>
      </c>
      <c r="B259" s="38">
        <v>45918</v>
      </c>
      <c r="C259" t="s">
        <v>3058</v>
      </c>
      <c r="D259" t="s">
        <v>3062</v>
      </c>
      <c r="E259" t="s">
        <v>3068</v>
      </c>
      <c r="G259" t="s">
        <v>3072</v>
      </c>
      <c r="H259" s="38">
        <v>44682</v>
      </c>
      <c r="I259">
        <v>38</v>
      </c>
      <c r="J259" t="s">
        <v>1467</v>
      </c>
      <c r="K259" t="s">
        <v>4866</v>
      </c>
      <c r="L259" t="s">
        <v>4875</v>
      </c>
      <c r="N259" t="s">
        <v>4911</v>
      </c>
      <c r="P259" t="s">
        <v>4921</v>
      </c>
      <c r="R259" t="s">
        <v>6301</v>
      </c>
      <c r="S259" t="s">
        <v>360</v>
      </c>
      <c r="T259" t="s">
        <v>362</v>
      </c>
      <c r="U259" t="s">
        <v>362</v>
      </c>
      <c r="V259" t="s">
        <v>360</v>
      </c>
      <c r="W259" t="s">
        <v>362</v>
      </c>
      <c r="X259" t="s">
        <v>362</v>
      </c>
      <c r="Y259" t="s">
        <v>362</v>
      </c>
      <c r="Z259" t="s">
        <v>362</v>
      </c>
      <c r="AB259" t="s">
        <v>4940</v>
      </c>
      <c r="AC259" t="s">
        <v>4940</v>
      </c>
      <c r="AD259" t="s">
        <v>4940</v>
      </c>
      <c r="AE259" t="s">
        <v>4940</v>
      </c>
      <c r="AF259" t="s">
        <v>4940</v>
      </c>
      <c r="AG259" t="s">
        <v>4940</v>
      </c>
      <c r="AH259" t="s">
        <v>4949</v>
      </c>
      <c r="AI259" t="s">
        <v>360</v>
      </c>
      <c r="AJ259" t="s">
        <v>362</v>
      </c>
      <c r="AK259" t="s">
        <v>362</v>
      </c>
      <c r="AL259" t="s">
        <v>362</v>
      </c>
      <c r="AM259" t="s">
        <v>362</v>
      </c>
      <c r="AN259" t="s">
        <v>362</v>
      </c>
      <c r="AO259" t="s">
        <v>362</v>
      </c>
      <c r="AP259" t="s">
        <v>362</v>
      </c>
      <c r="AQ259" t="s">
        <v>362</v>
      </c>
      <c r="AR259" t="s">
        <v>362</v>
      </c>
      <c r="AS259" t="s">
        <v>362</v>
      </c>
      <c r="AT259" t="s">
        <v>362</v>
      </c>
      <c r="AU259" t="s">
        <v>362</v>
      </c>
      <c r="AV259" t="s">
        <v>362</v>
      </c>
      <c r="AX259" t="s">
        <v>4973</v>
      </c>
      <c r="AY259" t="s">
        <v>362</v>
      </c>
      <c r="AZ259" t="s">
        <v>362</v>
      </c>
      <c r="BA259" t="s">
        <v>362</v>
      </c>
      <c r="BB259" t="s">
        <v>362</v>
      </c>
      <c r="BC259" t="s">
        <v>362</v>
      </c>
      <c r="BD259" t="s">
        <v>362</v>
      </c>
      <c r="BE259" t="s">
        <v>362</v>
      </c>
      <c r="BF259" t="s">
        <v>362</v>
      </c>
      <c r="BG259" t="s">
        <v>362</v>
      </c>
      <c r="BH259" t="s">
        <v>362</v>
      </c>
      <c r="BI259" t="s">
        <v>362</v>
      </c>
      <c r="BJ259" t="s">
        <v>360</v>
      </c>
      <c r="BK259" t="s">
        <v>362</v>
      </c>
      <c r="DE259" t="s">
        <v>5026</v>
      </c>
      <c r="DF259" t="s">
        <v>5036</v>
      </c>
      <c r="DG259" t="s">
        <v>362</v>
      </c>
      <c r="DH259" t="s">
        <v>362</v>
      </c>
      <c r="DI259" t="s">
        <v>360</v>
      </c>
      <c r="DJ259" t="s">
        <v>362</v>
      </c>
      <c r="DK259" t="s">
        <v>362</v>
      </c>
      <c r="DL259" t="s">
        <v>362</v>
      </c>
      <c r="EK259" t="s">
        <v>5072</v>
      </c>
      <c r="EL259" t="s">
        <v>5090</v>
      </c>
      <c r="EM259" t="s">
        <v>362</v>
      </c>
      <c r="EN259" t="s">
        <v>362</v>
      </c>
      <c r="EO259" t="s">
        <v>362</v>
      </c>
      <c r="EP259" t="s">
        <v>362</v>
      </c>
      <c r="EQ259" t="s">
        <v>362</v>
      </c>
      <c r="ER259" t="s">
        <v>360</v>
      </c>
      <c r="ES259" t="s">
        <v>362</v>
      </c>
      <c r="ET259" t="s">
        <v>362</v>
      </c>
      <c r="EU259" t="s">
        <v>362</v>
      </c>
      <c r="EW259" t="s">
        <v>7059</v>
      </c>
      <c r="EX259" t="s">
        <v>360</v>
      </c>
      <c r="EY259" t="s">
        <v>362</v>
      </c>
      <c r="EZ259" t="s">
        <v>362</v>
      </c>
      <c r="FA259" t="s">
        <v>360</v>
      </c>
      <c r="FB259" t="s">
        <v>362</v>
      </c>
      <c r="FC259" t="s">
        <v>362</v>
      </c>
      <c r="FD259" t="s">
        <v>360</v>
      </c>
      <c r="FE259" t="s">
        <v>362</v>
      </c>
      <c r="FF259" t="s">
        <v>362</v>
      </c>
      <c r="FG259" t="s">
        <v>362</v>
      </c>
      <c r="FH259" t="s">
        <v>362</v>
      </c>
      <c r="FJ259" t="s">
        <v>5072</v>
      </c>
      <c r="FK259" t="s">
        <v>5111</v>
      </c>
      <c r="FL259" t="s">
        <v>7060</v>
      </c>
      <c r="FM259" t="s">
        <v>360</v>
      </c>
      <c r="FN259" t="s">
        <v>360</v>
      </c>
      <c r="FO259" t="s">
        <v>360</v>
      </c>
      <c r="FP259" t="s">
        <v>362</v>
      </c>
      <c r="FQ259" t="s">
        <v>362</v>
      </c>
      <c r="FR259" t="s">
        <v>362</v>
      </c>
      <c r="FS259" t="s">
        <v>362</v>
      </c>
      <c r="FT259" t="s">
        <v>362</v>
      </c>
      <c r="FV259" t="s">
        <v>5111</v>
      </c>
      <c r="FW259" t="s">
        <v>7061</v>
      </c>
      <c r="FX259" t="s">
        <v>360</v>
      </c>
      <c r="FY259" t="s">
        <v>360</v>
      </c>
      <c r="FZ259" t="s">
        <v>360</v>
      </c>
      <c r="GA259" t="s">
        <v>362</v>
      </c>
      <c r="GB259" t="s">
        <v>360</v>
      </c>
      <c r="GC259" t="s">
        <v>362</v>
      </c>
      <c r="GD259" t="s">
        <v>362</v>
      </c>
      <c r="GE259" t="s">
        <v>362</v>
      </c>
      <c r="GG259" t="s">
        <v>4953</v>
      </c>
      <c r="GI259" t="s">
        <v>3074</v>
      </c>
      <c r="HN259" t="s">
        <v>5172</v>
      </c>
      <c r="HO259" t="s">
        <v>362</v>
      </c>
      <c r="HP259" t="s">
        <v>362</v>
      </c>
      <c r="HQ259" t="s">
        <v>360</v>
      </c>
      <c r="HR259" t="s">
        <v>362</v>
      </c>
      <c r="HS259" t="s">
        <v>362</v>
      </c>
      <c r="HT259" t="s">
        <v>362</v>
      </c>
      <c r="HU259" t="s">
        <v>362</v>
      </c>
      <c r="HV259" t="s">
        <v>362</v>
      </c>
      <c r="HW259" t="s">
        <v>362</v>
      </c>
      <c r="HY259" t="s">
        <v>5186</v>
      </c>
      <c r="HZ259" t="s">
        <v>362</v>
      </c>
      <c r="IA259" t="s">
        <v>362</v>
      </c>
      <c r="IB259" t="s">
        <v>362</v>
      </c>
      <c r="IC259" t="s">
        <v>362</v>
      </c>
      <c r="ID259" t="s">
        <v>360</v>
      </c>
      <c r="IE259" t="s">
        <v>362</v>
      </c>
      <c r="IG259" t="s">
        <v>5021</v>
      </c>
      <c r="IH259" t="s">
        <v>5198</v>
      </c>
      <c r="II259" t="s">
        <v>362</v>
      </c>
      <c r="IJ259" t="s">
        <v>362</v>
      </c>
      <c r="IK259" t="s">
        <v>360</v>
      </c>
      <c r="IL259" t="s">
        <v>362</v>
      </c>
      <c r="IM259" t="s">
        <v>362</v>
      </c>
      <c r="IN259" t="s">
        <v>362</v>
      </c>
      <c r="IP259" t="s">
        <v>5205</v>
      </c>
      <c r="IQ259" t="s">
        <v>5224</v>
      </c>
      <c r="IR259" t="s">
        <v>362</v>
      </c>
      <c r="IS259" t="s">
        <v>362</v>
      </c>
      <c r="IT259" t="s">
        <v>362</v>
      </c>
      <c r="IU259" t="s">
        <v>362</v>
      </c>
      <c r="IV259" t="s">
        <v>362</v>
      </c>
      <c r="IW259" t="s">
        <v>362</v>
      </c>
      <c r="IX259" t="s">
        <v>360</v>
      </c>
      <c r="IY259" t="s">
        <v>362</v>
      </c>
      <c r="IZ259" t="s">
        <v>362</v>
      </c>
      <c r="JA259" t="s">
        <v>362</v>
      </c>
      <c r="JC259" t="s">
        <v>5050</v>
      </c>
      <c r="JD259" t="s">
        <v>360</v>
      </c>
      <c r="JE259" t="s">
        <v>362</v>
      </c>
      <c r="JF259" t="s">
        <v>362</v>
      </c>
      <c r="JG259" t="s">
        <v>362</v>
      </c>
      <c r="JH259" t="s">
        <v>362</v>
      </c>
      <c r="JI259" t="s">
        <v>362</v>
      </c>
      <c r="JJ259" t="s">
        <v>362</v>
      </c>
      <c r="JL259" t="s">
        <v>3074</v>
      </c>
      <c r="KI259" t="s">
        <v>5259</v>
      </c>
      <c r="KJ259" t="s">
        <v>6186</v>
      </c>
      <c r="KK259" t="s">
        <v>360</v>
      </c>
      <c r="KL259" t="s">
        <v>362</v>
      </c>
      <c r="KM259" t="s">
        <v>360</v>
      </c>
      <c r="KN259" t="s">
        <v>362</v>
      </c>
      <c r="KO259" t="s">
        <v>362</v>
      </c>
      <c r="KP259" t="s">
        <v>362</v>
      </c>
      <c r="KQ259" t="s">
        <v>362</v>
      </c>
      <c r="KR259" t="s">
        <v>362</v>
      </c>
      <c r="KS259" t="s">
        <v>362</v>
      </c>
      <c r="KT259" t="s">
        <v>362</v>
      </c>
      <c r="KU259" t="s">
        <v>362</v>
      </c>
      <c r="LJ259" t="s">
        <v>6023</v>
      </c>
      <c r="LK259" t="s">
        <v>360</v>
      </c>
      <c r="LL259" t="s">
        <v>360</v>
      </c>
      <c r="LM259" t="s">
        <v>360</v>
      </c>
      <c r="LN259" t="s">
        <v>360</v>
      </c>
      <c r="LO259" t="s">
        <v>362</v>
      </c>
      <c r="LP259" t="s">
        <v>362</v>
      </c>
      <c r="LQ259" t="s">
        <v>362</v>
      </c>
      <c r="LS259" t="s">
        <v>3072</v>
      </c>
      <c r="LT259" t="s">
        <v>5289</v>
      </c>
      <c r="MF259" t="s">
        <v>5310</v>
      </c>
      <c r="MG259" t="s">
        <v>360</v>
      </c>
      <c r="MH259" t="s">
        <v>362</v>
      </c>
      <c r="MI259" t="s">
        <v>362</v>
      </c>
      <c r="MJ259" t="s">
        <v>362</v>
      </c>
      <c r="MK259" t="s">
        <v>362</v>
      </c>
      <c r="ML259" t="s">
        <v>362</v>
      </c>
      <c r="MM259" t="s">
        <v>362</v>
      </c>
      <c r="MN259" t="s">
        <v>362</v>
      </c>
      <c r="MO259" t="s">
        <v>362</v>
      </c>
      <c r="MP259" t="s">
        <v>362</v>
      </c>
      <c r="NE259" t="s">
        <v>4971</v>
      </c>
      <c r="NF259" t="s">
        <v>362</v>
      </c>
      <c r="NG259" t="s">
        <v>362</v>
      </c>
      <c r="NH259" t="s">
        <v>362</v>
      </c>
      <c r="NI259" t="s">
        <v>362</v>
      </c>
      <c r="NJ259" t="s">
        <v>362</v>
      </c>
      <c r="NK259" t="s">
        <v>362</v>
      </c>
      <c r="NL259" t="s">
        <v>362</v>
      </c>
      <c r="NM259" t="s">
        <v>362</v>
      </c>
      <c r="NN259" t="s">
        <v>362</v>
      </c>
      <c r="NO259" t="s">
        <v>362</v>
      </c>
      <c r="NP259" t="s">
        <v>362</v>
      </c>
      <c r="NQ259" t="s">
        <v>360</v>
      </c>
      <c r="NR259" t="s">
        <v>362</v>
      </c>
      <c r="NS259" t="s">
        <v>362</v>
      </c>
      <c r="NU259" t="s">
        <v>6186</v>
      </c>
      <c r="NV259" t="s">
        <v>360</v>
      </c>
      <c r="NW259" t="s">
        <v>362</v>
      </c>
      <c r="NX259" t="s">
        <v>360</v>
      </c>
      <c r="NY259" t="s">
        <v>362</v>
      </c>
      <c r="NZ259" t="s">
        <v>362</v>
      </c>
      <c r="OA259" t="s">
        <v>362</v>
      </c>
      <c r="OB259" t="s">
        <v>362</v>
      </c>
      <c r="OC259" t="s">
        <v>362</v>
      </c>
      <c r="OD259" t="s">
        <v>362</v>
      </c>
      <c r="OE259" t="s">
        <v>362</v>
      </c>
      <c r="OF259" t="s">
        <v>362</v>
      </c>
      <c r="OG259" t="s">
        <v>362</v>
      </c>
      <c r="OI259" t="s">
        <v>5345</v>
      </c>
      <c r="OJ259" t="s">
        <v>360</v>
      </c>
      <c r="OK259" t="s">
        <v>362</v>
      </c>
      <c r="OL259" t="s">
        <v>362</v>
      </c>
      <c r="OM259" t="s">
        <v>362</v>
      </c>
      <c r="ON259" t="s">
        <v>362</v>
      </c>
      <c r="OO259" t="s">
        <v>362</v>
      </c>
      <c r="OP259" t="s">
        <v>362</v>
      </c>
      <c r="OQ259" t="s">
        <v>362</v>
      </c>
      <c r="OR259" t="s">
        <v>362</v>
      </c>
      <c r="OS259" t="s">
        <v>362</v>
      </c>
      <c r="OU259" t="s">
        <v>5021</v>
      </c>
      <c r="OV259" t="s">
        <v>6071</v>
      </c>
      <c r="OW259" t="s">
        <v>360</v>
      </c>
      <c r="OX259" t="s">
        <v>362</v>
      </c>
      <c r="OY259" t="s">
        <v>360</v>
      </c>
      <c r="OZ259" t="s">
        <v>360</v>
      </c>
      <c r="PA259" t="s">
        <v>362</v>
      </c>
      <c r="PB259" t="s">
        <v>362</v>
      </c>
      <c r="PC259" t="s">
        <v>362</v>
      </c>
      <c r="PD259" t="s">
        <v>362</v>
      </c>
      <c r="PF259" t="s">
        <v>7062</v>
      </c>
      <c r="PG259" t="s">
        <v>362</v>
      </c>
      <c r="PH259" t="s">
        <v>362</v>
      </c>
      <c r="PI259" t="s">
        <v>362</v>
      </c>
      <c r="PJ259" t="s">
        <v>362</v>
      </c>
      <c r="PK259" t="s">
        <v>360</v>
      </c>
      <c r="PL259" t="s">
        <v>362</v>
      </c>
      <c r="PM259" t="s">
        <v>360</v>
      </c>
      <c r="PN259" t="s">
        <v>362</v>
      </c>
      <c r="PO259" t="s">
        <v>362</v>
      </c>
      <c r="PP259" t="s">
        <v>360</v>
      </c>
      <c r="PQ259" t="s">
        <v>362</v>
      </c>
      <c r="PR259" t="s">
        <v>362</v>
      </c>
      <c r="PS259" t="s">
        <v>362</v>
      </c>
      <c r="PT259" t="s">
        <v>362</v>
      </c>
      <c r="PU259" t="s">
        <v>362</v>
      </c>
      <c r="PV259" t="s">
        <v>362</v>
      </c>
      <c r="PW259" t="s">
        <v>362</v>
      </c>
      <c r="PX259" t="s">
        <v>362</v>
      </c>
      <c r="PZ259" t="s">
        <v>6522</v>
      </c>
      <c r="QA259" t="s">
        <v>362</v>
      </c>
      <c r="QB259" t="s">
        <v>362</v>
      </c>
      <c r="QC259" t="s">
        <v>362</v>
      </c>
      <c r="QD259" t="s">
        <v>362</v>
      </c>
      <c r="QE259" t="s">
        <v>362</v>
      </c>
      <c r="QF259" t="s">
        <v>360</v>
      </c>
      <c r="QG259" t="s">
        <v>362</v>
      </c>
      <c r="QH259" t="s">
        <v>360</v>
      </c>
      <c r="QI259" t="s">
        <v>362</v>
      </c>
      <c r="QJ259" t="s">
        <v>362</v>
      </c>
      <c r="QK259" t="s">
        <v>362</v>
      </c>
      <c r="QL259" t="s">
        <v>362</v>
      </c>
      <c r="QM259" t="s">
        <v>362</v>
      </c>
      <c r="QN259" t="s">
        <v>362</v>
      </c>
      <c r="QO259" t="s">
        <v>362</v>
      </c>
      <c r="QP259" t="s">
        <v>362</v>
      </c>
      <c r="QR259" t="s">
        <v>6074</v>
      </c>
      <c r="QS259" t="s">
        <v>362</v>
      </c>
      <c r="QT259" t="s">
        <v>362</v>
      </c>
      <c r="QU259" t="s">
        <v>360</v>
      </c>
      <c r="QV259" t="s">
        <v>362</v>
      </c>
      <c r="QW259" t="s">
        <v>362</v>
      </c>
      <c r="QX259" t="s">
        <v>362</v>
      </c>
      <c r="QY259" t="s">
        <v>362</v>
      </c>
      <c r="QZ259" t="s">
        <v>360</v>
      </c>
      <c r="RA259" t="s">
        <v>362</v>
      </c>
      <c r="RB259" t="s">
        <v>362</v>
      </c>
      <c r="RC259" t="s">
        <v>362</v>
      </c>
      <c r="RD259" t="s">
        <v>362</v>
      </c>
      <c r="RF259" t="s">
        <v>6027</v>
      </c>
      <c r="RG259" t="s">
        <v>362</v>
      </c>
      <c r="RH259" t="s">
        <v>362</v>
      </c>
      <c r="RI259" t="s">
        <v>362</v>
      </c>
      <c r="RJ259" t="s">
        <v>362</v>
      </c>
      <c r="RK259" t="s">
        <v>360</v>
      </c>
      <c r="RL259" t="s">
        <v>360</v>
      </c>
      <c r="RM259" t="s">
        <v>362</v>
      </c>
      <c r="RN259" t="s">
        <v>362</v>
      </c>
      <c r="RO259" t="s">
        <v>362</v>
      </c>
      <c r="RP259" t="s">
        <v>362</v>
      </c>
      <c r="RQ259" t="s">
        <v>362</v>
      </c>
      <c r="RR259" t="s">
        <v>362</v>
      </c>
      <c r="RS259" t="s">
        <v>362</v>
      </c>
      <c r="RT259" t="s">
        <v>362</v>
      </c>
      <c r="RU259" t="s">
        <v>362</v>
      </c>
      <c r="RV259" t="s">
        <v>362</v>
      </c>
      <c r="RX259" t="s">
        <v>6149</v>
      </c>
      <c r="RY259" t="s">
        <v>360</v>
      </c>
      <c r="RZ259" t="s">
        <v>360</v>
      </c>
      <c r="SA259" t="s">
        <v>360</v>
      </c>
      <c r="SB259" t="s">
        <v>360</v>
      </c>
      <c r="SC259" t="s">
        <v>360</v>
      </c>
      <c r="SD259" t="s">
        <v>360</v>
      </c>
      <c r="SE259" t="s">
        <v>362</v>
      </c>
      <c r="SF259" t="s">
        <v>360</v>
      </c>
      <c r="SG259" t="s">
        <v>362</v>
      </c>
      <c r="SH259" t="s">
        <v>362</v>
      </c>
      <c r="SI259" t="s">
        <v>362</v>
      </c>
      <c r="SK259" t="s">
        <v>7063</v>
      </c>
      <c r="SL259" t="s">
        <v>362</v>
      </c>
      <c r="SM259" t="s">
        <v>362</v>
      </c>
      <c r="SN259" t="s">
        <v>360</v>
      </c>
      <c r="SO259" t="s">
        <v>360</v>
      </c>
      <c r="SP259" t="s">
        <v>362</v>
      </c>
      <c r="SQ259" t="s">
        <v>360</v>
      </c>
      <c r="SR259" t="s">
        <v>360</v>
      </c>
      <c r="SS259" t="s">
        <v>360</v>
      </c>
      <c r="ST259" t="s">
        <v>360</v>
      </c>
      <c r="SU259" t="s">
        <v>362</v>
      </c>
      <c r="SV259" t="s">
        <v>362</v>
      </c>
      <c r="SW259" t="s">
        <v>362</v>
      </c>
      <c r="SX259" t="s">
        <v>362</v>
      </c>
      <c r="SZ259" t="s">
        <v>5505</v>
      </c>
      <c r="TA259" t="s">
        <v>360</v>
      </c>
      <c r="TB259" t="s">
        <v>362</v>
      </c>
      <c r="TC259" t="s">
        <v>362</v>
      </c>
      <c r="TD259" t="s">
        <v>362</v>
      </c>
      <c r="TE259" t="s">
        <v>362</v>
      </c>
      <c r="TF259" t="s">
        <v>362</v>
      </c>
      <c r="TG259" t="s">
        <v>362</v>
      </c>
      <c r="TH259" t="s">
        <v>362</v>
      </c>
      <c r="TJ259" t="s">
        <v>7015</v>
      </c>
      <c r="TK259" t="s">
        <v>362</v>
      </c>
      <c r="TL259" t="s">
        <v>362</v>
      </c>
      <c r="TM259" t="s">
        <v>360</v>
      </c>
      <c r="TN259" t="s">
        <v>360</v>
      </c>
      <c r="TO259" t="s">
        <v>360</v>
      </c>
      <c r="TP259" t="s">
        <v>360</v>
      </c>
      <c r="TQ259" t="s">
        <v>360</v>
      </c>
      <c r="TR259" t="s">
        <v>360</v>
      </c>
      <c r="TS259" t="s">
        <v>360</v>
      </c>
      <c r="TT259" t="s">
        <v>362</v>
      </c>
      <c r="TU259" t="s">
        <v>362</v>
      </c>
      <c r="TV259" t="s">
        <v>362</v>
      </c>
      <c r="TW259" t="s">
        <v>362</v>
      </c>
      <c r="UN259" t="s">
        <v>3074</v>
      </c>
      <c r="UO259" t="s">
        <v>3074</v>
      </c>
      <c r="UP259" t="s">
        <v>3074</v>
      </c>
      <c r="UQ259" t="s">
        <v>7064</v>
      </c>
      <c r="UR259" t="s">
        <v>304</v>
      </c>
      <c r="US259" t="s">
        <v>321</v>
      </c>
      <c r="UT259" t="s">
        <v>290</v>
      </c>
      <c r="UU259" t="s">
        <v>690</v>
      </c>
      <c r="UV259" t="s">
        <v>532</v>
      </c>
      <c r="UW259" t="s">
        <v>329</v>
      </c>
      <c r="UX259" t="s">
        <v>737</v>
      </c>
      <c r="UY259" t="s">
        <v>406</v>
      </c>
      <c r="UZ259" t="s">
        <v>1098</v>
      </c>
      <c r="VA259" t="s">
        <v>1185</v>
      </c>
      <c r="VB259" t="s">
        <v>380</v>
      </c>
    </row>
    <row r="260" spans="1:574" x14ac:dyDescent="0.25">
      <c r="A260" t="s">
        <v>7065</v>
      </c>
      <c r="B260" s="38">
        <v>45918</v>
      </c>
      <c r="C260" t="s">
        <v>3056</v>
      </c>
      <c r="D260" t="s">
        <v>3062</v>
      </c>
      <c r="E260" t="s">
        <v>3068</v>
      </c>
      <c r="G260" t="s">
        <v>3072</v>
      </c>
      <c r="H260" s="38">
        <v>44972</v>
      </c>
      <c r="I260">
        <v>29</v>
      </c>
      <c r="J260" t="s">
        <v>1470</v>
      </c>
      <c r="K260" t="s">
        <v>4866</v>
      </c>
      <c r="L260" t="s">
        <v>4875</v>
      </c>
      <c r="N260" t="s">
        <v>4911</v>
      </c>
      <c r="P260" t="s">
        <v>4921</v>
      </c>
      <c r="R260" t="s">
        <v>5527</v>
      </c>
      <c r="S260" t="s">
        <v>360</v>
      </c>
      <c r="T260" t="s">
        <v>362</v>
      </c>
      <c r="U260" t="s">
        <v>362</v>
      </c>
      <c r="V260" t="s">
        <v>362</v>
      </c>
      <c r="W260" t="s">
        <v>362</v>
      </c>
      <c r="X260" t="s">
        <v>362</v>
      </c>
      <c r="Y260" t="s">
        <v>362</v>
      </c>
      <c r="Z260" t="s">
        <v>362</v>
      </c>
      <c r="AB260" t="s">
        <v>4940</v>
      </c>
      <c r="AC260" t="s">
        <v>4940</v>
      </c>
      <c r="AD260" t="s">
        <v>4940</v>
      </c>
      <c r="AE260" t="s">
        <v>4940</v>
      </c>
      <c r="AF260" t="s">
        <v>4940</v>
      </c>
      <c r="AG260" t="s">
        <v>4940</v>
      </c>
      <c r="AH260" t="s">
        <v>4971</v>
      </c>
      <c r="AI260" t="s">
        <v>362</v>
      </c>
      <c r="AJ260" t="s">
        <v>362</v>
      </c>
      <c r="AK260" t="s">
        <v>362</v>
      </c>
      <c r="AL260" t="s">
        <v>362</v>
      </c>
      <c r="AM260" t="s">
        <v>362</v>
      </c>
      <c r="AN260" t="s">
        <v>362</v>
      </c>
      <c r="AO260" t="s">
        <v>362</v>
      </c>
      <c r="AP260" t="s">
        <v>362</v>
      </c>
      <c r="AQ260" t="s">
        <v>362</v>
      </c>
      <c r="AR260" t="s">
        <v>362</v>
      </c>
      <c r="AS260" t="s">
        <v>362</v>
      </c>
      <c r="AT260" t="s">
        <v>362</v>
      </c>
      <c r="AU260" t="s">
        <v>360</v>
      </c>
      <c r="AV260" t="s">
        <v>362</v>
      </c>
      <c r="AX260" t="s">
        <v>4973</v>
      </c>
      <c r="AY260" t="s">
        <v>362</v>
      </c>
      <c r="AZ260" t="s">
        <v>362</v>
      </c>
      <c r="BA260" t="s">
        <v>362</v>
      </c>
      <c r="BB260" t="s">
        <v>362</v>
      </c>
      <c r="BC260" t="s">
        <v>362</v>
      </c>
      <c r="BD260" t="s">
        <v>362</v>
      </c>
      <c r="BE260" t="s">
        <v>362</v>
      </c>
      <c r="BF260" t="s">
        <v>362</v>
      </c>
      <c r="BG260" t="s">
        <v>362</v>
      </c>
      <c r="BH260" t="s">
        <v>362</v>
      </c>
      <c r="BI260" t="s">
        <v>362</v>
      </c>
      <c r="BJ260" t="s">
        <v>360</v>
      </c>
      <c r="BK260" t="s">
        <v>362</v>
      </c>
      <c r="DE260" t="s">
        <v>5026</v>
      </c>
      <c r="DF260" t="s">
        <v>5036</v>
      </c>
      <c r="DG260" t="s">
        <v>362</v>
      </c>
      <c r="DH260" t="s">
        <v>362</v>
      </c>
      <c r="DI260" t="s">
        <v>360</v>
      </c>
      <c r="DJ260" t="s">
        <v>362</v>
      </c>
      <c r="DK260" t="s">
        <v>362</v>
      </c>
      <c r="DL260" t="s">
        <v>362</v>
      </c>
      <c r="FJ260" t="s">
        <v>5070</v>
      </c>
      <c r="FK260" t="s">
        <v>3074</v>
      </c>
      <c r="FL260" t="s">
        <v>6047</v>
      </c>
      <c r="FM260" t="s">
        <v>360</v>
      </c>
      <c r="FN260" t="s">
        <v>360</v>
      </c>
      <c r="FO260" t="s">
        <v>362</v>
      </c>
      <c r="FP260" t="s">
        <v>362</v>
      </c>
      <c r="FQ260" t="s">
        <v>362</v>
      </c>
      <c r="FR260" t="s">
        <v>362</v>
      </c>
      <c r="FS260" t="s">
        <v>362</v>
      </c>
      <c r="FT260" t="s">
        <v>362</v>
      </c>
      <c r="FV260" t="s">
        <v>5111</v>
      </c>
      <c r="FW260" t="s">
        <v>5130</v>
      </c>
      <c r="FX260" t="s">
        <v>362</v>
      </c>
      <c r="FY260" t="s">
        <v>362</v>
      </c>
      <c r="FZ260" t="s">
        <v>362</v>
      </c>
      <c r="GA260" t="s">
        <v>360</v>
      </c>
      <c r="GB260" t="s">
        <v>362</v>
      </c>
      <c r="GC260" t="s">
        <v>362</v>
      </c>
      <c r="GD260" t="s">
        <v>362</v>
      </c>
      <c r="GE260" t="s">
        <v>362</v>
      </c>
      <c r="GG260" t="s">
        <v>4949</v>
      </c>
      <c r="GI260" t="s">
        <v>3074</v>
      </c>
      <c r="HN260" t="s">
        <v>4907</v>
      </c>
      <c r="HO260" t="s">
        <v>362</v>
      </c>
      <c r="HP260" t="s">
        <v>362</v>
      </c>
      <c r="HQ260" t="s">
        <v>362</v>
      </c>
      <c r="HR260" t="s">
        <v>362</v>
      </c>
      <c r="HS260" t="s">
        <v>362</v>
      </c>
      <c r="HT260" t="s">
        <v>362</v>
      </c>
      <c r="HU260" t="s">
        <v>362</v>
      </c>
      <c r="HV260" t="s">
        <v>360</v>
      </c>
      <c r="HW260" t="s">
        <v>362</v>
      </c>
      <c r="HY260" t="s">
        <v>5186</v>
      </c>
      <c r="HZ260" t="s">
        <v>362</v>
      </c>
      <c r="IA260" t="s">
        <v>362</v>
      </c>
      <c r="IB260" t="s">
        <v>362</v>
      </c>
      <c r="IC260" t="s">
        <v>362</v>
      </c>
      <c r="ID260" t="s">
        <v>360</v>
      </c>
      <c r="IE260" t="s">
        <v>362</v>
      </c>
      <c r="IG260" t="s">
        <v>5021</v>
      </c>
      <c r="IH260" t="s">
        <v>5196</v>
      </c>
      <c r="II260" t="s">
        <v>362</v>
      </c>
      <c r="IJ260" t="s">
        <v>360</v>
      </c>
      <c r="IK260" t="s">
        <v>362</v>
      </c>
      <c r="IL260" t="s">
        <v>362</v>
      </c>
      <c r="IM260" t="s">
        <v>362</v>
      </c>
      <c r="IN260" t="s">
        <v>362</v>
      </c>
      <c r="IP260" t="s">
        <v>5203</v>
      </c>
      <c r="IQ260" t="s">
        <v>5220</v>
      </c>
      <c r="IR260" t="s">
        <v>362</v>
      </c>
      <c r="IS260" t="s">
        <v>362</v>
      </c>
      <c r="IT260" t="s">
        <v>362</v>
      </c>
      <c r="IU260" t="s">
        <v>362</v>
      </c>
      <c r="IV260" t="s">
        <v>360</v>
      </c>
      <c r="IW260" t="s">
        <v>362</v>
      </c>
      <c r="IX260" t="s">
        <v>362</v>
      </c>
      <c r="IY260" t="s">
        <v>362</v>
      </c>
      <c r="IZ260" t="s">
        <v>362</v>
      </c>
      <c r="JA260" t="s">
        <v>362</v>
      </c>
      <c r="JL260" t="s">
        <v>3074</v>
      </c>
      <c r="JX260" t="s">
        <v>7066</v>
      </c>
      <c r="JY260" t="s">
        <v>360</v>
      </c>
      <c r="JZ260" t="s">
        <v>362</v>
      </c>
      <c r="KA260" t="s">
        <v>362</v>
      </c>
      <c r="KB260" t="s">
        <v>360</v>
      </c>
      <c r="KC260" t="s">
        <v>362</v>
      </c>
      <c r="KD260" t="s">
        <v>360</v>
      </c>
      <c r="KE260" t="s">
        <v>362</v>
      </c>
      <c r="KF260" t="s">
        <v>362</v>
      </c>
      <c r="KG260" t="s">
        <v>362</v>
      </c>
      <c r="KI260" t="s">
        <v>5259</v>
      </c>
      <c r="KJ260" t="s">
        <v>5996</v>
      </c>
      <c r="KK260" t="s">
        <v>360</v>
      </c>
      <c r="KL260" t="s">
        <v>362</v>
      </c>
      <c r="KM260" t="s">
        <v>362</v>
      </c>
      <c r="KN260" t="s">
        <v>362</v>
      </c>
      <c r="KO260" t="s">
        <v>360</v>
      </c>
      <c r="KP260" t="s">
        <v>362</v>
      </c>
      <c r="KQ260" t="s">
        <v>360</v>
      </c>
      <c r="KR260" t="s">
        <v>362</v>
      </c>
      <c r="KS260" t="s">
        <v>362</v>
      </c>
      <c r="KT260" t="s">
        <v>362</v>
      </c>
      <c r="KU260" t="s">
        <v>362</v>
      </c>
      <c r="LJ260" t="s">
        <v>6276</v>
      </c>
      <c r="LK260" t="s">
        <v>362</v>
      </c>
      <c r="LL260" t="s">
        <v>360</v>
      </c>
      <c r="LM260" t="s">
        <v>362</v>
      </c>
      <c r="LN260" t="s">
        <v>360</v>
      </c>
      <c r="LO260" t="s">
        <v>362</v>
      </c>
      <c r="LP260" t="s">
        <v>362</v>
      </c>
      <c r="LQ260" t="s">
        <v>362</v>
      </c>
      <c r="LS260" t="s">
        <v>3072</v>
      </c>
      <c r="LT260" t="s">
        <v>5154</v>
      </c>
      <c r="NE260" t="s">
        <v>5324</v>
      </c>
      <c r="NF260" t="s">
        <v>362</v>
      </c>
      <c r="NG260" t="s">
        <v>360</v>
      </c>
      <c r="NH260" t="s">
        <v>362</v>
      </c>
      <c r="NI260" t="s">
        <v>362</v>
      </c>
      <c r="NJ260" t="s">
        <v>362</v>
      </c>
      <c r="NK260" t="s">
        <v>362</v>
      </c>
      <c r="NL260" t="s">
        <v>362</v>
      </c>
      <c r="NM260" t="s">
        <v>362</v>
      </c>
      <c r="NN260" t="s">
        <v>362</v>
      </c>
      <c r="NO260" t="s">
        <v>362</v>
      </c>
      <c r="NP260" t="s">
        <v>362</v>
      </c>
      <c r="NQ260" t="s">
        <v>362</v>
      </c>
      <c r="NR260" t="s">
        <v>362</v>
      </c>
      <c r="NS260" t="s">
        <v>362</v>
      </c>
      <c r="NU260" t="s">
        <v>6013</v>
      </c>
      <c r="NV260" t="s">
        <v>362</v>
      </c>
      <c r="NW260" t="s">
        <v>362</v>
      </c>
      <c r="NX260" t="s">
        <v>362</v>
      </c>
      <c r="NY260" t="s">
        <v>362</v>
      </c>
      <c r="NZ260" t="s">
        <v>360</v>
      </c>
      <c r="OA260" t="s">
        <v>362</v>
      </c>
      <c r="OB260" t="s">
        <v>360</v>
      </c>
      <c r="OC260" t="s">
        <v>362</v>
      </c>
      <c r="OD260" t="s">
        <v>362</v>
      </c>
      <c r="OE260" t="s">
        <v>362</v>
      </c>
      <c r="OF260" t="s">
        <v>362</v>
      </c>
      <c r="OG260" t="s">
        <v>362</v>
      </c>
      <c r="OI260" t="s">
        <v>6730</v>
      </c>
      <c r="OJ260" t="s">
        <v>360</v>
      </c>
      <c r="OK260" t="s">
        <v>362</v>
      </c>
      <c r="OL260" t="s">
        <v>362</v>
      </c>
      <c r="OM260" t="s">
        <v>362</v>
      </c>
      <c r="ON260" t="s">
        <v>360</v>
      </c>
      <c r="OO260" t="s">
        <v>362</v>
      </c>
      <c r="OP260" t="s">
        <v>360</v>
      </c>
      <c r="OQ260" t="s">
        <v>362</v>
      </c>
      <c r="OR260" t="s">
        <v>362</v>
      </c>
      <c r="OS260" t="s">
        <v>362</v>
      </c>
      <c r="OU260" t="s">
        <v>5021</v>
      </c>
      <c r="OV260" t="s">
        <v>5365</v>
      </c>
      <c r="OW260" t="s">
        <v>362</v>
      </c>
      <c r="OX260" t="s">
        <v>362</v>
      </c>
      <c r="OY260" t="s">
        <v>362</v>
      </c>
      <c r="OZ260" t="s">
        <v>360</v>
      </c>
      <c r="PA260" t="s">
        <v>362</v>
      </c>
      <c r="PB260" t="s">
        <v>362</v>
      </c>
      <c r="PC260" t="s">
        <v>362</v>
      </c>
      <c r="PD260" t="s">
        <v>362</v>
      </c>
      <c r="PF260" t="s">
        <v>5387</v>
      </c>
      <c r="PG260" t="s">
        <v>362</v>
      </c>
      <c r="PH260" t="s">
        <v>362</v>
      </c>
      <c r="PI260" t="s">
        <v>362</v>
      </c>
      <c r="PJ260" t="s">
        <v>362</v>
      </c>
      <c r="PK260" t="s">
        <v>362</v>
      </c>
      <c r="PL260" t="s">
        <v>362</v>
      </c>
      <c r="PM260" t="s">
        <v>362</v>
      </c>
      <c r="PN260" t="s">
        <v>362</v>
      </c>
      <c r="PO260" t="s">
        <v>362</v>
      </c>
      <c r="PP260" t="s">
        <v>360</v>
      </c>
      <c r="PQ260" t="s">
        <v>362</v>
      </c>
      <c r="PR260" t="s">
        <v>362</v>
      </c>
      <c r="PS260" t="s">
        <v>362</v>
      </c>
      <c r="PT260" t="s">
        <v>362</v>
      </c>
      <c r="PU260" t="s">
        <v>362</v>
      </c>
      <c r="PV260" t="s">
        <v>362</v>
      </c>
      <c r="PW260" t="s">
        <v>362</v>
      </c>
      <c r="PX260" t="s">
        <v>362</v>
      </c>
      <c r="PZ260" t="s">
        <v>5398</v>
      </c>
      <c r="QA260" t="s">
        <v>362</v>
      </c>
      <c r="QB260" t="s">
        <v>362</v>
      </c>
      <c r="QC260" t="s">
        <v>362</v>
      </c>
      <c r="QD260" t="s">
        <v>362</v>
      </c>
      <c r="QE260" t="s">
        <v>362</v>
      </c>
      <c r="QF260" t="s">
        <v>362</v>
      </c>
      <c r="QG260" t="s">
        <v>362</v>
      </c>
      <c r="QH260" t="s">
        <v>362</v>
      </c>
      <c r="QI260" t="s">
        <v>362</v>
      </c>
      <c r="QJ260" t="s">
        <v>362</v>
      </c>
      <c r="QK260" t="s">
        <v>362</v>
      </c>
      <c r="QL260" t="s">
        <v>362</v>
      </c>
      <c r="QM260" t="s">
        <v>360</v>
      </c>
      <c r="QN260" t="s">
        <v>362</v>
      </c>
      <c r="QO260" t="s">
        <v>362</v>
      </c>
      <c r="QP260" t="s">
        <v>362</v>
      </c>
      <c r="SZ260" t="s">
        <v>3074</v>
      </c>
      <c r="TA260" t="s">
        <v>362</v>
      </c>
      <c r="TB260" t="s">
        <v>362</v>
      </c>
      <c r="TC260" t="s">
        <v>362</v>
      </c>
      <c r="TD260" t="s">
        <v>362</v>
      </c>
      <c r="TE260" t="s">
        <v>362</v>
      </c>
      <c r="TF260" t="s">
        <v>362</v>
      </c>
      <c r="TG260" t="s">
        <v>360</v>
      </c>
      <c r="TH260" t="s">
        <v>362</v>
      </c>
      <c r="UN260" t="s">
        <v>3074</v>
      </c>
      <c r="UO260" t="s">
        <v>3074</v>
      </c>
      <c r="UP260" t="s">
        <v>3074</v>
      </c>
      <c r="UQ260" t="s">
        <v>7067</v>
      </c>
      <c r="UR260" t="s">
        <v>304</v>
      </c>
      <c r="US260" t="s">
        <v>321</v>
      </c>
      <c r="UT260" t="s">
        <v>282</v>
      </c>
      <c r="UU260" t="s">
        <v>687</v>
      </c>
      <c r="UV260" t="s">
        <v>527</v>
      </c>
      <c r="UW260" t="s">
        <v>328</v>
      </c>
      <c r="UX260" t="s">
        <v>737</v>
      </c>
      <c r="UY260" t="s">
        <v>406</v>
      </c>
      <c r="UZ260" t="s">
        <v>1098</v>
      </c>
      <c r="VA260" t="s">
        <v>1184</v>
      </c>
      <c r="VB260" t="s">
        <v>380</v>
      </c>
    </row>
    <row r="261" spans="1:574" x14ac:dyDescent="0.25">
      <c r="A261" t="s">
        <v>7068</v>
      </c>
      <c r="B261" s="38">
        <v>45918</v>
      </c>
      <c r="C261" t="s">
        <v>3056</v>
      </c>
      <c r="D261" t="s">
        <v>3062</v>
      </c>
      <c r="E261" t="s">
        <v>3068</v>
      </c>
      <c r="G261" t="s">
        <v>3072</v>
      </c>
      <c r="H261" s="38">
        <v>44929</v>
      </c>
      <c r="I261">
        <v>52</v>
      </c>
      <c r="J261" t="s">
        <v>1470</v>
      </c>
      <c r="K261" t="s">
        <v>4866</v>
      </c>
      <c r="L261" t="s">
        <v>4875</v>
      </c>
      <c r="N261" t="s">
        <v>4913</v>
      </c>
      <c r="P261" t="s">
        <v>4925</v>
      </c>
      <c r="R261" t="s">
        <v>3074</v>
      </c>
      <c r="S261" t="s">
        <v>362</v>
      </c>
      <c r="T261" t="s">
        <v>362</v>
      </c>
      <c r="U261" t="s">
        <v>362</v>
      </c>
      <c r="V261" t="s">
        <v>362</v>
      </c>
      <c r="W261" t="s">
        <v>362</v>
      </c>
      <c r="X261" t="s">
        <v>360</v>
      </c>
      <c r="Y261" t="s">
        <v>362</v>
      </c>
      <c r="Z261" t="s">
        <v>362</v>
      </c>
      <c r="AB261" t="s">
        <v>4942</v>
      </c>
      <c r="AC261" t="s">
        <v>4942</v>
      </c>
      <c r="AD261" t="s">
        <v>4940</v>
      </c>
      <c r="AE261" t="s">
        <v>4942</v>
      </c>
      <c r="AF261" t="s">
        <v>4940</v>
      </c>
      <c r="AG261" t="s">
        <v>4942</v>
      </c>
      <c r="AH261" t="s">
        <v>4971</v>
      </c>
      <c r="AI261" t="s">
        <v>362</v>
      </c>
      <c r="AJ261" t="s">
        <v>362</v>
      </c>
      <c r="AK261" t="s">
        <v>362</v>
      </c>
      <c r="AL261" t="s">
        <v>362</v>
      </c>
      <c r="AM261" t="s">
        <v>362</v>
      </c>
      <c r="AN261" t="s">
        <v>362</v>
      </c>
      <c r="AO261" t="s">
        <v>362</v>
      </c>
      <c r="AP261" t="s">
        <v>362</v>
      </c>
      <c r="AQ261" t="s">
        <v>362</v>
      </c>
      <c r="AR261" t="s">
        <v>362</v>
      </c>
      <c r="AS261" t="s">
        <v>362</v>
      </c>
      <c r="AT261" t="s">
        <v>362</v>
      </c>
      <c r="AU261" t="s">
        <v>360</v>
      </c>
      <c r="AV261" t="s">
        <v>362</v>
      </c>
      <c r="AX261" t="s">
        <v>4973</v>
      </c>
      <c r="AY261" t="s">
        <v>362</v>
      </c>
      <c r="AZ261" t="s">
        <v>362</v>
      </c>
      <c r="BA261" t="s">
        <v>362</v>
      </c>
      <c r="BB261" t="s">
        <v>362</v>
      </c>
      <c r="BC261" t="s">
        <v>362</v>
      </c>
      <c r="BD261" t="s">
        <v>362</v>
      </c>
      <c r="BE261" t="s">
        <v>362</v>
      </c>
      <c r="BF261" t="s">
        <v>362</v>
      </c>
      <c r="BG261" t="s">
        <v>362</v>
      </c>
      <c r="BH261" t="s">
        <v>362</v>
      </c>
      <c r="BI261" t="s">
        <v>362</v>
      </c>
      <c r="BJ261" t="s">
        <v>360</v>
      </c>
      <c r="BK261" t="s">
        <v>362</v>
      </c>
      <c r="DE261" t="s">
        <v>5026</v>
      </c>
      <c r="DF261" t="s">
        <v>5036</v>
      </c>
      <c r="DG261" t="s">
        <v>362</v>
      </c>
      <c r="DH261" t="s">
        <v>362</v>
      </c>
      <c r="DI261" t="s">
        <v>360</v>
      </c>
      <c r="DJ261" t="s">
        <v>362</v>
      </c>
      <c r="DK261" t="s">
        <v>362</v>
      </c>
      <c r="DL261" t="s">
        <v>362</v>
      </c>
      <c r="FJ261" t="s">
        <v>5074</v>
      </c>
      <c r="FK261" t="s">
        <v>3074</v>
      </c>
      <c r="FL261" t="s">
        <v>5122</v>
      </c>
      <c r="FM261" t="s">
        <v>362</v>
      </c>
      <c r="FN261" t="s">
        <v>362</v>
      </c>
      <c r="FO261" t="s">
        <v>362</v>
      </c>
      <c r="FP261" t="s">
        <v>362</v>
      </c>
      <c r="FQ261" t="s">
        <v>360</v>
      </c>
      <c r="FR261" t="s">
        <v>362</v>
      </c>
      <c r="FS261" t="s">
        <v>362</v>
      </c>
      <c r="FT261" t="s">
        <v>362</v>
      </c>
      <c r="FV261" t="s">
        <v>5111</v>
      </c>
      <c r="FW261" t="s">
        <v>5132</v>
      </c>
      <c r="FX261" t="s">
        <v>362</v>
      </c>
      <c r="FY261" t="s">
        <v>362</v>
      </c>
      <c r="FZ261" t="s">
        <v>362</v>
      </c>
      <c r="GA261" t="s">
        <v>362</v>
      </c>
      <c r="GB261" t="s">
        <v>360</v>
      </c>
      <c r="GC261" t="s">
        <v>362</v>
      </c>
      <c r="GD261" t="s">
        <v>362</v>
      </c>
      <c r="GE261" t="s">
        <v>362</v>
      </c>
      <c r="GG261" t="s">
        <v>4951</v>
      </c>
      <c r="GI261" t="s">
        <v>3074</v>
      </c>
      <c r="HN261" t="s">
        <v>4907</v>
      </c>
      <c r="HO261" t="s">
        <v>362</v>
      </c>
      <c r="HP261" t="s">
        <v>362</v>
      </c>
      <c r="HQ261" t="s">
        <v>362</v>
      </c>
      <c r="HR261" t="s">
        <v>362</v>
      </c>
      <c r="HS261" t="s">
        <v>362</v>
      </c>
      <c r="HT261" t="s">
        <v>362</v>
      </c>
      <c r="HU261" t="s">
        <v>362</v>
      </c>
      <c r="HV261" t="s">
        <v>360</v>
      </c>
      <c r="HW261" t="s">
        <v>362</v>
      </c>
      <c r="HY261" t="s">
        <v>5186</v>
      </c>
      <c r="HZ261" t="s">
        <v>362</v>
      </c>
      <c r="IA261" t="s">
        <v>362</v>
      </c>
      <c r="IB261" t="s">
        <v>362</v>
      </c>
      <c r="IC261" t="s">
        <v>362</v>
      </c>
      <c r="ID261" t="s">
        <v>360</v>
      </c>
      <c r="IE261" t="s">
        <v>362</v>
      </c>
      <c r="IG261" t="s">
        <v>5189</v>
      </c>
      <c r="IH261" t="s">
        <v>5196</v>
      </c>
      <c r="II261" t="s">
        <v>362</v>
      </c>
      <c r="IJ261" t="s">
        <v>360</v>
      </c>
      <c r="IK261" t="s">
        <v>362</v>
      </c>
      <c r="IL261" t="s">
        <v>362</v>
      </c>
      <c r="IM261" t="s">
        <v>362</v>
      </c>
      <c r="IN261" t="s">
        <v>362</v>
      </c>
      <c r="IP261" t="s">
        <v>5203</v>
      </c>
      <c r="IQ261" t="s">
        <v>5218</v>
      </c>
      <c r="IR261" t="s">
        <v>362</v>
      </c>
      <c r="IS261" t="s">
        <v>362</v>
      </c>
      <c r="IT261" t="s">
        <v>362</v>
      </c>
      <c r="IU261" t="s">
        <v>360</v>
      </c>
      <c r="IV261" t="s">
        <v>362</v>
      </c>
      <c r="IW261" t="s">
        <v>362</v>
      </c>
      <c r="IX261" t="s">
        <v>362</v>
      </c>
      <c r="IY261" t="s">
        <v>362</v>
      </c>
      <c r="IZ261" t="s">
        <v>362</v>
      </c>
      <c r="JA261" t="s">
        <v>362</v>
      </c>
      <c r="JL261" t="s">
        <v>3074</v>
      </c>
      <c r="JX261" t="s">
        <v>5248</v>
      </c>
      <c r="JY261" t="s">
        <v>360</v>
      </c>
      <c r="JZ261" t="s">
        <v>362</v>
      </c>
      <c r="KA261" t="s">
        <v>362</v>
      </c>
      <c r="KB261" t="s">
        <v>362</v>
      </c>
      <c r="KC261" t="s">
        <v>362</v>
      </c>
      <c r="KD261" t="s">
        <v>362</v>
      </c>
      <c r="KE261" t="s">
        <v>362</v>
      </c>
      <c r="KF261" t="s">
        <v>362</v>
      </c>
      <c r="KG261" t="s">
        <v>362</v>
      </c>
      <c r="KI261" t="s">
        <v>5259</v>
      </c>
      <c r="KJ261" t="s">
        <v>7069</v>
      </c>
      <c r="KK261" t="s">
        <v>360</v>
      </c>
      <c r="KL261" t="s">
        <v>362</v>
      </c>
      <c r="KM261" t="s">
        <v>362</v>
      </c>
      <c r="KN261" t="s">
        <v>360</v>
      </c>
      <c r="KO261" t="s">
        <v>360</v>
      </c>
      <c r="KP261" t="s">
        <v>360</v>
      </c>
      <c r="KQ261" t="s">
        <v>360</v>
      </c>
      <c r="KR261" t="s">
        <v>362</v>
      </c>
      <c r="KS261" t="s">
        <v>362</v>
      </c>
      <c r="KT261" t="s">
        <v>362</v>
      </c>
      <c r="KU261" t="s">
        <v>362</v>
      </c>
      <c r="LJ261" t="s">
        <v>6540</v>
      </c>
      <c r="LK261" t="s">
        <v>360</v>
      </c>
      <c r="LL261" t="s">
        <v>360</v>
      </c>
      <c r="LM261" t="s">
        <v>362</v>
      </c>
      <c r="LN261" t="s">
        <v>362</v>
      </c>
      <c r="LO261" t="s">
        <v>362</v>
      </c>
      <c r="LP261" t="s">
        <v>362</v>
      </c>
      <c r="LQ261" t="s">
        <v>362</v>
      </c>
      <c r="LS261" t="s">
        <v>3072</v>
      </c>
      <c r="LT261" t="s">
        <v>5287</v>
      </c>
      <c r="MR261" t="s">
        <v>5050</v>
      </c>
      <c r="MS261" t="s">
        <v>362</v>
      </c>
      <c r="MT261" t="s">
        <v>362</v>
      </c>
      <c r="MU261" t="s">
        <v>362</v>
      </c>
      <c r="MV261" t="s">
        <v>362</v>
      </c>
      <c r="MW261" t="s">
        <v>362</v>
      </c>
      <c r="MX261" t="s">
        <v>362</v>
      </c>
      <c r="MY261" t="s">
        <v>362</v>
      </c>
      <c r="MZ261" t="s">
        <v>360</v>
      </c>
      <c r="NA261" t="s">
        <v>362</v>
      </c>
      <c r="NB261" t="s">
        <v>362</v>
      </c>
      <c r="NC261" t="s">
        <v>362</v>
      </c>
      <c r="NE261" t="s">
        <v>4971</v>
      </c>
      <c r="NF261" t="s">
        <v>362</v>
      </c>
      <c r="NG261" t="s">
        <v>362</v>
      </c>
      <c r="NH261" t="s">
        <v>362</v>
      </c>
      <c r="NI261" t="s">
        <v>362</v>
      </c>
      <c r="NJ261" t="s">
        <v>362</v>
      </c>
      <c r="NK261" t="s">
        <v>362</v>
      </c>
      <c r="NL261" t="s">
        <v>362</v>
      </c>
      <c r="NM261" t="s">
        <v>362</v>
      </c>
      <c r="NN261" t="s">
        <v>362</v>
      </c>
      <c r="NO261" t="s">
        <v>362</v>
      </c>
      <c r="NP261" t="s">
        <v>362</v>
      </c>
      <c r="NQ261" t="s">
        <v>360</v>
      </c>
      <c r="NR261" t="s">
        <v>362</v>
      </c>
      <c r="NS261" t="s">
        <v>362</v>
      </c>
      <c r="NU261" t="s">
        <v>5273</v>
      </c>
      <c r="NV261" t="s">
        <v>362</v>
      </c>
      <c r="NW261" t="s">
        <v>362</v>
      </c>
      <c r="NX261" t="s">
        <v>362</v>
      </c>
      <c r="NY261" t="s">
        <v>362</v>
      </c>
      <c r="NZ261" t="s">
        <v>362</v>
      </c>
      <c r="OA261" t="s">
        <v>362</v>
      </c>
      <c r="OB261" t="s">
        <v>360</v>
      </c>
      <c r="OC261" t="s">
        <v>362</v>
      </c>
      <c r="OD261" t="s">
        <v>362</v>
      </c>
      <c r="OE261" t="s">
        <v>362</v>
      </c>
      <c r="OF261" t="s">
        <v>362</v>
      </c>
      <c r="OG261" t="s">
        <v>362</v>
      </c>
      <c r="OI261" t="s">
        <v>5357</v>
      </c>
      <c r="OJ261" t="s">
        <v>362</v>
      </c>
      <c r="OK261" t="s">
        <v>362</v>
      </c>
      <c r="OL261" t="s">
        <v>362</v>
      </c>
      <c r="OM261" t="s">
        <v>362</v>
      </c>
      <c r="ON261" t="s">
        <v>362</v>
      </c>
      <c r="OO261" t="s">
        <v>362</v>
      </c>
      <c r="OP261" t="s">
        <v>360</v>
      </c>
      <c r="OQ261" t="s">
        <v>362</v>
      </c>
      <c r="OR261" t="s">
        <v>362</v>
      </c>
      <c r="OS261" t="s">
        <v>362</v>
      </c>
      <c r="OU261" t="s">
        <v>5019</v>
      </c>
      <c r="OV261" t="s">
        <v>7070</v>
      </c>
      <c r="OW261" t="s">
        <v>362</v>
      </c>
      <c r="OX261" t="s">
        <v>360</v>
      </c>
      <c r="OY261" t="s">
        <v>362</v>
      </c>
      <c r="OZ261" t="s">
        <v>360</v>
      </c>
      <c r="PA261" t="s">
        <v>362</v>
      </c>
      <c r="PB261" t="s">
        <v>362</v>
      </c>
      <c r="PC261" t="s">
        <v>362</v>
      </c>
      <c r="PD261" t="s">
        <v>362</v>
      </c>
      <c r="PF261" t="s">
        <v>6243</v>
      </c>
      <c r="PG261" t="s">
        <v>362</v>
      </c>
      <c r="PH261" t="s">
        <v>362</v>
      </c>
      <c r="PI261" t="s">
        <v>362</v>
      </c>
      <c r="PJ261" t="s">
        <v>362</v>
      </c>
      <c r="PK261" t="s">
        <v>362</v>
      </c>
      <c r="PL261" t="s">
        <v>362</v>
      </c>
      <c r="PM261" t="s">
        <v>360</v>
      </c>
      <c r="PN261" t="s">
        <v>362</v>
      </c>
      <c r="PO261" t="s">
        <v>362</v>
      </c>
      <c r="PP261" t="s">
        <v>360</v>
      </c>
      <c r="PQ261" t="s">
        <v>362</v>
      </c>
      <c r="PR261" t="s">
        <v>362</v>
      </c>
      <c r="PS261" t="s">
        <v>362</v>
      </c>
      <c r="PT261" t="s">
        <v>362</v>
      </c>
      <c r="PU261" t="s">
        <v>362</v>
      </c>
      <c r="PV261" t="s">
        <v>362</v>
      </c>
      <c r="PW261" t="s">
        <v>362</v>
      </c>
      <c r="PX261" t="s">
        <v>362</v>
      </c>
      <c r="PZ261" t="s">
        <v>5398</v>
      </c>
      <c r="QA261" t="s">
        <v>362</v>
      </c>
      <c r="QB261" t="s">
        <v>362</v>
      </c>
      <c r="QC261" t="s">
        <v>362</v>
      </c>
      <c r="QD261" t="s">
        <v>362</v>
      </c>
      <c r="QE261" t="s">
        <v>362</v>
      </c>
      <c r="QF261" t="s">
        <v>362</v>
      </c>
      <c r="QG261" t="s">
        <v>362</v>
      </c>
      <c r="QH261" t="s">
        <v>362</v>
      </c>
      <c r="QI261" t="s">
        <v>362</v>
      </c>
      <c r="QJ261" t="s">
        <v>362</v>
      </c>
      <c r="QK261" t="s">
        <v>362</v>
      </c>
      <c r="QL261" t="s">
        <v>362</v>
      </c>
      <c r="QM261" t="s">
        <v>360</v>
      </c>
      <c r="QN261" t="s">
        <v>362</v>
      </c>
      <c r="QO261" t="s">
        <v>362</v>
      </c>
      <c r="QP261" t="s">
        <v>362</v>
      </c>
      <c r="SZ261" t="s">
        <v>3074</v>
      </c>
      <c r="TA261" t="s">
        <v>362</v>
      </c>
      <c r="TB261" t="s">
        <v>362</v>
      </c>
      <c r="TC261" t="s">
        <v>362</v>
      </c>
      <c r="TD261" t="s">
        <v>362</v>
      </c>
      <c r="TE261" t="s">
        <v>362</v>
      </c>
      <c r="TF261" t="s">
        <v>362</v>
      </c>
      <c r="TG261" t="s">
        <v>360</v>
      </c>
      <c r="TH261" t="s">
        <v>362</v>
      </c>
      <c r="UN261" t="s">
        <v>3074</v>
      </c>
      <c r="UO261" t="s">
        <v>3074</v>
      </c>
      <c r="UP261" t="s">
        <v>3074</v>
      </c>
      <c r="UQ261" t="s">
        <v>7071</v>
      </c>
      <c r="UR261" t="s">
        <v>304</v>
      </c>
      <c r="US261" t="s">
        <v>321</v>
      </c>
      <c r="UT261" t="s">
        <v>290</v>
      </c>
      <c r="UU261" t="s">
        <v>687</v>
      </c>
      <c r="UV261" t="s">
        <v>527</v>
      </c>
      <c r="UW261" t="s">
        <v>329</v>
      </c>
      <c r="UX261" t="s">
        <v>742</v>
      </c>
      <c r="UY261" t="s">
        <v>406</v>
      </c>
      <c r="UZ261" t="s">
        <v>1098</v>
      </c>
      <c r="VA261" t="s">
        <v>1184</v>
      </c>
      <c r="VB261" t="s">
        <v>380</v>
      </c>
    </row>
    <row r="262" spans="1:574" x14ac:dyDescent="0.25">
      <c r="A262" t="s">
        <v>7072</v>
      </c>
      <c r="B262" s="38">
        <v>45918</v>
      </c>
      <c r="C262" t="s">
        <v>3055</v>
      </c>
      <c r="D262" t="s">
        <v>3062</v>
      </c>
      <c r="E262" t="s">
        <v>3068</v>
      </c>
      <c r="G262" t="s">
        <v>3072</v>
      </c>
      <c r="H262" s="38">
        <v>45029</v>
      </c>
      <c r="I262">
        <v>41</v>
      </c>
      <c r="J262" t="s">
        <v>1467</v>
      </c>
      <c r="K262" t="s">
        <v>4866</v>
      </c>
      <c r="L262" t="s">
        <v>4873</v>
      </c>
      <c r="N262" t="s">
        <v>4913</v>
      </c>
      <c r="P262" t="s">
        <v>4921</v>
      </c>
      <c r="R262" t="s">
        <v>5994</v>
      </c>
      <c r="S262" t="s">
        <v>360</v>
      </c>
      <c r="T262" t="s">
        <v>360</v>
      </c>
      <c r="U262" t="s">
        <v>362</v>
      </c>
      <c r="V262" t="s">
        <v>362</v>
      </c>
      <c r="W262" t="s">
        <v>362</v>
      </c>
      <c r="X262" t="s">
        <v>362</v>
      </c>
      <c r="Y262" t="s">
        <v>362</v>
      </c>
      <c r="Z262" t="s">
        <v>362</v>
      </c>
      <c r="AB262" t="s">
        <v>4940</v>
      </c>
      <c r="AC262" t="s">
        <v>4940</v>
      </c>
      <c r="AD262" t="s">
        <v>4940</v>
      </c>
      <c r="AE262" t="s">
        <v>4942</v>
      </c>
      <c r="AF262" t="s">
        <v>4940</v>
      </c>
      <c r="AG262" t="s">
        <v>4940</v>
      </c>
      <c r="AH262" t="s">
        <v>4949</v>
      </c>
      <c r="AI262" t="s">
        <v>360</v>
      </c>
      <c r="AJ262" t="s">
        <v>362</v>
      </c>
      <c r="AK262" t="s">
        <v>362</v>
      </c>
      <c r="AL262" t="s">
        <v>362</v>
      </c>
      <c r="AM262" t="s">
        <v>362</v>
      </c>
      <c r="AN262" t="s">
        <v>362</v>
      </c>
      <c r="AO262" t="s">
        <v>362</v>
      </c>
      <c r="AP262" t="s">
        <v>362</v>
      </c>
      <c r="AQ262" t="s">
        <v>362</v>
      </c>
      <c r="AR262" t="s">
        <v>362</v>
      </c>
      <c r="AS262" t="s">
        <v>362</v>
      </c>
      <c r="AT262" t="s">
        <v>362</v>
      </c>
      <c r="AU262" t="s">
        <v>362</v>
      </c>
      <c r="AV262" t="s">
        <v>362</v>
      </c>
      <c r="AX262" t="s">
        <v>4973</v>
      </c>
      <c r="AY262" t="s">
        <v>362</v>
      </c>
      <c r="AZ262" t="s">
        <v>362</v>
      </c>
      <c r="BA262" t="s">
        <v>362</v>
      </c>
      <c r="BB262" t="s">
        <v>362</v>
      </c>
      <c r="BC262" t="s">
        <v>362</v>
      </c>
      <c r="BD262" t="s">
        <v>362</v>
      </c>
      <c r="BE262" t="s">
        <v>362</v>
      </c>
      <c r="BF262" t="s">
        <v>362</v>
      </c>
      <c r="BG262" t="s">
        <v>362</v>
      </c>
      <c r="BH262" t="s">
        <v>362</v>
      </c>
      <c r="BI262" t="s">
        <v>362</v>
      </c>
      <c r="BJ262" t="s">
        <v>360</v>
      </c>
      <c r="BK262" t="s">
        <v>362</v>
      </c>
      <c r="DE262" t="s">
        <v>5030</v>
      </c>
      <c r="DN262" t="s">
        <v>5041</v>
      </c>
      <c r="DO262" t="s">
        <v>362</v>
      </c>
      <c r="DP262" t="s">
        <v>360</v>
      </c>
      <c r="DQ262" t="s">
        <v>362</v>
      </c>
      <c r="DR262" t="s">
        <v>362</v>
      </c>
      <c r="DS262" t="s">
        <v>362</v>
      </c>
      <c r="DT262" t="s">
        <v>362</v>
      </c>
      <c r="DU262" t="s">
        <v>362</v>
      </c>
      <c r="DV262" t="s">
        <v>362</v>
      </c>
      <c r="DW262" t="s">
        <v>362</v>
      </c>
      <c r="EK262" t="s">
        <v>5070</v>
      </c>
      <c r="EW262" t="s">
        <v>5100</v>
      </c>
      <c r="EX262" t="s">
        <v>362</v>
      </c>
      <c r="EY262" t="s">
        <v>362</v>
      </c>
      <c r="EZ262" t="s">
        <v>362</v>
      </c>
      <c r="FA262" t="s">
        <v>360</v>
      </c>
      <c r="FB262" t="s">
        <v>362</v>
      </c>
      <c r="FC262" t="s">
        <v>362</v>
      </c>
      <c r="FD262" t="s">
        <v>362</v>
      </c>
      <c r="FE262" t="s">
        <v>362</v>
      </c>
      <c r="FF262" t="s">
        <v>362</v>
      </c>
      <c r="FG262" t="s">
        <v>362</v>
      </c>
      <c r="FH262" t="s">
        <v>362</v>
      </c>
      <c r="FJ262" t="s">
        <v>5078</v>
      </c>
      <c r="FK262" t="s">
        <v>5111</v>
      </c>
      <c r="FL262" t="s">
        <v>5113</v>
      </c>
      <c r="FM262" t="s">
        <v>360</v>
      </c>
      <c r="FN262" t="s">
        <v>362</v>
      </c>
      <c r="FO262" t="s">
        <v>362</v>
      </c>
      <c r="FP262" t="s">
        <v>362</v>
      </c>
      <c r="FQ262" t="s">
        <v>362</v>
      </c>
      <c r="FR262" t="s">
        <v>362</v>
      </c>
      <c r="FS262" t="s">
        <v>362</v>
      </c>
      <c r="FT262" t="s">
        <v>362</v>
      </c>
      <c r="FV262" t="s">
        <v>3072</v>
      </c>
      <c r="GG262" t="s">
        <v>4949</v>
      </c>
      <c r="GI262" t="s">
        <v>3074</v>
      </c>
      <c r="HN262" t="s">
        <v>5172</v>
      </c>
      <c r="HO262" t="s">
        <v>362</v>
      </c>
      <c r="HP262" t="s">
        <v>362</v>
      </c>
      <c r="HQ262" t="s">
        <v>360</v>
      </c>
      <c r="HR262" t="s">
        <v>362</v>
      </c>
      <c r="HS262" t="s">
        <v>362</v>
      </c>
      <c r="HT262" t="s">
        <v>362</v>
      </c>
      <c r="HU262" t="s">
        <v>362</v>
      </c>
      <c r="HV262" t="s">
        <v>362</v>
      </c>
      <c r="HW262" t="s">
        <v>362</v>
      </c>
      <c r="HY262" t="s">
        <v>5186</v>
      </c>
      <c r="HZ262" t="s">
        <v>362</v>
      </c>
      <c r="IA262" t="s">
        <v>362</v>
      </c>
      <c r="IB262" t="s">
        <v>362</v>
      </c>
      <c r="IC262" t="s">
        <v>362</v>
      </c>
      <c r="ID262" t="s">
        <v>360</v>
      </c>
      <c r="IE262" t="s">
        <v>362</v>
      </c>
      <c r="IG262" t="s">
        <v>4907</v>
      </c>
      <c r="IP262" t="s">
        <v>5203</v>
      </c>
      <c r="IQ262" t="s">
        <v>5220</v>
      </c>
      <c r="IR262" t="s">
        <v>362</v>
      </c>
      <c r="IS262" t="s">
        <v>362</v>
      </c>
      <c r="IT262" t="s">
        <v>362</v>
      </c>
      <c r="IU262" t="s">
        <v>362</v>
      </c>
      <c r="IV262" t="s">
        <v>360</v>
      </c>
      <c r="IW262" t="s">
        <v>362</v>
      </c>
      <c r="IX262" t="s">
        <v>362</v>
      </c>
      <c r="IY262" t="s">
        <v>362</v>
      </c>
      <c r="IZ262" t="s">
        <v>362</v>
      </c>
      <c r="JA262" t="s">
        <v>362</v>
      </c>
      <c r="JL262" t="s">
        <v>5235</v>
      </c>
      <c r="JX262" t="s">
        <v>5248</v>
      </c>
      <c r="JY262" t="s">
        <v>360</v>
      </c>
      <c r="JZ262" t="s">
        <v>362</v>
      </c>
      <c r="KA262" t="s">
        <v>362</v>
      </c>
      <c r="KB262" t="s">
        <v>362</v>
      </c>
      <c r="KC262" t="s">
        <v>362</v>
      </c>
      <c r="KD262" t="s">
        <v>362</v>
      </c>
      <c r="KE262" t="s">
        <v>362</v>
      </c>
      <c r="KF262" t="s">
        <v>362</v>
      </c>
      <c r="KG262" t="s">
        <v>362</v>
      </c>
      <c r="KI262" t="s">
        <v>5259</v>
      </c>
      <c r="KJ262" t="s">
        <v>5263</v>
      </c>
      <c r="KK262" t="s">
        <v>360</v>
      </c>
      <c r="KL262" t="s">
        <v>362</v>
      </c>
      <c r="KM262" t="s">
        <v>362</v>
      </c>
      <c r="KN262" t="s">
        <v>362</v>
      </c>
      <c r="KO262" t="s">
        <v>362</v>
      </c>
      <c r="KP262" t="s">
        <v>362</v>
      </c>
      <c r="KQ262" t="s">
        <v>362</v>
      </c>
      <c r="KR262" t="s">
        <v>362</v>
      </c>
      <c r="KS262" t="s">
        <v>362</v>
      </c>
      <c r="KT262" t="s">
        <v>362</v>
      </c>
      <c r="KU262" t="s">
        <v>362</v>
      </c>
      <c r="LJ262" t="s">
        <v>5279</v>
      </c>
      <c r="LK262" t="s">
        <v>360</v>
      </c>
      <c r="LL262" t="s">
        <v>362</v>
      </c>
      <c r="LM262" t="s">
        <v>362</v>
      </c>
      <c r="LN262" t="s">
        <v>362</v>
      </c>
      <c r="LO262" t="s">
        <v>362</v>
      </c>
      <c r="LP262" t="s">
        <v>362</v>
      </c>
      <c r="LQ262" t="s">
        <v>362</v>
      </c>
      <c r="LS262" t="s">
        <v>3072</v>
      </c>
      <c r="LT262" t="s">
        <v>5287</v>
      </c>
      <c r="MR262" t="s">
        <v>5050</v>
      </c>
      <c r="MS262" t="s">
        <v>362</v>
      </c>
      <c r="MT262" t="s">
        <v>362</v>
      </c>
      <c r="MU262" t="s">
        <v>362</v>
      </c>
      <c r="MV262" t="s">
        <v>362</v>
      </c>
      <c r="MW262" t="s">
        <v>362</v>
      </c>
      <c r="MX262" t="s">
        <v>362</v>
      </c>
      <c r="MY262" t="s">
        <v>362</v>
      </c>
      <c r="MZ262" t="s">
        <v>360</v>
      </c>
      <c r="NA262" t="s">
        <v>362</v>
      </c>
      <c r="NB262" t="s">
        <v>362</v>
      </c>
      <c r="NC262" t="s">
        <v>362</v>
      </c>
      <c r="NE262" t="s">
        <v>4971</v>
      </c>
      <c r="NF262" t="s">
        <v>362</v>
      </c>
      <c r="NG262" t="s">
        <v>362</v>
      </c>
      <c r="NH262" t="s">
        <v>362</v>
      </c>
      <c r="NI262" t="s">
        <v>362</v>
      </c>
      <c r="NJ262" t="s">
        <v>362</v>
      </c>
      <c r="NK262" t="s">
        <v>362</v>
      </c>
      <c r="NL262" t="s">
        <v>362</v>
      </c>
      <c r="NM262" t="s">
        <v>362</v>
      </c>
      <c r="NN262" t="s">
        <v>362</v>
      </c>
      <c r="NO262" t="s">
        <v>362</v>
      </c>
      <c r="NP262" t="s">
        <v>362</v>
      </c>
      <c r="NQ262" t="s">
        <v>360</v>
      </c>
      <c r="NR262" t="s">
        <v>362</v>
      </c>
      <c r="NS262" t="s">
        <v>362</v>
      </c>
      <c r="NU262" t="s">
        <v>5263</v>
      </c>
      <c r="NV262" t="s">
        <v>360</v>
      </c>
      <c r="NW262" t="s">
        <v>362</v>
      </c>
      <c r="NX262" t="s">
        <v>362</v>
      </c>
      <c r="NY262" t="s">
        <v>362</v>
      </c>
      <c r="NZ262" t="s">
        <v>362</v>
      </c>
      <c r="OA262" t="s">
        <v>362</v>
      </c>
      <c r="OB262" t="s">
        <v>362</v>
      </c>
      <c r="OC262" t="s">
        <v>362</v>
      </c>
      <c r="OD262" t="s">
        <v>362</v>
      </c>
      <c r="OE262" t="s">
        <v>362</v>
      </c>
      <c r="OF262" t="s">
        <v>362</v>
      </c>
      <c r="OG262" t="s">
        <v>362</v>
      </c>
      <c r="OI262" t="s">
        <v>5345</v>
      </c>
      <c r="OJ262" t="s">
        <v>360</v>
      </c>
      <c r="OK262" t="s">
        <v>362</v>
      </c>
      <c r="OL262" t="s">
        <v>362</v>
      </c>
      <c r="OM262" t="s">
        <v>362</v>
      </c>
      <c r="ON262" t="s">
        <v>362</v>
      </c>
      <c r="OO262" t="s">
        <v>362</v>
      </c>
      <c r="OP262" t="s">
        <v>362</v>
      </c>
      <c r="OQ262" t="s">
        <v>362</v>
      </c>
      <c r="OR262" t="s">
        <v>362</v>
      </c>
      <c r="OS262" t="s">
        <v>362</v>
      </c>
      <c r="OU262" t="s">
        <v>5002</v>
      </c>
      <c r="PF262" t="s">
        <v>7073</v>
      </c>
      <c r="PG262" t="s">
        <v>362</v>
      </c>
      <c r="PH262" t="s">
        <v>362</v>
      </c>
      <c r="PI262" t="s">
        <v>362</v>
      </c>
      <c r="PJ262" t="s">
        <v>362</v>
      </c>
      <c r="PK262" t="s">
        <v>362</v>
      </c>
      <c r="PL262" t="s">
        <v>362</v>
      </c>
      <c r="PM262" t="s">
        <v>360</v>
      </c>
      <c r="PN262" t="s">
        <v>362</v>
      </c>
      <c r="PO262" t="s">
        <v>362</v>
      </c>
      <c r="PP262" t="s">
        <v>362</v>
      </c>
      <c r="PQ262" t="s">
        <v>362</v>
      </c>
      <c r="PR262" t="s">
        <v>362</v>
      </c>
      <c r="PS262" t="s">
        <v>362</v>
      </c>
      <c r="PT262" t="s">
        <v>362</v>
      </c>
      <c r="PU262" t="s">
        <v>360</v>
      </c>
      <c r="PV262" t="s">
        <v>362</v>
      </c>
      <c r="PW262" t="s">
        <v>362</v>
      </c>
      <c r="PX262" t="s">
        <v>362</v>
      </c>
      <c r="PZ262" t="s">
        <v>5398</v>
      </c>
      <c r="QA262" t="s">
        <v>362</v>
      </c>
      <c r="QB262" t="s">
        <v>362</v>
      </c>
      <c r="QC262" t="s">
        <v>362</v>
      </c>
      <c r="QD262" t="s">
        <v>362</v>
      </c>
      <c r="QE262" t="s">
        <v>362</v>
      </c>
      <c r="QF262" t="s">
        <v>362</v>
      </c>
      <c r="QG262" t="s">
        <v>362</v>
      </c>
      <c r="QH262" t="s">
        <v>362</v>
      </c>
      <c r="QI262" t="s">
        <v>362</v>
      </c>
      <c r="QJ262" t="s">
        <v>362</v>
      </c>
      <c r="QK262" t="s">
        <v>362</v>
      </c>
      <c r="QL262" t="s">
        <v>362</v>
      </c>
      <c r="QM262" t="s">
        <v>360</v>
      </c>
      <c r="QN262" t="s">
        <v>362</v>
      </c>
      <c r="QO262" t="s">
        <v>362</v>
      </c>
      <c r="QP262" t="s">
        <v>362</v>
      </c>
      <c r="SZ262" t="s">
        <v>5505</v>
      </c>
      <c r="TA262" t="s">
        <v>360</v>
      </c>
      <c r="TB262" t="s">
        <v>362</v>
      </c>
      <c r="TC262" t="s">
        <v>362</v>
      </c>
      <c r="TD262" t="s">
        <v>362</v>
      </c>
      <c r="TE262" t="s">
        <v>362</v>
      </c>
      <c r="TF262" t="s">
        <v>362</v>
      </c>
      <c r="TG262" t="s">
        <v>362</v>
      </c>
      <c r="TH262" t="s">
        <v>362</v>
      </c>
      <c r="TJ262" t="s">
        <v>5495</v>
      </c>
      <c r="TK262" t="s">
        <v>362</v>
      </c>
      <c r="TL262" t="s">
        <v>362</v>
      </c>
      <c r="TM262" t="s">
        <v>362</v>
      </c>
      <c r="TN262" t="s">
        <v>362</v>
      </c>
      <c r="TO262" t="s">
        <v>362</v>
      </c>
      <c r="TP262" t="s">
        <v>362</v>
      </c>
      <c r="TQ262" t="s">
        <v>360</v>
      </c>
      <c r="TR262" t="s">
        <v>362</v>
      </c>
      <c r="TS262" t="s">
        <v>362</v>
      </c>
      <c r="TT262" t="s">
        <v>362</v>
      </c>
      <c r="TU262" t="s">
        <v>362</v>
      </c>
      <c r="TV262" t="s">
        <v>362</v>
      </c>
      <c r="TW262" t="s">
        <v>362</v>
      </c>
      <c r="UN262" t="s">
        <v>3074</v>
      </c>
      <c r="UO262" t="s">
        <v>3074</v>
      </c>
      <c r="UP262" t="s">
        <v>3074</v>
      </c>
      <c r="UQ262" t="s">
        <v>7074</v>
      </c>
      <c r="UR262" t="s">
        <v>304</v>
      </c>
      <c r="US262" t="s">
        <v>321</v>
      </c>
      <c r="UT262" t="s">
        <v>290</v>
      </c>
      <c r="UU262" t="s">
        <v>691</v>
      </c>
      <c r="UV262" t="s">
        <v>527</v>
      </c>
      <c r="UW262" t="s">
        <v>329</v>
      </c>
      <c r="UX262" t="s">
        <v>737</v>
      </c>
      <c r="UY262" t="s">
        <v>406</v>
      </c>
      <c r="UZ262" t="s">
        <v>1098</v>
      </c>
      <c r="VA262" t="s">
        <v>1184</v>
      </c>
      <c r="VB262" t="s">
        <v>380</v>
      </c>
    </row>
    <row r="263" spans="1:574" x14ac:dyDescent="0.25">
      <c r="A263" t="s">
        <v>7075</v>
      </c>
      <c r="B263" s="38">
        <v>45918</v>
      </c>
      <c r="C263" t="s">
        <v>3055</v>
      </c>
      <c r="D263" t="s">
        <v>3062</v>
      </c>
      <c r="E263" t="s">
        <v>3068</v>
      </c>
      <c r="G263" t="s">
        <v>3072</v>
      </c>
      <c r="H263" s="38">
        <v>44628</v>
      </c>
      <c r="I263">
        <v>64</v>
      </c>
      <c r="J263" t="s">
        <v>1467</v>
      </c>
      <c r="K263" t="s">
        <v>4866</v>
      </c>
      <c r="L263" t="s">
        <v>4875</v>
      </c>
      <c r="N263" t="s">
        <v>4913</v>
      </c>
      <c r="P263" t="s">
        <v>4933</v>
      </c>
      <c r="R263" t="s">
        <v>3074</v>
      </c>
      <c r="S263" t="s">
        <v>362</v>
      </c>
      <c r="T263" t="s">
        <v>362</v>
      </c>
      <c r="U263" t="s">
        <v>362</v>
      </c>
      <c r="V263" t="s">
        <v>362</v>
      </c>
      <c r="W263" t="s">
        <v>362</v>
      </c>
      <c r="X263" t="s">
        <v>360</v>
      </c>
      <c r="Y263" t="s">
        <v>362</v>
      </c>
      <c r="Z263" t="s">
        <v>362</v>
      </c>
      <c r="AB263" t="s">
        <v>4944</v>
      </c>
      <c r="AC263" t="s">
        <v>4940</v>
      </c>
      <c r="AD263" t="s">
        <v>4942</v>
      </c>
      <c r="AE263" t="s">
        <v>4940</v>
      </c>
      <c r="AF263" t="s">
        <v>4940</v>
      </c>
      <c r="AG263" t="s">
        <v>4940</v>
      </c>
      <c r="AH263" t="s">
        <v>4949</v>
      </c>
      <c r="AI263" t="s">
        <v>360</v>
      </c>
      <c r="AJ263" t="s">
        <v>362</v>
      </c>
      <c r="AK263" t="s">
        <v>362</v>
      </c>
      <c r="AL263" t="s">
        <v>362</v>
      </c>
      <c r="AM263" t="s">
        <v>362</v>
      </c>
      <c r="AN263" t="s">
        <v>362</v>
      </c>
      <c r="AO263" t="s">
        <v>362</v>
      </c>
      <c r="AP263" t="s">
        <v>362</v>
      </c>
      <c r="AQ263" t="s">
        <v>362</v>
      </c>
      <c r="AR263" t="s">
        <v>362</v>
      </c>
      <c r="AS263" t="s">
        <v>362</v>
      </c>
      <c r="AT263" t="s">
        <v>362</v>
      </c>
      <c r="AU263" t="s">
        <v>362</v>
      </c>
      <c r="AV263" t="s">
        <v>362</v>
      </c>
      <c r="AX263" t="s">
        <v>4949</v>
      </c>
      <c r="AY263" t="s">
        <v>360</v>
      </c>
      <c r="AZ263" t="s">
        <v>362</v>
      </c>
      <c r="BA263" t="s">
        <v>362</v>
      </c>
      <c r="BB263" t="s">
        <v>362</v>
      </c>
      <c r="BC263" t="s">
        <v>362</v>
      </c>
      <c r="BD263" t="s">
        <v>362</v>
      </c>
      <c r="BE263" t="s">
        <v>362</v>
      </c>
      <c r="BF263" t="s">
        <v>362</v>
      </c>
      <c r="BG263" t="s">
        <v>362</v>
      </c>
      <c r="BH263" t="s">
        <v>362</v>
      </c>
      <c r="BI263" t="s">
        <v>362</v>
      </c>
      <c r="BJ263" t="s">
        <v>362</v>
      </c>
      <c r="BK263" t="s">
        <v>362</v>
      </c>
      <c r="BM263" t="s">
        <v>5473</v>
      </c>
      <c r="BN263" t="s">
        <v>362</v>
      </c>
      <c r="BO263" t="s">
        <v>362</v>
      </c>
      <c r="BP263" t="s">
        <v>362</v>
      </c>
      <c r="BQ263" t="s">
        <v>360</v>
      </c>
      <c r="BR263" t="s">
        <v>362</v>
      </c>
      <c r="BS263" t="s">
        <v>362</v>
      </c>
      <c r="BT263" t="s">
        <v>362</v>
      </c>
      <c r="BU263" t="s">
        <v>362</v>
      </c>
      <c r="BV263" t="s">
        <v>362</v>
      </c>
      <c r="BX263" t="s">
        <v>4975</v>
      </c>
      <c r="CN263" t="s">
        <v>5002</v>
      </c>
      <c r="DD263" t="s">
        <v>4984</v>
      </c>
      <c r="EK263" t="s">
        <v>5070</v>
      </c>
      <c r="EW263" t="s">
        <v>5106</v>
      </c>
      <c r="EX263" t="s">
        <v>362</v>
      </c>
      <c r="EY263" t="s">
        <v>362</v>
      </c>
      <c r="EZ263" t="s">
        <v>362</v>
      </c>
      <c r="FA263" t="s">
        <v>362</v>
      </c>
      <c r="FB263" t="s">
        <v>362</v>
      </c>
      <c r="FC263" t="s">
        <v>362</v>
      </c>
      <c r="FD263" t="s">
        <v>360</v>
      </c>
      <c r="FE263" t="s">
        <v>362</v>
      </c>
      <c r="FF263" t="s">
        <v>362</v>
      </c>
      <c r="FG263" t="s">
        <v>362</v>
      </c>
      <c r="FH263" t="s">
        <v>362</v>
      </c>
      <c r="FJ263" t="s">
        <v>5070</v>
      </c>
      <c r="FK263" t="s">
        <v>4907</v>
      </c>
      <c r="FV263" t="s">
        <v>3072</v>
      </c>
      <c r="GG263" t="s">
        <v>4949</v>
      </c>
      <c r="GI263" t="s">
        <v>3074</v>
      </c>
      <c r="HN263" t="s">
        <v>5172</v>
      </c>
      <c r="HO263" t="s">
        <v>362</v>
      </c>
      <c r="HP263" t="s">
        <v>362</v>
      </c>
      <c r="HQ263" t="s">
        <v>360</v>
      </c>
      <c r="HR263" t="s">
        <v>362</v>
      </c>
      <c r="HS263" t="s">
        <v>362</v>
      </c>
      <c r="HT263" t="s">
        <v>362</v>
      </c>
      <c r="HU263" t="s">
        <v>362</v>
      </c>
      <c r="HV263" t="s">
        <v>362</v>
      </c>
      <c r="HW263" t="s">
        <v>362</v>
      </c>
      <c r="HY263" t="s">
        <v>5186</v>
      </c>
      <c r="HZ263" t="s">
        <v>362</v>
      </c>
      <c r="IA263" t="s">
        <v>362</v>
      </c>
      <c r="IB263" t="s">
        <v>362</v>
      </c>
      <c r="IC263" t="s">
        <v>362</v>
      </c>
      <c r="ID263" t="s">
        <v>360</v>
      </c>
      <c r="IE263" t="s">
        <v>362</v>
      </c>
      <c r="IG263" t="s">
        <v>4907</v>
      </c>
      <c r="IP263" t="s">
        <v>5203</v>
      </c>
      <c r="IQ263" t="s">
        <v>5220</v>
      </c>
      <c r="IR263" t="s">
        <v>362</v>
      </c>
      <c r="IS263" t="s">
        <v>362</v>
      </c>
      <c r="IT263" t="s">
        <v>362</v>
      </c>
      <c r="IU263" t="s">
        <v>362</v>
      </c>
      <c r="IV263" t="s">
        <v>360</v>
      </c>
      <c r="IW263" t="s">
        <v>362</v>
      </c>
      <c r="IX263" t="s">
        <v>362</v>
      </c>
      <c r="IY263" t="s">
        <v>362</v>
      </c>
      <c r="IZ263" t="s">
        <v>362</v>
      </c>
      <c r="JA263" t="s">
        <v>362</v>
      </c>
      <c r="JL263" t="s">
        <v>5235</v>
      </c>
      <c r="JX263" t="s">
        <v>5248</v>
      </c>
      <c r="JY263" t="s">
        <v>360</v>
      </c>
      <c r="JZ263" t="s">
        <v>362</v>
      </c>
      <c r="KA263" t="s">
        <v>362</v>
      </c>
      <c r="KB263" t="s">
        <v>362</v>
      </c>
      <c r="KC263" t="s">
        <v>362</v>
      </c>
      <c r="KD263" t="s">
        <v>362</v>
      </c>
      <c r="KE263" t="s">
        <v>362</v>
      </c>
      <c r="KF263" t="s">
        <v>362</v>
      </c>
      <c r="KG263" t="s">
        <v>362</v>
      </c>
      <c r="KI263" t="s">
        <v>5259</v>
      </c>
      <c r="KJ263" t="s">
        <v>5263</v>
      </c>
      <c r="KK263" t="s">
        <v>360</v>
      </c>
      <c r="KL263" t="s">
        <v>362</v>
      </c>
      <c r="KM263" t="s">
        <v>362</v>
      </c>
      <c r="KN263" t="s">
        <v>362</v>
      </c>
      <c r="KO263" t="s">
        <v>362</v>
      </c>
      <c r="KP263" t="s">
        <v>362</v>
      </c>
      <c r="KQ263" t="s">
        <v>362</v>
      </c>
      <c r="KR263" t="s">
        <v>362</v>
      </c>
      <c r="KS263" t="s">
        <v>362</v>
      </c>
      <c r="KT263" t="s">
        <v>362</v>
      </c>
      <c r="KU263" t="s">
        <v>362</v>
      </c>
      <c r="LJ263" t="s">
        <v>5997</v>
      </c>
      <c r="LK263" t="s">
        <v>360</v>
      </c>
      <c r="LL263" t="s">
        <v>360</v>
      </c>
      <c r="LM263" t="s">
        <v>362</v>
      </c>
      <c r="LN263" t="s">
        <v>362</v>
      </c>
      <c r="LO263" t="s">
        <v>362</v>
      </c>
      <c r="LP263" t="s">
        <v>362</v>
      </c>
      <c r="LQ263" t="s">
        <v>362</v>
      </c>
      <c r="LS263" t="s">
        <v>3072</v>
      </c>
      <c r="LT263" t="s">
        <v>5287</v>
      </c>
      <c r="MR263" t="s">
        <v>5050</v>
      </c>
      <c r="MS263" t="s">
        <v>362</v>
      </c>
      <c r="MT263" t="s">
        <v>362</v>
      </c>
      <c r="MU263" t="s">
        <v>362</v>
      </c>
      <c r="MV263" t="s">
        <v>362</v>
      </c>
      <c r="MW263" t="s">
        <v>362</v>
      </c>
      <c r="MX263" t="s">
        <v>362</v>
      </c>
      <c r="MY263" t="s">
        <v>362</v>
      </c>
      <c r="MZ263" t="s">
        <v>360</v>
      </c>
      <c r="NA263" t="s">
        <v>362</v>
      </c>
      <c r="NB263" t="s">
        <v>362</v>
      </c>
      <c r="NC263" t="s">
        <v>362</v>
      </c>
      <c r="NE263" t="s">
        <v>4971</v>
      </c>
      <c r="NF263" t="s">
        <v>362</v>
      </c>
      <c r="NG263" t="s">
        <v>362</v>
      </c>
      <c r="NH263" t="s">
        <v>362</v>
      </c>
      <c r="NI263" t="s">
        <v>362</v>
      </c>
      <c r="NJ263" t="s">
        <v>362</v>
      </c>
      <c r="NK263" t="s">
        <v>362</v>
      </c>
      <c r="NL263" t="s">
        <v>362</v>
      </c>
      <c r="NM263" t="s">
        <v>362</v>
      </c>
      <c r="NN263" t="s">
        <v>362</v>
      </c>
      <c r="NO263" t="s">
        <v>362</v>
      </c>
      <c r="NP263" t="s">
        <v>362</v>
      </c>
      <c r="NQ263" t="s">
        <v>360</v>
      </c>
      <c r="NR263" t="s">
        <v>362</v>
      </c>
      <c r="NS263" t="s">
        <v>362</v>
      </c>
      <c r="NU263" t="s">
        <v>5272</v>
      </c>
      <c r="NV263" t="s">
        <v>362</v>
      </c>
      <c r="NW263" t="s">
        <v>362</v>
      </c>
      <c r="NX263" t="s">
        <v>362</v>
      </c>
      <c r="NY263" t="s">
        <v>362</v>
      </c>
      <c r="NZ263" t="s">
        <v>362</v>
      </c>
      <c r="OA263" t="s">
        <v>360</v>
      </c>
      <c r="OB263" t="s">
        <v>362</v>
      </c>
      <c r="OC263" t="s">
        <v>362</v>
      </c>
      <c r="OD263" t="s">
        <v>362</v>
      </c>
      <c r="OE263" t="s">
        <v>362</v>
      </c>
      <c r="OF263" t="s">
        <v>362</v>
      </c>
      <c r="OG263" t="s">
        <v>362</v>
      </c>
      <c r="OI263" t="s">
        <v>5345</v>
      </c>
      <c r="OJ263" t="s">
        <v>360</v>
      </c>
      <c r="OK263" t="s">
        <v>362</v>
      </c>
      <c r="OL263" t="s">
        <v>362</v>
      </c>
      <c r="OM263" t="s">
        <v>362</v>
      </c>
      <c r="ON263" t="s">
        <v>362</v>
      </c>
      <c r="OO263" t="s">
        <v>362</v>
      </c>
      <c r="OP263" t="s">
        <v>362</v>
      </c>
      <c r="OQ263" t="s">
        <v>362</v>
      </c>
      <c r="OR263" t="s">
        <v>362</v>
      </c>
      <c r="OS263" t="s">
        <v>362</v>
      </c>
      <c r="OU263" t="s">
        <v>5002</v>
      </c>
      <c r="PF263" t="s">
        <v>7076</v>
      </c>
      <c r="PG263" t="s">
        <v>360</v>
      </c>
      <c r="PH263" t="s">
        <v>362</v>
      </c>
      <c r="PI263" t="s">
        <v>362</v>
      </c>
      <c r="PJ263" t="s">
        <v>362</v>
      </c>
      <c r="PK263" t="s">
        <v>362</v>
      </c>
      <c r="PL263" t="s">
        <v>362</v>
      </c>
      <c r="PM263" t="s">
        <v>360</v>
      </c>
      <c r="PN263" t="s">
        <v>360</v>
      </c>
      <c r="PO263" t="s">
        <v>362</v>
      </c>
      <c r="PP263" t="s">
        <v>362</v>
      </c>
      <c r="PQ263" t="s">
        <v>362</v>
      </c>
      <c r="PR263" t="s">
        <v>362</v>
      </c>
      <c r="PS263" t="s">
        <v>362</v>
      </c>
      <c r="PT263" t="s">
        <v>362</v>
      </c>
      <c r="PU263" t="s">
        <v>362</v>
      </c>
      <c r="PV263" t="s">
        <v>362</v>
      </c>
      <c r="PW263" t="s">
        <v>362</v>
      </c>
      <c r="PX263" t="s">
        <v>362</v>
      </c>
      <c r="PZ263" t="s">
        <v>5398</v>
      </c>
      <c r="QA263" t="s">
        <v>362</v>
      </c>
      <c r="QB263" t="s">
        <v>362</v>
      </c>
      <c r="QC263" t="s">
        <v>362</v>
      </c>
      <c r="QD263" t="s">
        <v>362</v>
      </c>
      <c r="QE263" t="s">
        <v>362</v>
      </c>
      <c r="QF263" t="s">
        <v>362</v>
      </c>
      <c r="QG263" t="s">
        <v>362</v>
      </c>
      <c r="QH263" t="s">
        <v>362</v>
      </c>
      <c r="QI263" t="s">
        <v>362</v>
      </c>
      <c r="QJ263" t="s">
        <v>362</v>
      </c>
      <c r="QK263" t="s">
        <v>362</v>
      </c>
      <c r="QL263" t="s">
        <v>362</v>
      </c>
      <c r="QM263" t="s">
        <v>360</v>
      </c>
      <c r="QN263" t="s">
        <v>362</v>
      </c>
      <c r="QO263" t="s">
        <v>362</v>
      </c>
      <c r="QP263" t="s">
        <v>362</v>
      </c>
      <c r="SZ263" t="s">
        <v>6009</v>
      </c>
      <c r="TA263" t="s">
        <v>362</v>
      </c>
      <c r="TB263" t="s">
        <v>362</v>
      </c>
      <c r="TC263" t="s">
        <v>362</v>
      </c>
      <c r="TD263" t="s">
        <v>360</v>
      </c>
      <c r="TE263" t="s">
        <v>360</v>
      </c>
      <c r="TF263" t="s">
        <v>362</v>
      </c>
      <c r="TG263" t="s">
        <v>362</v>
      </c>
      <c r="TH263" t="s">
        <v>362</v>
      </c>
      <c r="TJ263" t="s">
        <v>5493</v>
      </c>
      <c r="TK263" t="s">
        <v>362</v>
      </c>
      <c r="TL263" t="s">
        <v>362</v>
      </c>
      <c r="TM263" t="s">
        <v>362</v>
      </c>
      <c r="TN263" t="s">
        <v>362</v>
      </c>
      <c r="TO263" t="s">
        <v>362</v>
      </c>
      <c r="TP263" t="s">
        <v>360</v>
      </c>
      <c r="TQ263" t="s">
        <v>362</v>
      </c>
      <c r="TR263" t="s">
        <v>362</v>
      </c>
      <c r="TS263" t="s">
        <v>362</v>
      </c>
      <c r="TT263" t="s">
        <v>362</v>
      </c>
      <c r="TU263" t="s">
        <v>362</v>
      </c>
      <c r="TV263" t="s">
        <v>362</v>
      </c>
      <c r="TW263" t="s">
        <v>362</v>
      </c>
      <c r="TY263" t="s">
        <v>5021</v>
      </c>
      <c r="TZ263" t="s">
        <v>5453</v>
      </c>
      <c r="UA263" t="s">
        <v>362</v>
      </c>
      <c r="UB263" t="s">
        <v>362</v>
      </c>
      <c r="UC263" t="s">
        <v>362</v>
      </c>
      <c r="UD263" t="s">
        <v>362</v>
      </c>
      <c r="UE263" t="s">
        <v>362</v>
      </c>
      <c r="UF263" t="s">
        <v>360</v>
      </c>
      <c r="UG263" t="s">
        <v>362</v>
      </c>
      <c r="UH263" t="s">
        <v>362</v>
      </c>
      <c r="UI263" t="s">
        <v>362</v>
      </c>
      <c r="UJ263" t="s">
        <v>362</v>
      </c>
      <c r="UK263" t="s">
        <v>362</v>
      </c>
      <c r="UN263" t="s">
        <v>3074</v>
      </c>
      <c r="UO263" t="s">
        <v>3074</v>
      </c>
      <c r="UP263" t="s">
        <v>3074</v>
      </c>
      <c r="UQ263" t="s">
        <v>7077</v>
      </c>
      <c r="UR263" t="s">
        <v>304</v>
      </c>
      <c r="US263" t="s">
        <v>321</v>
      </c>
      <c r="UT263" t="s">
        <v>298</v>
      </c>
      <c r="UU263" t="s">
        <v>686</v>
      </c>
      <c r="UV263" t="s">
        <v>532</v>
      </c>
      <c r="UW263" t="s">
        <v>330</v>
      </c>
      <c r="UX263" t="s">
        <v>742</v>
      </c>
      <c r="UY263" t="s">
        <v>402</v>
      </c>
      <c r="UZ263" t="s">
        <v>1099</v>
      </c>
      <c r="VA263" t="s">
        <v>1184</v>
      </c>
      <c r="VB263" t="s">
        <v>386</v>
      </c>
    </row>
    <row r="264" spans="1:574" x14ac:dyDescent="0.25">
      <c r="A264" t="s">
        <v>7078</v>
      </c>
      <c r="B264" s="38">
        <v>45918</v>
      </c>
      <c r="C264" t="s">
        <v>3055</v>
      </c>
      <c r="D264" t="s">
        <v>3062</v>
      </c>
      <c r="E264" t="s">
        <v>3068</v>
      </c>
      <c r="G264" t="s">
        <v>3072</v>
      </c>
      <c r="H264" s="38">
        <v>45000</v>
      </c>
      <c r="I264">
        <v>32</v>
      </c>
      <c r="J264" t="s">
        <v>1467</v>
      </c>
      <c r="K264" t="s">
        <v>4866</v>
      </c>
      <c r="L264" t="s">
        <v>4875</v>
      </c>
      <c r="N264" t="s">
        <v>4911</v>
      </c>
      <c r="P264" t="s">
        <v>4921</v>
      </c>
      <c r="R264" t="s">
        <v>5527</v>
      </c>
      <c r="S264" t="s">
        <v>360</v>
      </c>
      <c r="T264" t="s">
        <v>362</v>
      </c>
      <c r="U264" t="s">
        <v>362</v>
      </c>
      <c r="V264" t="s">
        <v>362</v>
      </c>
      <c r="W264" t="s">
        <v>362</v>
      </c>
      <c r="X264" t="s">
        <v>362</v>
      </c>
      <c r="Y264" t="s">
        <v>362</v>
      </c>
      <c r="Z264" t="s">
        <v>362</v>
      </c>
      <c r="AB264" t="s">
        <v>4940</v>
      </c>
      <c r="AC264" t="s">
        <v>4940</v>
      </c>
      <c r="AD264" t="s">
        <v>4940</v>
      </c>
      <c r="AE264" t="s">
        <v>4940</v>
      </c>
      <c r="AF264" t="s">
        <v>4940</v>
      </c>
      <c r="AG264" t="s">
        <v>4940</v>
      </c>
      <c r="AH264" t="s">
        <v>7079</v>
      </c>
      <c r="AI264" t="s">
        <v>360</v>
      </c>
      <c r="AJ264" t="s">
        <v>362</v>
      </c>
      <c r="AK264" t="s">
        <v>362</v>
      </c>
      <c r="AL264" t="s">
        <v>362</v>
      </c>
      <c r="AM264" t="s">
        <v>362</v>
      </c>
      <c r="AN264" t="s">
        <v>362</v>
      </c>
      <c r="AO264" t="s">
        <v>362</v>
      </c>
      <c r="AP264" t="s">
        <v>362</v>
      </c>
      <c r="AQ264" t="s">
        <v>362</v>
      </c>
      <c r="AR264" t="s">
        <v>360</v>
      </c>
      <c r="AS264" t="s">
        <v>360</v>
      </c>
      <c r="AT264" t="s">
        <v>362</v>
      </c>
      <c r="AU264" t="s">
        <v>362</v>
      </c>
      <c r="AV264" t="s">
        <v>362</v>
      </c>
      <c r="AX264" t="s">
        <v>4973</v>
      </c>
      <c r="AY264" t="s">
        <v>362</v>
      </c>
      <c r="AZ264" t="s">
        <v>362</v>
      </c>
      <c r="BA264" t="s">
        <v>362</v>
      </c>
      <c r="BB264" t="s">
        <v>362</v>
      </c>
      <c r="BC264" t="s">
        <v>362</v>
      </c>
      <c r="BD264" t="s">
        <v>362</v>
      </c>
      <c r="BE264" t="s">
        <v>362</v>
      </c>
      <c r="BF264" t="s">
        <v>362</v>
      </c>
      <c r="BG264" t="s">
        <v>362</v>
      </c>
      <c r="BH264" t="s">
        <v>362</v>
      </c>
      <c r="BI264" t="s">
        <v>362</v>
      </c>
      <c r="BJ264" t="s">
        <v>360</v>
      </c>
      <c r="BK264" t="s">
        <v>362</v>
      </c>
      <c r="DE264" t="s">
        <v>5026</v>
      </c>
      <c r="DF264" t="s">
        <v>5036</v>
      </c>
      <c r="DG264" t="s">
        <v>362</v>
      </c>
      <c r="DH264" t="s">
        <v>362</v>
      </c>
      <c r="DI264" t="s">
        <v>360</v>
      </c>
      <c r="DJ264" t="s">
        <v>362</v>
      </c>
      <c r="DK264" t="s">
        <v>362</v>
      </c>
      <c r="DL264" t="s">
        <v>362</v>
      </c>
      <c r="EK264" t="s">
        <v>5070</v>
      </c>
      <c r="EW264" t="s">
        <v>6240</v>
      </c>
      <c r="EX264" t="s">
        <v>362</v>
      </c>
      <c r="EY264" t="s">
        <v>362</v>
      </c>
      <c r="EZ264" t="s">
        <v>362</v>
      </c>
      <c r="FA264" t="s">
        <v>362</v>
      </c>
      <c r="FB264" t="s">
        <v>362</v>
      </c>
      <c r="FC264" t="s">
        <v>360</v>
      </c>
      <c r="FD264" t="s">
        <v>360</v>
      </c>
      <c r="FE264" t="s">
        <v>362</v>
      </c>
      <c r="FF264" t="s">
        <v>362</v>
      </c>
      <c r="FG264" t="s">
        <v>362</v>
      </c>
      <c r="FH264" t="s">
        <v>362</v>
      </c>
      <c r="FJ264" t="s">
        <v>5070</v>
      </c>
      <c r="FK264" t="s">
        <v>3074</v>
      </c>
      <c r="FL264" t="s">
        <v>5113</v>
      </c>
      <c r="FM264" t="s">
        <v>360</v>
      </c>
      <c r="FN264" t="s">
        <v>362</v>
      </c>
      <c r="FO264" t="s">
        <v>362</v>
      </c>
      <c r="FP264" t="s">
        <v>362</v>
      </c>
      <c r="FQ264" t="s">
        <v>362</v>
      </c>
      <c r="FR264" t="s">
        <v>362</v>
      </c>
      <c r="FS264" t="s">
        <v>362</v>
      </c>
      <c r="FT264" t="s">
        <v>362</v>
      </c>
      <c r="FV264" t="s">
        <v>3072</v>
      </c>
      <c r="GG264" t="s">
        <v>4949</v>
      </c>
      <c r="GI264" t="s">
        <v>3074</v>
      </c>
      <c r="HN264" t="s">
        <v>5172</v>
      </c>
      <c r="HO264" t="s">
        <v>362</v>
      </c>
      <c r="HP264" t="s">
        <v>362</v>
      </c>
      <c r="HQ264" t="s">
        <v>360</v>
      </c>
      <c r="HR264" t="s">
        <v>362</v>
      </c>
      <c r="HS264" t="s">
        <v>362</v>
      </c>
      <c r="HT264" t="s">
        <v>362</v>
      </c>
      <c r="HU264" t="s">
        <v>362</v>
      </c>
      <c r="HV264" t="s">
        <v>362</v>
      </c>
      <c r="HW264" t="s">
        <v>362</v>
      </c>
      <c r="HY264" t="s">
        <v>5186</v>
      </c>
      <c r="HZ264" t="s">
        <v>362</v>
      </c>
      <c r="IA264" t="s">
        <v>362</v>
      </c>
      <c r="IB264" t="s">
        <v>362</v>
      </c>
      <c r="IC264" t="s">
        <v>362</v>
      </c>
      <c r="ID264" t="s">
        <v>360</v>
      </c>
      <c r="IE264" t="s">
        <v>362</v>
      </c>
      <c r="IG264" t="s">
        <v>4907</v>
      </c>
      <c r="IP264" t="s">
        <v>5203</v>
      </c>
      <c r="IQ264" t="s">
        <v>5220</v>
      </c>
      <c r="IR264" t="s">
        <v>362</v>
      </c>
      <c r="IS264" t="s">
        <v>362</v>
      </c>
      <c r="IT264" t="s">
        <v>362</v>
      </c>
      <c r="IU264" t="s">
        <v>362</v>
      </c>
      <c r="IV264" t="s">
        <v>360</v>
      </c>
      <c r="IW264" t="s">
        <v>362</v>
      </c>
      <c r="IX264" t="s">
        <v>362</v>
      </c>
      <c r="IY264" t="s">
        <v>362</v>
      </c>
      <c r="IZ264" t="s">
        <v>362</v>
      </c>
      <c r="JA264" t="s">
        <v>362</v>
      </c>
      <c r="JL264" t="s">
        <v>5235</v>
      </c>
      <c r="JX264" t="s">
        <v>5248</v>
      </c>
      <c r="JY264" t="s">
        <v>360</v>
      </c>
      <c r="JZ264" t="s">
        <v>362</v>
      </c>
      <c r="KA264" t="s">
        <v>362</v>
      </c>
      <c r="KB264" t="s">
        <v>362</v>
      </c>
      <c r="KC264" t="s">
        <v>362</v>
      </c>
      <c r="KD264" t="s">
        <v>362</v>
      </c>
      <c r="KE264" t="s">
        <v>362</v>
      </c>
      <c r="KF264" t="s">
        <v>362</v>
      </c>
      <c r="KG264" t="s">
        <v>362</v>
      </c>
      <c r="KI264" t="s">
        <v>5259</v>
      </c>
      <c r="KJ264" t="s">
        <v>5263</v>
      </c>
      <c r="KK264" t="s">
        <v>360</v>
      </c>
      <c r="KL264" t="s">
        <v>362</v>
      </c>
      <c r="KM264" t="s">
        <v>362</v>
      </c>
      <c r="KN264" t="s">
        <v>362</v>
      </c>
      <c r="KO264" t="s">
        <v>362</v>
      </c>
      <c r="KP264" t="s">
        <v>362</v>
      </c>
      <c r="KQ264" t="s">
        <v>362</v>
      </c>
      <c r="KR264" t="s">
        <v>362</v>
      </c>
      <c r="KS264" t="s">
        <v>362</v>
      </c>
      <c r="KT264" t="s">
        <v>362</v>
      </c>
      <c r="KU264" t="s">
        <v>362</v>
      </c>
      <c r="LJ264" t="s">
        <v>5997</v>
      </c>
      <c r="LK264" t="s">
        <v>360</v>
      </c>
      <c r="LL264" t="s">
        <v>360</v>
      </c>
      <c r="LM264" t="s">
        <v>362</v>
      </c>
      <c r="LN264" t="s">
        <v>362</v>
      </c>
      <c r="LO264" t="s">
        <v>362</v>
      </c>
      <c r="LP264" t="s">
        <v>362</v>
      </c>
      <c r="LQ264" t="s">
        <v>362</v>
      </c>
      <c r="LS264" t="s">
        <v>3072</v>
      </c>
      <c r="LT264" t="s">
        <v>5287</v>
      </c>
      <c r="MR264" t="s">
        <v>5050</v>
      </c>
      <c r="MS264" t="s">
        <v>362</v>
      </c>
      <c r="MT264" t="s">
        <v>362</v>
      </c>
      <c r="MU264" t="s">
        <v>362</v>
      </c>
      <c r="MV264" t="s">
        <v>362</v>
      </c>
      <c r="MW264" t="s">
        <v>362</v>
      </c>
      <c r="MX264" t="s">
        <v>362</v>
      </c>
      <c r="MY264" t="s">
        <v>362</v>
      </c>
      <c r="MZ264" t="s">
        <v>360</v>
      </c>
      <c r="NA264" t="s">
        <v>362</v>
      </c>
      <c r="NB264" t="s">
        <v>362</v>
      </c>
      <c r="NC264" t="s">
        <v>362</v>
      </c>
      <c r="NE264" t="s">
        <v>4971</v>
      </c>
      <c r="NF264" t="s">
        <v>362</v>
      </c>
      <c r="NG264" t="s">
        <v>362</v>
      </c>
      <c r="NH264" t="s">
        <v>362</v>
      </c>
      <c r="NI264" t="s">
        <v>362</v>
      </c>
      <c r="NJ264" t="s">
        <v>362</v>
      </c>
      <c r="NK264" t="s">
        <v>362</v>
      </c>
      <c r="NL264" t="s">
        <v>362</v>
      </c>
      <c r="NM264" t="s">
        <v>362</v>
      </c>
      <c r="NN264" t="s">
        <v>362</v>
      </c>
      <c r="NO264" t="s">
        <v>362</v>
      </c>
      <c r="NP264" t="s">
        <v>362</v>
      </c>
      <c r="NQ264" t="s">
        <v>360</v>
      </c>
      <c r="NR264" t="s">
        <v>362</v>
      </c>
      <c r="NS264" t="s">
        <v>362</v>
      </c>
      <c r="NU264" t="s">
        <v>5263</v>
      </c>
      <c r="NV264" t="s">
        <v>360</v>
      </c>
      <c r="NW264" t="s">
        <v>362</v>
      </c>
      <c r="NX264" t="s">
        <v>362</v>
      </c>
      <c r="NY264" t="s">
        <v>362</v>
      </c>
      <c r="NZ264" t="s">
        <v>362</v>
      </c>
      <c r="OA264" t="s">
        <v>362</v>
      </c>
      <c r="OB264" t="s">
        <v>362</v>
      </c>
      <c r="OC264" t="s">
        <v>362</v>
      </c>
      <c r="OD264" t="s">
        <v>362</v>
      </c>
      <c r="OE264" t="s">
        <v>362</v>
      </c>
      <c r="OF264" t="s">
        <v>362</v>
      </c>
      <c r="OG264" t="s">
        <v>362</v>
      </c>
      <c r="OI264" t="s">
        <v>5345</v>
      </c>
      <c r="OJ264" t="s">
        <v>360</v>
      </c>
      <c r="OK264" t="s">
        <v>362</v>
      </c>
      <c r="OL264" t="s">
        <v>362</v>
      </c>
      <c r="OM264" t="s">
        <v>362</v>
      </c>
      <c r="ON264" t="s">
        <v>362</v>
      </c>
      <c r="OO264" t="s">
        <v>362</v>
      </c>
      <c r="OP264" t="s">
        <v>362</v>
      </c>
      <c r="OQ264" t="s">
        <v>362</v>
      </c>
      <c r="OR264" t="s">
        <v>362</v>
      </c>
      <c r="OS264" t="s">
        <v>362</v>
      </c>
      <c r="OU264" t="s">
        <v>5002</v>
      </c>
      <c r="PF264" t="s">
        <v>5398</v>
      </c>
      <c r="PG264" t="s">
        <v>362</v>
      </c>
      <c r="PH264" t="s">
        <v>362</v>
      </c>
      <c r="PI264" t="s">
        <v>362</v>
      </c>
      <c r="PJ264" t="s">
        <v>362</v>
      </c>
      <c r="PK264" t="s">
        <v>362</v>
      </c>
      <c r="PL264" t="s">
        <v>362</v>
      </c>
      <c r="PM264" t="s">
        <v>362</v>
      </c>
      <c r="PN264" t="s">
        <v>362</v>
      </c>
      <c r="PO264" t="s">
        <v>362</v>
      </c>
      <c r="PP264" t="s">
        <v>362</v>
      </c>
      <c r="PQ264" t="s">
        <v>362</v>
      </c>
      <c r="PR264" t="s">
        <v>362</v>
      </c>
      <c r="PS264" t="s">
        <v>362</v>
      </c>
      <c r="PT264" t="s">
        <v>362</v>
      </c>
      <c r="PU264" t="s">
        <v>362</v>
      </c>
      <c r="PV264" t="s">
        <v>362</v>
      </c>
      <c r="PW264" t="s">
        <v>362</v>
      </c>
      <c r="PX264" t="s">
        <v>360</v>
      </c>
      <c r="PZ264" t="s">
        <v>5398</v>
      </c>
      <c r="QA264" t="s">
        <v>362</v>
      </c>
      <c r="QB264" t="s">
        <v>362</v>
      </c>
      <c r="QC264" t="s">
        <v>362</v>
      </c>
      <c r="QD264" t="s">
        <v>362</v>
      </c>
      <c r="QE264" t="s">
        <v>362</v>
      </c>
      <c r="QF264" t="s">
        <v>362</v>
      </c>
      <c r="QG264" t="s">
        <v>362</v>
      </c>
      <c r="QH264" t="s">
        <v>362</v>
      </c>
      <c r="QI264" t="s">
        <v>362</v>
      </c>
      <c r="QJ264" t="s">
        <v>362</v>
      </c>
      <c r="QK264" t="s">
        <v>362</v>
      </c>
      <c r="QL264" t="s">
        <v>362</v>
      </c>
      <c r="QM264" t="s">
        <v>360</v>
      </c>
      <c r="QN264" t="s">
        <v>362</v>
      </c>
      <c r="QO264" t="s">
        <v>362</v>
      </c>
      <c r="QP264" t="s">
        <v>362</v>
      </c>
      <c r="SZ264" t="s">
        <v>6064</v>
      </c>
      <c r="TA264" t="s">
        <v>360</v>
      </c>
      <c r="TB264" t="s">
        <v>362</v>
      </c>
      <c r="TC264" t="s">
        <v>362</v>
      </c>
      <c r="TD264" t="s">
        <v>362</v>
      </c>
      <c r="TE264" t="s">
        <v>360</v>
      </c>
      <c r="TF264" t="s">
        <v>362</v>
      </c>
      <c r="TG264" t="s">
        <v>362</v>
      </c>
      <c r="TH264" t="s">
        <v>362</v>
      </c>
      <c r="TJ264" t="s">
        <v>6101</v>
      </c>
      <c r="TK264" t="s">
        <v>362</v>
      </c>
      <c r="TL264" t="s">
        <v>362</v>
      </c>
      <c r="TM264" t="s">
        <v>362</v>
      </c>
      <c r="TN264" t="s">
        <v>360</v>
      </c>
      <c r="TO264" t="s">
        <v>362</v>
      </c>
      <c r="TP264" t="s">
        <v>360</v>
      </c>
      <c r="TQ264" t="s">
        <v>362</v>
      </c>
      <c r="TR264" t="s">
        <v>362</v>
      </c>
      <c r="TS264" t="s">
        <v>362</v>
      </c>
      <c r="TT264" t="s">
        <v>362</v>
      </c>
      <c r="TU264" t="s">
        <v>362</v>
      </c>
      <c r="TV264" t="s">
        <v>362</v>
      </c>
      <c r="TW264" t="s">
        <v>362</v>
      </c>
      <c r="UN264" t="s">
        <v>3074</v>
      </c>
      <c r="UO264" t="s">
        <v>3074</v>
      </c>
      <c r="UP264" t="s">
        <v>3074</v>
      </c>
      <c r="UQ264" t="s">
        <v>7080</v>
      </c>
      <c r="UR264" t="s">
        <v>304</v>
      </c>
      <c r="US264" t="s">
        <v>321</v>
      </c>
      <c r="UT264" t="s">
        <v>282</v>
      </c>
      <c r="UU264" t="s">
        <v>687</v>
      </c>
      <c r="UV264" t="s">
        <v>527</v>
      </c>
      <c r="UW264" t="s">
        <v>328</v>
      </c>
      <c r="UX264" t="s">
        <v>737</v>
      </c>
      <c r="UY264" t="s">
        <v>406</v>
      </c>
      <c r="UZ264" t="s">
        <v>1098</v>
      </c>
      <c r="VA264" t="s">
        <v>1184</v>
      </c>
      <c r="VB264" t="s">
        <v>380</v>
      </c>
    </row>
    <row r="265" spans="1:574" x14ac:dyDescent="0.25">
      <c r="A265" t="s">
        <v>7081</v>
      </c>
      <c r="B265" s="38">
        <v>45918</v>
      </c>
      <c r="C265" t="s">
        <v>3055</v>
      </c>
      <c r="D265" t="s">
        <v>3062</v>
      </c>
      <c r="E265" t="s">
        <v>3068</v>
      </c>
      <c r="G265" t="s">
        <v>3072</v>
      </c>
      <c r="H265" s="38">
        <v>44756</v>
      </c>
      <c r="I265">
        <v>33</v>
      </c>
      <c r="J265" t="s">
        <v>1467</v>
      </c>
      <c r="K265" t="s">
        <v>4866</v>
      </c>
      <c r="L265" t="s">
        <v>4875</v>
      </c>
      <c r="N265" t="s">
        <v>4913</v>
      </c>
      <c r="P265" t="s">
        <v>4921</v>
      </c>
      <c r="R265" t="s">
        <v>5527</v>
      </c>
      <c r="S265" t="s">
        <v>360</v>
      </c>
      <c r="T265" t="s">
        <v>362</v>
      </c>
      <c r="U265" t="s">
        <v>362</v>
      </c>
      <c r="V265" t="s">
        <v>362</v>
      </c>
      <c r="W265" t="s">
        <v>362</v>
      </c>
      <c r="X265" t="s">
        <v>362</v>
      </c>
      <c r="Y265" t="s">
        <v>362</v>
      </c>
      <c r="Z265" t="s">
        <v>362</v>
      </c>
      <c r="AB265" t="s">
        <v>4940</v>
      </c>
      <c r="AC265" t="s">
        <v>4940</v>
      </c>
      <c r="AD265" t="s">
        <v>4940</v>
      </c>
      <c r="AE265" t="s">
        <v>4940</v>
      </c>
      <c r="AF265" t="s">
        <v>4940</v>
      </c>
      <c r="AG265" t="s">
        <v>4940</v>
      </c>
      <c r="AH265" t="s">
        <v>6115</v>
      </c>
      <c r="AI265" t="s">
        <v>360</v>
      </c>
      <c r="AJ265" t="s">
        <v>362</v>
      </c>
      <c r="AK265" t="s">
        <v>360</v>
      </c>
      <c r="AL265" t="s">
        <v>362</v>
      </c>
      <c r="AM265" t="s">
        <v>362</v>
      </c>
      <c r="AN265" t="s">
        <v>362</v>
      </c>
      <c r="AO265" t="s">
        <v>362</v>
      </c>
      <c r="AP265" t="s">
        <v>362</v>
      </c>
      <c r="AQ265" t="s">
        <v>362</v>
      </c>
      <c r="AR265" t="s">
        <v>362</v>
      </c>
      <c r="AS265" t="s">
        <v>362</v>
      </c>
      <c r="AT265" t="s">
        <v>362</v>
      </c>
      <c r="AU265" t="s">
        <v>362</v>
      </c>
      <c r="AV265" t="s">
        <v>362</v>
      </c>
      <c r="AX265" t="s">
        <v>4973</v>
      </c>
      <c r="AY265" t="s">
        <v>362</v>
      </c>
      <c r="AZ265" t="s">
        <v>362</v>
      </c>
      <c r="BA265" t="s">
        <v>362</v>
      </c>
      <c r="BB265" t="s">
        <v>362</v>
      </c>
      <c r="BC265" t="s">
        <v>362</v>
      </c>
      <c r="BD265" t="s">
        <v>362</v>
      </c>
      <c r="BE265" t="s">
        <v>362</v>
      </c>
      <c r="BF265" t="s">
        <v>362</v>
      </c>
      <c r="BG265" t="s">
        <v>362</v>
      </c>
      <c r="BH265" t="s">
        <v>362</v>
      </c>
      <c r="BI265" t="s">
        <v>362</v>
      </c>
      <c r="BJ265" t="s">
        <v>360</v>
      </c>
      <c r="BK265" t="s">
        <v>362</v>
      </c>
      <c r="DE265" t="s">
        <v>5026</v>
      </c>
      <c r="DF265" t="s">
        <v>5036</v>
      </c>
      <c r="DG265" t="s">
        <v>362</v>
      </c>
      <c r="DH265" t="s">
        <v>362</v>
      </c>
      <c r="DI265" t="s">
        <v>360</v>
      </c>
      <c r="DJ265" t="s">
        <v>362</v>
      </c>
      <c r="DK265" t="s">
        <v>362</v>
      </c>
      <c r="DL265" t="s">
        <v>362</v>
      </c>
      <c r="EK265" t="s">
        <v>5076</v>
      </c>
      <c r="EL265" t="s">
        <v>5092</v>
      </c>
      <c r="EM265" t="s">
        <v>362</v>
      </c>
      <c r="EN265" t="s">
        <v>362</v>
      </c>
      <c r="EO265" t="s">
        <v>362</v>
      </c>
      <c r="EP265" t="s">
        <v>362</v>
      </c>
      <c r="EQ265" t="s">
        <v>362</v>
      </c>
      <c r="ER265" t="s">
        <v>362</v>
      </c>
      <c r="ES265" t="s">
        <v>360</v>
      </c>
      <c r="ET265" t="s">
        <v>362</v>
      </c>
      <c r="EU265" t="s">
        <v>362</v>
      </c>
      <c r="EW265" t="s">
        <v>6039</v>
      </c>
      <c r="EX265" t="s">
        <v>360</v>
      </c>
      <c r="EY265" t="s">
        <v>362</v>
      </c>
      <c r="EZ265" t="s">
        <v>362</v>
      </c>
      <c r="FA265" t="s">
        <v>362</v>
      </c>
      <c r="FB265" t="s">
        <v>362</v>
      </c>
      <c r="FC265" t="s">
        <v>360</v>
      </c>
      <c r="FD265" t="s">
        <v>362</v>
      </c>
      <c r="FE265" t="s">
        <v>362</v>
      </c>
      <c r="FF265" t="s">
        <v>362</v>
      </c>
      <c r="FG265" t="s">
        <v>362</v>
      </c>
      <c r="FH265" t="s">
        <v>362</v>
      </c>
      <c r="FJ265" t="s">
        <v>5076</v>
      </c>
      <c r="FK265" t="s">
        <v>5111</v>
      </c>
      <c r="FL265" t="s">
        <v>5113</v>
      </c>
      <c r="FM265" t="s">
        <v>360</v>
      </c>
      <c r="FN265" t="s">
        <v>362</v>
      </c>
      <c r="FO265" t="s">
        <v>362</v>
      </c>
      <c r="FP265" t="s">
        <v>362</v>
      </c>
      <c r="FQ265" t="s">
        <v>362</v>
      </c>
      <c r="FR265" t="s">
        <v>362</v>
      </c>
      <c r="FS265" t="s">
        <v>362</v>
      </c>
      <c r="FT265" t="s">
        <v>362</v>
      </c>
      <c r="FV265" t="s">
        <v>5111</v>
      </c>
      <c r="FW265" t="s">
        <v>6170</v>
      </c>
      <c r="FX265" t="s">
        <v>362</v>
      </c>
      <c r="FY265" t="s">
        <v>360</v>
      </c>
      <c r="FZ265" t="s">
        <v>362</v>
      </c>
      <c r="GA265" t="s">
        <v>360</v>
      </c>
      <c r="GB265" t="s">
        <v>360</v>
      </c>
      <c r="GC265" t="s">
        <v>362</v>
      </c>
      <c r="GD265" t="s">
        <v>362</v>
      </c>
      <c r="GE265" t="s">
        <v>362</v>
      </c>
      <c r="GG265" t="s">
        <v>4953</v>
      </c>
      <c r="GI265" t="s">
        <v>3074</v>
      </c>
      <c r="HN265" t="s">
        <v>5172</v>
      </c>
      <c r="HO265" t="s">
        <v>362</v>
      </c>
      <c r="HP265" t="s">
        <v>362</v>
      </c>
      <c r="HQ265" t="s">
        <v>360</v>
      </c>
      <c r="HR265" t="s">
        <v>362</v>
      </c>
      <c r="HS265" t="s">
        <v>362</v>
      </c>
      <c r="HT265" t="s">
        <v>362</v>
      </c>
      <c r="HU265" t="s">
        <v>362</v>
      </c>
      <c r="HV265" t="s">
        <v>362</v>
      </c>
      <c r="HW265" t="s">
        <v>362</v>
      </c>
      <c r="HY265" t="s">
        <v>5186</v>
      </c>
      <c r="HZ265" t="s">
        <v>362</v>
      </c>
      <c r="IA265" t="s">
        <v>362</v>
      </c>
      <c r="IB265" t="s">
        <v>362</v>
      </c>
      <c r="IC265" t="s">
        <v>362</v>
      </c>
      <c r="ID265" t="s">
        <v>360</v>
      </c>
      <c r="IE265" t="s">
        <v>362</v>
      </c>
      <c r="IG265" t="s">
        <v>4907</v>
      </c>
      <c r="IP265" t="s">
        <v>5203</v>
      </c>
      <c r="IQ265" t="s">
        <v>5220</v>
      </c>
      <c r="IR265" t="s">
        <v>362</v>
      </c>
      <c r="IS265" t="s">
        <v>362</v>
      </c>
      <c r="IT265" t="s">
        <v>362</v>
      </c>
      <c r="IU265" t="s">
        <v>362</v>
      </c>
      <c r="IV265" t="s">
        <v>360</v>
      </c>
      <c r="IW265" t="s">
        <v>362</v>
      </c>
      <c r="IX265" t="s">
        <v>362</v>
      </c>
      <c r="IY265" t="s">
        <v>362</v>
      </c>
      <c r="IZ265" t="s">
        <v>362</v>
      </c>
      <c r="JA265" t="s">
        <v>362</v>
      </c>
      <c r="JL265" t="s">
        <v>5235</v>
      </c>
      <c r="JX265" t="s">
        <v>5248</v>
      </c>
      <c r="JY265" t="s">
        <v>360</v>
      </c>
      <c r="JZ265" t="s">
        <v>362</v>
      </c>
      <c r="KA265" t="s">
        <v>362</v>
      </c>
      <c r="KB265" t="s">
        <v>362</v>
      </c>
      <c r="KC265" t="s">
        <v>362</v>
      </c>
      <c r="KD265" t="s">
        <v>362</v>
      </c>
      <c r="KE265" t="s">
        <v>362</v>
      </c>
      <c r="KF265" t="s">
        <v>362</v>
      </c>
      <c r="KG265" t="s">
        <v>362</v>
      </c>
      <c r="KI265" t="s">
        <v>5259</v>
      </c>
      <c r="KJ265" t="s">
        <v>5263</v>
      </c>
      <c r="KK265" t="s">
        <v>360</v>
      </c>
      <c r="KL265" t="s">
        <v>362</v>
      </c>
      <c r="KM265" t="s">
        <v>362</v>
      </c>
      <c r="KN265" t="s">
        <v>362</v>
      </c>
      <c r="KO265" t="s">
        <v>362</v>
      </c>
      <c r="KP265" t="s">
        <v>362</v>
      </c>
      <c r="KQ265" t="s">
        <v>362</v>
      </c>
      <c r="KR265" t="s">
        <v>362</v>
      </c>
      <c r="KS265" t="s">
        <v>362</v>
      </c>
      <c r="KT265" t="s">
        <v>362</v>
      </c>
      <c r="KU265" t="s">
        <v>362</v>
      </c>
      <c r="LJ265" t="s">
        <v>5997</v>
      </c>
      <c r="LK265" t="s">
        <v>360</v>
      </c>
      <c r="LL265" t="s">
        <v>360</v>
      </c>
      <c r="LM265" t="s">
        <v>362</v>
      </c>
      <c r="LN265" t="s">
        <v>362</v>
      </c>
      <c r="LO265" t="s">
        <v>362</v>
      </c>
      <c r="LP265" t="s">
        <v>362</v>
      </c>
      <c r="LQ265" t="s">
        <v>362</v>
      </c>
      <c r="LS265" t="s">
        <v>3072</v>
      </c>
      <c r="LT265" t="s">
        <v>5287</v>
      </c>
      <c r="MR265" t="s">
        <v>5050</v>
      </c>
      <c r="MS265" t="s">
        <v>362</v>
      </c>
      <c r="MT265" t="s">
        <v>362</v>
      </c>
      <c r="MU265" t="s">
        <v>362</v>
      </c>
      <c r="MV265" t="s">
        <v>362</v>
      </c>
      <c r="MW265" t="s">
        <v>362</v>
      </c>
      <c r="MX265" t="s">
        <v>362</v>
      </c>
      <c r="MY265" t="s">
        <v>362</v>
      </c>
      <c r="MZ265" t="s">
        <v>360</v>
      </c>
      <c r="NA265" t="s">
        <v>362</v>
      </c>
      <c r="NB265" t="s">
        <v>362</v>
      </c>
      <c r="NC265" t="s">
        <v>362</v>
      </c>
      <c r="NE265" t="s">
        <v>4971</v>
      </c>
      <c r="NF265" t="s">
        <v>362</v>
      </c>
      <c r="NG265" t="s">
        <v>362</v>
      </c>
      <c r="NH265" t="s">
        <v>362</v>
      </c>
      <c r="NI265" t="s">
        <v>362</v>
      </c>
      <c r="NJ265" t="s">
        <v>362</v>
      </c>
      <c r="NK265" t="s">
        <v>362</v>
      </c>
      <c r="NL265" t="s">
        <v>362</v>
      </c>
      <c r="NM265" t="s">
        <v>362</v>
      </c>
      <c r="NN265" t="s">
        <v>362</v>
      </c>
      <c r="NO265" t="s">
        <v>362</v>
      </c>
      <c r="NP265" t="s">
        <v>362</v>
      </c>
      <c r="NQ265" t="s">
        <v>360</v>
      </c>
      <c r="NR265" t="s">
        <v>362</v>
      </c>
      <c r="NS265" t="s">
        <v>362</v>
      </c>
      <c r="NU265" t="s">
        <v>5263</v>
      </c>
      <c r="NV265" t="s">
        <v>360</v>
      </c>
      <c r="NW265" t="s">
        <v>362</v>
      </c>
      <c r="NX265" t="s">
        <v>362</v>
      </c>
      <c r="NY265" t="s">
        <v>362</v>
      </c>
      <c r="NZ265" t="s">
        <v>362</v>
      </c>
      <c r="OA265" t="s">
        <v>362</v>
      </c>
      <c r="OB265" t="s">
        <v>362</v>
      </c>
      <c r="OC265" t="s">
        <v>362</v>
      </c>
      <c r="OD265" t="s">
        <v>362</v>
      </c>
      <c r="OE265" t="s">
        <v>362</v>
      </c>
      <c r="OF265" t="s">
        <v>362</v>
      </c>
      <c r="OG265" t="s">
        <v>362</v>
      </c>
      <c r="OI265" t="s">
        <v>5345</v>
      </c>
      <c r="OJ265" t="s">
        <v>360</v>
      </c>
      <c r="OK265" t="s">
        <v>362</v>
      </c>
      <c r="OL265" t="s">
        <v>362</v>
      </c>
      <c r="OM265" t="s">
        <v>362</v>
      </c>
      <c r="ON265" t="s">
        <v>362</v>
      </c>
      <c r="OO265" t="s">
        <v>362</v>
      </c>
      <c r="OP265" t="s">
        <v>362</v>
      </c>
      <c r="OQ265" t="s">
        <v>362</v>
      </c>
      <c r="OR265" t="s">
        <v>362</v>
      </c>
      <c r="OS265" t="s">
        <v>362</v>
      </c>
      <c r="OU265" t="s">
        <v>5002</v>
      </c>
      <c r="PF265" t="s">
        <v>5387</v>
      </c>
      <c r="PG265" t="s">
        <v>362</v>
      </c>
      <c r="PH265" t="s">
        <v>362</v>
      </c>
      <c r="PI265" t="s">
        <v>362</v>
      </c>
      <c r="PJ265" t="s">
        <v>362</v>
      </c>
      <c r="PK265" t="s">
        <v>362</v>
      </c>
      <c r="PL265" t="s">
        <v>362</v>
      </c>
      <c r="PM265" t="s">
        <v>362</v>
      </c>
      <c r="PN265" t="s">
        <v>362</v>
      </c>
      <c r="PO265" t="s">
        <v>362</v>
      </c>
      <c r="PP265" t="s">
        <v>360</v>
      </c>
      <c r="PQ265" t="s">
        <v>362</v>
      </c>
      <c r="PR265" t="s">
        <v>362</v>
      </c>
      <c r="PS265" t="s">
        <v>362</v>
      </c>
      <c r="PT265" t="s">
        <v>362</v>
      </c>
      <c r="PU265" t="s">
        <v>362</v>
      </c>
      <c r="PV265" t="s">
        <v>362</v>
      </c>
      <c r="PW265" t="s">
        <v>362</v>
      </c>
      <c r="PX265" t="s">
        <v>362</v>
      </c>
      <c r="PZ265" t="s">
        <v>5412</v>
      </c>
      <c r="QA265" t="s">
        <v>362</v>
      </c>
      <c r="QB265" t="s">
        <v>362</v>
      </c>
      <c r="QC265" t="s">
        <v>362</v>
      </c>
      <c r="QD265" t="s">
        <v>362</v>
      </c>
      <c r="QE265" t="s">
        <v>362</v>
      </c>
      <c r="QF265" t="s">
        <v>362</v>
      </c>
      <c r="QG265" t="s">
        <v>362</v>
      </c>
      <c r="QH265" t="s">
        <v>360</v>
      </c>
      <c r="QI265" t="s">
        <v>362</v>
      </c>
      <c r="QJ265" t="s">
        <v>362</v>
      </c>
      <c r="QK265" t="s">
        <v>362</v>
      </c>
      <c r="QL265" t="s">
        <v>362</v>
      </c>
      <c r="QM265" t="s">
        <v>362</v>
      </c>
      <c r="QN265" t="s">
        <v>362</v>
      </c>
      <c r="QO265" t="s">
        <v>362</v>
      </c>
      <c r="QP265" t="s">
        <v>362</v>
      </c>
      <c r="QR265" t="s">
        <v>5431</v>
      </c>
      <c r="QS265" t="s">
        <v>362</v>
      </c>
      <c r="QT265" t="s">
        <v>362</v>
      </c>
      <c r="QU265" t="s">
        <v>362</v>
      </c>
      <c r="QV265" t="s">
        <v>362</v>
      </c>
      <c r="QW265" t="s">
        <v>360</v>
      </c>
      <c r="QX265" t="s">
        <v>362</v>
      </c>
      <c r="QY265" t="s">
        <v>362</v>
      </c>
      <c r="QZ265" t="s">
        <v>362</v>
      </c>
      <c r="RA265" t="s">
        <v>362</v>
      </c>
      <c r="RB265" t="s">
        <v>362</v>
      </c>
      <c r="RC265" t="s">
        <v>362</v>
      </c>
      <c r="RD265" t="s">
        <v>362</v>
      </c>
      <c r="RF265" t="s">
        <v>5449</v>
      </c>
      <c r="RG265" t="s">
        <v>362</v>
      </c>
      <c r="RH265" t="s">
        <v>362</v>
      </c>
      <c r="RI265" t="s">
        <v>362</v>
      </c>
      <c r="RJ265" t="s">
        <v>362</v>
      </c>
      <c r="RK265" t="s">
        <v>360</v>
      </c>
      <c r="RL265" t="s">
        <v>362</v>
      </c>
      <c r="RM265" t="s">
        <v>362</v>
      </c>
      <c r="RN265" t="s">
        <v>362</v>
      </c>
      <c r="RO265" t="s">
        <v>362</v>
      </c>
      <c r="RP265" t="s">
        <v>362</v>
      </c>
      <c r="RQ265" t="s">
        <v>362</v>
      </c>
      <c r="RR265" t="s">
        <v>362</v>
      </c>
      <c r="RS265" t="s">
        <v>362</v>
      </c>
      <c r="RT265" t="s">
        <v>362</v>
      </c>
      <c r="RU265" t="s">
        <v>362</v>
      </c>
      <c r="RV265" t="s">
        <v>362</v>
      </c>
      <c r="RX265" t="s">
        <v>6558</v>
      </c>
      <c r="RY265" t="s">
        <v>362</v>
      </c>
      <c r="RZ265" t="s">
        <v>360</v>
      </c>
      <c r="SA265" t="s">
        <v>360</v>
      </c>
      <c r="SB265" t="s">
        <v>360</v>
      </c>
      <c r="SC265" t="s">
        <v>362</v>
      </c>
      <c r="SD265" t="s">
        <v>362</v>
      </c>
      <c r="SE265" t="s">
        <v>362</v>
      </c>
      <c r="SF265" t="s">
        <v>362</v>
      </c>
      <c r="SG265" t="s">
        <v>362</v>
      </c>
      <c r="SH265" t="s">
        <v>362</v>
      </c>
      <c r="SI265" t="s">
        <v>362</v>
      </c>
      <c r="SK265" t="s">
        <v>6037</v>
      </c>
      <c r="SL265" t="s">
        <v>362</v>
      </c>
      <c r="SM265" t="s">
        <v>362</v>
      </c>
      <c r="SN265" t="s">
        <v>362</v>
      </c>
      <c r="SO265" t="s">
        <v>362</v>
      </c>
      <c r="SP265" t="s">
        <v>362</v>
      </c>
      <c r="SQ265" t="s">
        <v>360</v>
      </c>
      <c r="SR265" t="s">
        <v>360</v>
      </c>
      <c r="SS265" t="s">
        <v>362</v>
      </c>
      <c r="ST265" t="s">
        <v>362</v>
      </c>
      <c r="SU265" t="s">
        <v>362</v>
      </c>
      <c r="SV265" t="s">
        <v>362</v>
      </c>
      <c r="SW265" t="s">
        <v>362</v>
      </c>
      <c r="SX265" t="s">
        <v>362</v>
      </c>
      <c r="SZ265" t="s">
        <v>5505</v>
      </c>
      <c r="TA265" t="s">
        <v>360</v>
      </c>
      <c r="TB265" t="s">
        <v>362</v>
      </c>
      <c r="TC265" t="s">
        <v>362</v>
      </c>
      <c r="TD265" t="s">
        <v>362</v>
      </c>
      <c r="TE265" t="s">
        <v>362</v>
      </c>
      <c r="TF265" t="s">
        <v>362</v>
      </c>
      <c r="TG265" t="s">
        <v>362</v>
      </c>
      <c r="TH265" t="s">
        <v>362</v>
      </c>
      <c r="TJ265" t="s">
        <v>5493</v>
      </c>
      <c r="TK265" t="s">
        <v>362</v>
      </c>
      <c r="TL265" t="s">
        <v>362</v>
      </c>
      <c r="TM265" t="s">
        <v>362</v>
      </c>
      <c r="TN265" t="s">
        <v>362</v>
      </c>
      <c r="TO265" t="s">
        <v>362</v>
      </c>
      <c r="TP265" t="s">
        <v>360</v>
      </c>
      <c r="TQ265" t="s">
        <v>362</v>
      </c>
      <c r="TR265" t="s">
        <v>362</v>
      </c>
      <c r="TS265" t="s">
        <v>362</v>
      </c>
      <c r="TT265" t="s">
        <v>362</v>
      </c>
      <c r="TU265" t="s">
        <v>362</v>
      </c>
      <c r="TV265" t="s">
        <v>362</v>
      </c>
      <c r="TW265" t="s">
        <v>362</v>
      </c>
      <c r="UN265" t="s">
        <v>3074</v>
      </c>
      <c r="UO265" t="s">
        <v>3074</v>
      </c>
      <c r="UP265" t="s">
        <v>3074</v>
      </c>
      <c r="UQ265" t="s">
        <v>7082</v>
      </c>
      <c r="UR265" t="s">
        <v>304</v>
      </c>
      <c r="US265" t="s">
        <v>321</v>
      </c>
      <c r="UT265" t="s">
        <v>282</v>
      </c>
      <c r="UU265" t="s">
        <v>694</v>
      </c>
      <c r="UV265" t="s">
        <v>532</v>
      </c>
      <c r="UW265" t="s">
        <v>328</v>
      </c>
      <c r="UX265" t="s">
        <v>737</v>
      </c>
      <c r="UY265" t="s">
        <v>406</v>
      </c>
      <c r="UZ265" t="s">
        <v>1098</v>
      </c>
      <c r="VA265" t="s">
        <v>1185</v>
      </c>
      <c r="VB265" t="s">
        <v>380</v>
      </c>
    </row>
    <row r="266" spans="1:574" x14ac:dyDescent="0.25">
      <c r="A266" t="s">
        <v>7083</v>
      </c>
      <c r="B266" s="38">
        <v>45919</v>
      </c>
      <c r="C266" t="s">
        <v>3057</v>
      </c>
      <c r="D266" t="s">
        <v>3062</v>
      </c>
      <c r="E266" t="s">
        <v>3068</v>
      </c>
      <c r="G266" t="s">
        <v>3072</v>
      </c>
      <c r="H266" s="38">
        <v>45252</v>
      </c>
      <c r="I266">
        <v>37</v>
      </c>
      <c r="J266" t="s">
        <v>1479</v>
      </c>
      <c r="K266" t="s">
        <v>4866</v>
      </c>
      <c r="L266" t="s">
        <v>4875</v>
      </c>
      <c r="N266" t="s">
        <v>4911</v>
      </c>
      <c r="P266" t="s">
        <v>4921</v>
      </c>
      <c r="R266" t="s">
        <v>5527</v>
      </c>
      <c r="S266" t="s">
        <v>360</v>
      </c>
      <c r="T266" t="s">
        <v>362</v>
      </c>
      <c r="U266" t="s">
        <v>362</v>
      </c>
      <c r="V266" t="s">
        <v>362</v>
      </c>
      <c r="W266" t="s">
        <v>362</v>
      </c>
      <c r="X266" t="s">
        <v>362</v>
      </c>
      <c r="Y266" t="s">
        <v>362</v>
      </c>
      <c r="Z266" t="s">
        <v>362</v>
      </c>
      <c r="AB266" t="s">
        <v>4940</v>
      </c>
      <c r="AC266" t="s">
        <v>4940</v>
      </c>
      <c r="AD266" t="s">
        <v>4940</v>
      </c>
      <c r="AE266" t="s">
        <v>4940</v>
      </c>
      <c r="AF266" t="s">
        <v>4940</v>
      </c>
      <c r="AG266" t="s">
        <v>4940</v>
      </c>
      <c r="AH266" t="s">
        <v>6177</v>
      </c>
      <c r="AI266" t="s">
        <v>360</v>
      </c>
      <c r="AJ266" t="s">
        <v>362</v>
      </c>
      <c r="AK266" t="s">
        <v>362</v>
      </c>
      <c r="AL266" t="s">
        <v>362</v>
      </c>
      <c r="AM266" t="s">
        <v>360</v>
      </c>
      <c r="AN266" t="s">
        <v>362</v>
      </c>
      <c r="AO266" t="s">
        <v>362</v>
      </c>
      <c r="AP266" t="s">
        <v>362</v>
      </c>
      <c r="AQ266" t="s">
        <v>362</v>
      </c>
      <c r="AR266" t="s">
        <v>362</v>
      </c>
      <c r="AS266" t="s">
        <v>362</v>
      </c>
      <c r="AT266" t="s">
        <v>362</v>
      </c>
      <c r="AU266" t="s">
        <v>362</v>
      </c>
      <c r="AV266" t="s">
        <v>362</v>
      </c>
      <c r="AX266" t="s">
        <v>4973</v>
      </c>
      <c r="AY266" t="s">
        <v>362</v>
      </c>
      <c r="AZ266" t="s">
        <v>362</v>
      </c>
      <c r="BA266" t="s">
        <v>362</v>
      </c>
      <c r="BB266" t="s">
        <v>362</v>
      </c>
      <c r="BC266" t="s">
        <v>362</v>
      </c>
      <c r="BD266" t="s">
        <v>362</v>
      </c>
      <c r="BE266" t="s">
        <v>362</v>
      </c>
      <c r="BF266" t="s">
        <v>362</v>
      </c>
      <c r="BG266" t="s">
        <v>362</v>
      </c>
      <c r="BH266" t="s">
        <v>362</v>
      </c>
      <c r="BI266" t="s">
        <v>362</v>
      </c>
      <c r="BJ266" t="s">
        <v>360</v>
      </c>
      <c r="BK266" t="s">
        <v>362</v>
      </c>
      <c r="DE266" t="s">
        <v>5030</v>
      </c>
      <c r="DN266" t="s">
        <v>5041</v>
      </c>
      <c r="DO266" t="s">
        <v>362</v>
      </c>
      <c r="DP266" t="s">
        <v>360</v>
      </c>
      <c r="DQ266" t="s">
        <v>362</v>
      </c>
      <c r="DR266" t="s">
        <v>362</v>
      </c>
      <c r="DS266" t="s">
        <v>362</v>
      </c>
      <c r="DT266" t="s">
        <v>362</v>
      </c>
      <c r="DU266" t="s">
        <v>362</v>
      </c>
      <c r="DV266" t="s">
        <v>362</v>
      </c>
      <c r="DW266" t="s">
        <v>362</v>
      </c>
      <c r="EK266" t="s">
        <v>5070</v>
      </c>
      <c r="EW266" t="s">
        <v>5094</v>
      </c>
      <c r="EX266" t="s">
        <v>360</v>
      </c>
      <c r="EY266" t="s">
        <v>362</v>
      </c>
      <c r="EZ266" t="s">
        <v>362</v>
      </c>
      <c r="FA266" t="s">
        <v>362</v>
      </c>
      <c r="FB266" t="s">
        <v>362</v>
      </c>
      <c r="FC266" t="s">
        <v>362</v>
      </c>
      <c r="FD266" t="s">
        <v>362</v>
      </c>
      <c r="FE266" t="s">
        <v>362</v>
      </c>
      <c r="FF266" t="s">
        <v>362</v>
      </c>
      <c r="FG266" t="s">
        <v>362</v>
      </c>
      <c r="FH266" t="s">
        <v>362</v>
      </c>
      <c r="FJ266" t="s">
        <v>5070</v>
      </c>
      <c r="FK266" t="s">
        <v>3072</v>
      </c>
      <c r="FV266" t="s">
        <v>3072</v>
      </c>
      <c r="GG266" t="s">
        <v>4949</v>
      </c>
      <c r="GI266" t="s">
        <v>3074</v>
      </c>
      <c r="HN266" t="s">
        <v>4907</v>
      </c>
      <c r="HO266" t="s">
        <v>362</v>
      </c>
      <c r="HP266" t="s">
        <v>362</v>
      </c>
      <c r="HQ266" t="s">
        <v>362</v>
      </c>
      <c r="HR266" t="s">
        <v>362</v>
      </c>
      <c r="HS266" t="s">
        <v>362</v>
      </c>
      <c r="HT266" t="s">
        <v>362</v>
      </c>
      <c r="HU266" t="s">
        <v>362</v>
      </c>
      <c r="HV266" t="s">
        <v>360</v>
      </c>
      <c r="HW266" t="s">
        <v>362</v>
      </c>
      <c r="HY266" t="s">
        <v>5186</v>
      </c>
      <c r="HZ266" t="s">
        <v>362</v>
      </c>
      <c r="IA266" t="s">
        <v>362</v>
      </c>
      <c r="IB266" t="s">
        <v>362</v>
      </c>
      <c r="IC266" t="s">
        <v>362</v>
      </c>
      <c r="ID266" t="s">
        <v>360</v>
      </c>
      <c r="IE266" t="s">
        <v>362</v>
      </c>
      <c r="IG266" t="s">
        <v>5187</v>
      </c>
      <c r="IP266" t="s">
        <v>5203</v>
      </c>
      <c r="IQ266" t="s">
        <v>6068</v>
      </c>
      <c r="IR266" t="s">
        <v>362</v>
      </c>
      <c r="IS266" t="s">
        <v>362</v>
      </c>
      <c r="IT266" t="s">
        <v>362</v>
      </c>
      <c r="IU266" t="s">
        <v>360</v>
      </c>
      <c r="IV266" t="s">
        <v>360</v>
      </c>
      <c r="IW266" t="s">
        <v>362</v>
      </c>
      <c r="IX266" t="s">
        <v>362</v>
      </c>
      <c r="IY266" t="s">
        <v>362</v>
      </c>
      <c r="IZ266" t="s">
        <v>362</v>
      </c>
      <c r="JA266" t="s">
        <v>362</v>
      </c>
      <c r="JL266" t="s">
        <v>3074</v>
      </c>
      <c r="JX266" t="s">
        <v>5248</v>
      </c>
      <c r="JY266" t="s">
        <v>360</v>
      </c>
      <c r="JZ266" t="s">
        <v>362</v>
      </c>
      <c r="KA266" t="s">
        <v>362</v>
      </c>
      <c r="KB266" t="s">
        <v>362</v>
      </c>
      <c r="KC266" t="s">
        <v>362</v>
      </c>
      <c r="KD266" t="s">
        <v>362</v>
      </c>
      <c r="KE266" t="s">
        <v>362</v>
      </c>
      <c r="KF266" t="s">
        <v>362</v>
      </c>
      <c r="KG266" t="s">
        <v>362</v>
      </c>
      <c r="KI266" t="s">
        <v>5259</v>
      </c>
      <c r="KJ266" t="s">
        <v>5263</v>
      </c>
      <c r="KK266" t="s">
        <v>360</v>
      </c>
      <c r="KL266" t="s">
        <v>362</v>
      </c>
      <c r="KM266" t="s">
        <v>362</v>
      </c>
      <c r="KN266" t="s">
        <v>362</v>
      </c>
      <c r="KO266" t="s">
        <v>362</v>
      </c>
      <c r="KP266" t="s">
        <v>362</v>
      </c>
      <c r="KQ266" t="s">
        <v>362</v>
      </c>
      <c r="KR266" t="s">
        <v>362</v>
      </c>
      <c r="KS266" t="s">
        <v>362</v>
      </c>
      <c r="KT266" t="s">
        <v>362</v>
      </c>
      <c r="KU266" t="s">
        <v>362</v>
      </c>
      <c r="LJ266" t="s">
        <v>6023</v>
      </c>
      <c r="LK266" t="s">
        <v>360</v>
      </c>
      <c r="LL266" t="s">
        <v>360</v>
      </c>
      <c r="LM266" t="s">
        <v>360</v>
      </c>
      <c r="LN266" t="s">
        <v>360</v>
      </c>
      <c r="LO266" t="s">
        <v>362</v>
      </c>
      <c r="LP266" t="s">
        <v>362</v>
      </c>
      <c r="LQ266" t="s">
        <v>362</v>
      </c>
      <c r="LS266" t="s">
        <v>3072</v>
      </c>
      <c r="LT266" t="s">
        <v>5287</v>
      </c>
      <c r="MR266" t="s">
        <v>5050</v>
      </c>
      <c r="MS266" t="s">
        <v>362</v>
      </c>
      <c r="MT266" t="s">
        <v>362</v>
      </c>
      <c r="MU266" t="s">
        <v>362</v>
      </c>
      <c r="MV266" t="s">
        <v>362</v>
      </c>
      <c r="MW266" t="s">
        <v>362</v>
      </c>
      <c r="MX266" t="s">
        <v>362</v>
      </c>
      <c r="MY266" t="s">
        <v>362</v>
      </c>
      <c r="MZ266" t="s">
        <v>360</v>
      </c>
      <c r="NA266" t="s">
        <v>362</v>
      </c>
      <c r="NB266" t="s">
        <v>362</v>
      </c>
      <c r="NC266" t="s">
        <v>362</v>
      </c>
      <c r="NE266" t="s">
        <v>4971</v>
      </c>
      <c r="NF266" t="s">
        <v>362</v>
      </c>
      <c r="NG266" t="s">
        <v>362</v>
      </c>
      <c r="NH266" t="s">
        <v>362</v>
      </c>
      <c r="NI266" t="s">
        <v>362</v>
      </c>
      <c r="NJ266" t="s">
        <v>362</v>
      </c>
      <c r="NK266" t="s">
        <v>362</v>
      </c>
      <c r="NL266" t="s">
        <v>362</v>
      </c>
      <c r="NM266" t="s">
        <v>362</v>
      </c>
      <c r="NN266" t="s">
        <v>362</v>
      </c>
      <c r="NO266" t="s">
        <v>362</v>
      </c>
      <c r="NP266" t="s">
        <v>362</v>
      </c>
      <c r="NQ266" t="s">
        <v>360</v>
      </c>
      <c r="NR266" t="s">
        <v>362</v>
      </c>
      <c r="NS266" t="s">
        <v>362</v>
      </c>
      <c r="NU266" t="s">
        <v>5263</v>
      </c>
      <c r="NV266" t="s">
        <v>360</v>
      </c>
      <c r="NW266" t="s">
        <v>362</v>
      </c>
      <c r="NX266" t="s">
        <v>362</v>
      </c>
      <c r="NY266" t="s">
        <v>362</v>
      </c>
      <c r="NZ266" t="s">
        <v>362</v>
      </c>
      <c r="OA266" t="s">
        <v>362</v>
      </c>
      <c r="OB266" t="s">
        <v>362</v>
      </c>
      <c r="OC266" t="s">
        <v>362</v>
      </c>
      <c r="OD266" t="s">
        <v>362</v>
      </c>
      <c r="OE266" t="s">
        <v>362</v>
      </c>
      <c r="OF266" t="s">
        <v>362</v>
      </c>
      <c r="OG266" t="s">
        <v>362</v>
      </c>
      <c r="OI266" t="s">
        <v>5345</v>
      </c>
      <c r="OJ266" t="s">
        <v>360</v>
      </c>
      <c r="OK266" t="s">
        <v>362</v>
      </c>
      <c r="OL266" t="s">
        <v>362</v>
      </c>
      <c r="OM266" t="s">
        <v>362</v>
      </c>
      <c r="ON266" t="s">
        <v>362</v>
      </c>
      <c r="OO266" t="s">
        <v>362</v>
      </c>
      <c r="OP266" t="s">
        <v>362</v>
      </c>
      <c r="OQ266" t="s">
        <v>362</v>
      </c>
      <c r="OR266" t="s">
        <v>362</v>
      </c>
      <c r="OS266" t="s">
        <v>362</v>
      </c>
      <c r="OU266" t="s">
        <v>5002</v>
      </c>
      <c r="PF266" t="s">
        <v>5398</v>
      </c>
      <c r="PG266" t="s">
        <v>362</v>
      </c>
      <c r="PH266" t="s">
        <v>362</v>
      </c>
      <c r="PI266" t="s">
        <v>362</v>
      </c>
      <c r="PJ266" t="s">
        <v>362</v>
      </c>
      <c r="PK266" t="s">
        <v>362</v>
      </c>
      <c r="PL266" t="s">
        <v>362</v>
      </c>
      <c r="PM266" t="s">
        <v>362</v>
      </c>
      <c r="PN266" t="s">
        <v>362</v>
      </c>
      <c r="PO266" t="s">
        <v>362</v>
      </c>
      <c r="PP266" t="s">
        <v>362</v>
      </c>
      <c r="PQ266" t="s">
        <v>362</v>
      </c>
      <c r="PR266" t="s">
        <v>362</v>
      </c>
      <c r="PS266" t="s">
        <v>362</v>
      </c>
      <c r="PT266" t="s">
        <v>362</v>
      </c>
      <c r="PU266" t="s">
        <v>362</v>
      </c>
      <c r="PV266" t="s">
        <v>362</v>
      </c>
      <c r="PW266" t="s">
        <v>362</v>
      </c>
      <c r="PX266" t="s">
        <v>360</v>
      </c>
      <c r="PZ266" t="s">
        <v>5398</v>
      </c>
      <c r="QA266" t="s">
        <v>362</v>
      </c>
      <c r="QB266" t="s">
        <v>362</v>
      </c>
      <c r="QC266" t="s">
        <v>362</v>
      </c>
      <c r="QD266" t="s">
        <v>362</v>
      </c>
      <c r="QE266" t="s">
        <v>362</v>
      </c>
      <c r="QF266" t="s">
        <v>362</v>
      </c>
      <c r="QG266" t="s">
        <v>362</v>
      </c>
      <c r="QH266" t="s">
        <v>362</v>
      </c>
      <c r="QI266" t="s">
        <v>362</v>
      </c>
      <c r="QJ266" t="s">
        <v>362</v>
      </c>
      <c r="QK266" t="s">
        <v>362</v>
      </c>
      <c r="QL266" t="s">
        <v>362</v>
      </c>
      <c r="QM266" t="s">
        <v>360</v>
      </c>
      <c r="QN266" t="s">
        <v>362</v>
      </c>
      <c r="QO266" t="s">
        <v>362</v>
      </c>
      <c r="QP266" t="s">
        <v>362</v>
      </c>
      <c r="SZ266" t="s">
        <v>3074</v>
      </c>
      <c r="TA266" t="s">
        <v>362</v>
      </c>
      <c r="TB266" t="s">
        <v>362</v>
      </c>
      <c r="TC266" t="s">
        <v>362</v>
      </c>
      <c r="TD266" t="s">
        <v>362</v>
      </c>
      <c r="TE266" t="s">
        <v>362</v>
      </c>
      <c r="TF266" t="s">
        <v>362</v>
      </c>
      <c r="TG266" t="s">
        <v>360</v>
      </c>
      <c r="TH266" t="s">
        <v>362</v>
      </c>
      <c r="UN266" t="s">
        <v>3074</v>
      </c>
      <c r="UO266" t="s">
        <v>3074</v>
      </c>
      <c r="UP266" t="s">
        <v>3074</v>
      </c>
      <c r="UQ266" t="s">
        <v>7084</v>
      </c>
      <c r="UR266" t="s">
        <v>304</v>
      </c>
      <c r="US266" t="s">
        <v>321</v>
      </c>
      <c r="UT266" t="s">
        <v>290</v>
      </c>
      <c r="UU266" t="s">
        <v>698</v>
      </c>
      <c r="UV266" t="s">
        <v>525</v>
      </c>
      <c r="UW266" t="s">
        <v>329</v>
      </c>
      <c r="UX266" t="s">
        <v>737</v>
      </c>
      <c r="UY266" t="s">
        <v>406</v>
      </c>
      <c r="UZ266" t="s">
        <v>1098</v>
      </c>
      <c r="VA266" t="s">
        <v>1184</v>
      </c>
      <c r="VB266" t="s">
        <v>380</v>
      </c>
    </row>
    <row r="267" spans="1:574" x14ac:dyDescent="0.25">
      <c r="A267" t="s">
        <v>7085</v>
      </c>
      <c r="B267" s="38">
        <v>45919</v>
      </c>
      <c r="C267" t="s">
        <v>3057</v>
      </c>
      <c r="D267" t="s">
        <v>3062</v>
      </c>
      <c r="E267" t="s">
        <v>3068</v>
      </c>
      <c r="G267" t="s">
        <v>3072</v>
      </c>
      <c r="H267" s="38">
        <v>44776</v>
      </c>
      <c r="I267">
        <v>19</v>
      </c>
      <c r="J267" t="s">
        <v>1479</v>
      </c>
      <c r="K267" t="s">
        <v>4868</v>
      </c>
      <c r="L267" t="s">
        <v>4875</v>
      </c>
      <c r="N267" t="s">
        <v>4911</v>
      </c>
      <c r="P267" t="s">
        <v>4937</v>
      </c>
      <c r="R267" t="s">
        <v>3074</v>
      </c>
      <c r="S267" t="s">
        <v>362</v>
      </c>
      <c r="T267" t="s">
        <v>362</v>
      </c>
      <c r="U267" t="s">
        <v>362</v>
      </c>
      <c r="V267" t="s">
        <v>362</v>
      </c>
      <c r="W267" t="s">
        <v>362</v>
      </c>
      <c r="X267" t="s">
        <v>360</v>
      </c>
      <c r="Y267" t="s">
        <v>362</v>
      </c>
      <c r="Z267" t="s">
        <v>362</v>
      </c>
      <c r="AB267" t="s">
        <v>4940</v>
      </c>
      <c r="AC267" t="s">
        <v>4940</v>
      </c>
      <c r="AD267" t="s">
        <v>4940</v>
      </c>
      <c r="AE267" t="s">
        <v>4940</v>
      </c>
      <c r="AF267" t="s">
        <v>4940</v>
      </c>
      <c r="AG267" t="s">
        <v>4940</v>
      </c>
      <c r="AH267" t="s">
        <v>7086</v>
      </c>
      <c r="AI267" t="s">
        <v>360</v>
      </c>
      <c r="AJ267" t="s">
        <v>362</v>
      </c>
      <c r="AK267" t="s">
        <v>362</v>
      </c>
      <c r="AL267" t="s">
        <v>362</v>
      </c>
      <c r="AM267" t="s">
        <v>360</v>
      </c>
      <c r="AN267" t="s">
        <v>362</v>
      </c>
      <c r="AO267" t="s">
        <v>362</v>
      </c>
      <c r="AP267" t="s">
        <v>362</v>
      </c>
      <c r="AQ267" t="s">
        <v>362</v>
      </c>
      <c r="AR267" t="s">
        <v>362</v>
      </c>
      <c r="AS267" t="s">
        <v>360</v>
      </c>
      <c r="AT267" t="s">
        <v>362</v>
      </c>
      <c r="AU267" t="s">
        <v>362</v>
      </c>
      <c r="AV267" t="s">
        <v>362</v>
      </c>
      <c r="AX267" t="s">
        <v>4973</v>
      </c>
      <c r="AY267" t="s">
        <v>362</v>
      </c>
      <c r="AZ267" t="s">
        <v>362</v>
      </c>
      <c r="BA267" t="s">
        <v>362</v>
      </c>
      <c r="BB267" t="s">
        <v>362</v>
      </c>
      <c r="BC267" t="s">
        <v>362</v>
      </c>
      <c r="BD267" t="s">
        <v>362</v>
      </c>
      <c r="BE267" t="s">
        <v>362</v>
      </c>
      <c r="BF267" t="s">
        <v>362</v>
      </c>
      <c r="BG267" t="s">
        <v>362</v>
      </c>
      <c r="BH267" t="s">
        <v>362</v>
      </c>
      <c r="BI267" t="s">
        <v>362</v>
      </c>
      <c r="BJ267" t="s">
        <v>360</v>
      </c>
      <c r="BK267" t="s">
        <v>362</v>
      </c>
      <c r="DE267" t="s">
        <v>5030</v>
      </c>
      <c r="DN267" t="s">
        <v>5041</v>
      </c>
      <c r="DO267" t="s">
        <v>362</v>
      </c>
      <c r="DP267" t="s">
        <v>360</v>
      </c>
      <c r="DQ267" t="s">
        <v>362</v>
      </c>
      <c r="DR267" t="s">
        <v>362</v>
      </c>
      <c r="DS267" t="s">
        <v>362</v>
      </c>
      <c r="DT267" t="s">
        <v>362</v>
      </c>
      <c r="DU267" t="s">
        <v>362</v>
      </c>
      <c r="DV267" t="s">
        <v>362</v>
      </c>
      <c r="DW267" t="s">
        <v>362</v>
      </c>
      <c r="EK267" t="s">
        <v>5070</v>
      </c>
      <c r="EW267" t="s">
        <v>5094</v>
      </c>
      <c r="EX267" t="s">
        <v>360</v>
      </c>
      <c r="EY267" t="s">
        <v>362</v>
      </c>
      <c r="EZ267" t="s">
        <v>362</v>
      </c>
      <c r="FA267" t="s">
        <v>362</v>
      </c>
      <c r="FB267" t="s">
        <v>362</v>
      </c>
      <c r="FC267" t="s">
        <v>362</v>
      </c>
      <c r="FD267" t="s">
        <v>362</v>
      </c>
      <c r="FE267" t="s">
        <v>362</v>
      </c>
      <c r="FF267" t="s">
        <v>362</v>
      </c>
      <c r="FG267" t="s">
        <v>362</v>
      </c>
      <c r="FH267" t="s">
        <v>362</v>
      </c>
      <c r="FJ267" t="s">
        <v>5070</v>
      </c>
      <c r="FK267" t="s">
        <v>4907</v>
      </c>
      <c r="FV267" t="s">
        <v>3072</v>
      </c>
      <c r="GG267" t="s">
        <v>4949</v>
      </c>
      <c r="GI267" t="s">
        <v>3074</v>
      </c>
      <c r="HN267" t="s">
        <v>4907</v>
      </c>
      <c r="HO267" t="s">
        <v>362</v>
      </c>
      <c r="HP267" t="s">
        <v>362</v>
      </c>
      <c r="HQ267" t="s">
        <v>362</v>
      </c>
      <c r="HR267" t="s">
        <v>362</v>
      </c>
      <c r="HS267" t="s">
        <v>362</v>
      </c>
      <c r="HT267" t="s">
        <v>362</v>
      </c>
      <c r="HU267" t="s">
        <v>362</v>
      </c>
      <c r="HV267" t="s">
        <v>360</v>
      </c>
      <c r="HW267" t="s">
        <v>362</v>
      </c>
      <c r="HY267" t="s">
        <v>5186</v>
      </c>
      <c r="HZ267" t="s">
        <v>362</v>
      </c>
      <c r="IA267" t="s">
        <v>362</v>
      </c>
      <c r="IB267" t="s">
        <v>362</v>
      </c>
      <c r="IC267" t="s">
        <v>362</v>
      </c>
      <c r="ID267" t="s">
        <v>360</v>
      </c>
      <c r="IE267" t="s">
        <v>362</v>
      </c>
      <c r="IG267" t="s">
        <v>5187</v>
      </c>
      <c r="IP267" t="s">
        <v>5205</v>
      </c>
      <c r="IQ267" t="s">
        <v>6068</v>
      </c>
      <c r="IR267" t="s">
        <v>362</v>
      </c>
      <c r="IS267" t="s">
        <v>362</v>
      </c>
      <c r="IT267" t="s">
        <v>362</v>
      </c>
      <c r="IU267" t="s">
        <v>360</v>
      </c>
      <c r="IV267" t="s">
        <v>360</v>
      </c>
      <c r="IW267" t="s">
        <v>362</v>
      </c>
      <c r="IX267" t="s">
        <v>362</v>
      </c>
      <c r="IY267" t="s">
        <v>362</v>
      </c>
      <c r="IZ267" t="s">
        <v>362</v>
      </c>
      <c r="JA267" t="s">
        <v>362</v>
      </c>
      <c r="JL267" t="s">
        <v>5235</v>
      </c>
      <c r="JX267" t="s">
        <v>7087</v>
      </c>
      <c r="JY267" t="s">
        <v>362</v>
      </c>
      <c r="JZ267" t="s">
        <v>360</v>
      </c>
      <c r="KA267" t="s">
        <v>362</v>
      </c>
      <c r="KB267" t="s">
        <v>360</v>
      </c>
      <c r="KC267" t="s">
        <v>362</v>
      </c>
      <c r="KD267" t="s">
        <v>362</v>
      </c>
      <c r="KE267" t="s">
        <v>362</v>
      </c>
      <c r="KF267" t="s">
        <v>362</v>
      </c>
      <c r="KG267" t="s">
        <v>362</v>
      </c>
      <c r="KI267" t="s">
        <v>5259</v>
      </c>
      <c r="KJ267" t="s">
        <v>5263</v>
      </c>
      <c r="KK267" t="s">
        <v>360</v>
      </c>
      <c r="KL267" t="s">
        <v>362</v>
      </c>
      <c r="KM267" t="s">
        <v>362</v>
      </c>
      <c r="KN267" t="s">
        <v>362</v>
      </c>
      <c r="KO267" t="s">
        <v>362</v>
      </c>
      <c r="KP267" t="s">
        <v>362</v>
      </c>
      <c r="KQ267" t="s">
        <v>362</v>
      </c>
      <c r="KR267" t="s">
        <v>362</v>
      </c>
      <c r="KS267" t="s">
        <v>362</v>
      </c>
      <c r="KT267" t="s">
        <v>362</v>
      </c>
      <c r="KU267" t="s">
        <v>362</v>
      </c>
      <c r="LJ267" t="s">
        <v>6023</v>
      </c>
      <c r="LK267" t="s">
        <v>360</v>
      </c>
      <c r="LL267" t="s">
        <v>360</v>
      </c>
      <c r="LM267" t="s">
        <v>360</v>
      </c>
      <c r="LN267" t="s">
        <v>360</v>
      </c>
      <c r="LO267" t="s">
        <v>362</v>
      </c>
      <c r="LP267" t="s">
        <v>362</v>
      </c>
      <c r="LQ267" t="s">
        <v>362</v>
      </c>
      <c r="LS267" t="s">
        <v>3074</v>
      </c>
      <c r="LT267" t="s">
        <v>5287</v>
      </c>
      <c r="MR267" t="s">
        <v>5050</v>
      </c>
      <c r="MS267" t="s">
        <v>362</v>
      </c>
      <c r="MT267" t="s">
        <v>362</v>
      </c>
      <c r="MU267" t="s">
        <v>362</v>
      </c>
      <c r="MV267" t="s">
        <v>362</v>
      </c>
      <c r="MW267" t="s">
        <v>362</v>
      </c>
      <c r="MX267" t="s">
        <v>362</v>
      </c>
      <c r="MY267" t="s">
        <v>362</v>
      </c>
      <c r="MZ267" t="s">
        <v>360</v>
      </c>
      <c r="NA267" t="s">
        <v>362</v>
      </c>
      <c r="NB267" t="s">
        <v>362</v>
      </c>
      <c r="NC267" t="s">
        <v>362</v>
      </c>
      <c r="NE267" t="s">
        <v>4971</v>
      </c>
      <c r="NF267" t="s">
        <v>362</v>
      </c>
      <c r="NG267" t="s">
        <v>362</v>
      </c>
      <c r="NH267" t="s">
        <v>362</v>
      </c>
      <c r="NI267" t="s">
        <v>362</v>
      </c>
      <c r="NJ267" t="s">
        <v>362</v>
      </c>
      <c r="NK267" t="s">
        <v>362</v>
      </c>
      <c r="NL267" t="s">
        <v>362</v>
      </c>
      <c r="NM267" t="s">
        <v>362</v>
      </c>
      <c r="NN267" t="s">
        <v>362</v>
      </c>
      <c r="NO267" t="s">
        <v>362</v>
      </c>
      <c r="NP267" t="s">
        <v>362</v>
      </c>
      <c r="NQ267" t="s">
        <v>360</v>
      </c>
      <c r="NR267" t="s">
        <v>362</v>
      </c>
      <c r="NS267" t="s">
        <v>362</v>
      </c>
      <c r="NU267" t="s">
        <v>5263</v>
      </c>
      <c r="NV267" t="s">
        <v>360</v>
      </c>
      <c r="NW267" t="s">
        <v>362</v>
      </c>
      <c r="NX267" t="s">
        <v>362</v>
      </c>
      <c r="NY267" t="s">
        <v>362</v>
      </c>
      <c r="NZ267" t="s">
        <v>362</v>
      </c>
      <c r="OA267" t="s">
        <v>362</v>
      </c>
      <c r="OB267" t="s">
        <v>362</v>
      </c>
      <c r="OC267" t="s">
        <v>362</v>
      </c>
      <c r="OD267" t="s">
        <v>362</v>
      </c>
      <c r="OE267" t="s">
        <v>362</v>
      </c>
      <c r="OF267" t="s">
        <v>362</v>
      </c>
      <c r="OG267" t="s">
        <v>362</v>
      </c>
      <c r="OI267" t="s">
        <v>5345</v>
      </c>
      <c r="OJ267" t="s">
        <v>360</v>
      </c>
      <c r="OK267" t="s">
        <v>362</v>
      </c>
      <c r="OL267" t="s">
        <v>362</v>
      </c>
      <c r="OM267" t="s">
        <v>362</v>
      </c>
      <c r="ON267" t="s">
        <v>362</v>
      </c>
      <c r="OO267" t="s">
        <v>362</v>
      </c>
      <c r="OP267" t="s">
        <v>362</v>
      </c>
      <c r="OQ267" t="s">
        <v>362</v>
      </c>
      <c r="OR267" t="s">
        <v>362</v>
      </c>
      <c r="OS267" t="s">
        <v>362</v>
      </c>
      <c r="OU267" t="s">
        <v>5002</v>
      </c>
      <c r="PF267" t="s">
        <v>5387</v>
      </c>
      <c r="PG267" t="s">
        <v>362</v>
      </c>
      <c r="PH267" t="s">
        <v>362</v>
      </c>
      <c r="PI267" t="s">
        <v>362</v>
      </c>
      <c r="PJ267" t="s">
        <v>362</v>
      </c>
      <c r="PK267" t="s">
        <v>362</v>
      </c>
      <c r="PL267" t="s">
        <v>362</v>
      </c>
      <c r="PM267" t="s">
        <v>362</v>
      </c>
      <c r="PN267" t="s">
        <v>362</v>
      </c>
      <c r="PO267" t="s">
        <v>362</v>
      </c>
      <c r="PP267" t="s">
        <v>360</v>
      </c>
      <c r="PQ267" t="s">
        <v>362</v>
      </c>
      <c r="PR267" t="s">
        <v>362</v>
      </c>
      <c r="PS267" t="s">
        <v>362</v>
      </c>
      <c r="PT267" t="s">
        <v>362</v>
      </c>
      <c r="PU267" t="s">
        <v>362</v>
      </c>
      <c r="PV267" t="s">
        <v>362</v>
      </c>
      <c r="PW267" t="s">
        <v>362</v>
      </c>
      <c r="PX267" t="s">
        <v>362</v>
      </c>
      <c r="PZ267" t="s">
        <v>5398</v>
      </c>
      <c r="QA267" t="s">
        <v>362</v>
      </c>
      <c r="QB267" t="s">
        <v>362</v>
      </c>
      <c r="QC267" t="s">
        <v>362</v>
      </c>
      <c r="QD267" t="s">
        <v>362</v>
      </c>
      <c r="QE267" t="s">
        <v>362</v>
      </c>
      <c r="QF267" t="s">
        <v>362</v>
      </c>
      <c r="QG267" t="s">
        <v>362</v>
      </c>
      <c r="QH267" t="s">
        <v>362</v>
      </c>
      <c r="QI267" t="s">
        <v>362</v>
      </c>
      <c r="QJ267" t="s">
        <v>362</v>
      </c>
      <c r="QK267" t="s">
        <v>362</v>
      </c>
      <c r="QL267" t="s">
        <v>362</v>
      </c>
      <c r="QM267" t="s">
        <v>360</v>
      </c>
      <c r="QN267" t="s">
        <v>362</v>
      </c>
      <c r="QO267" t="s">
        <v>362</v>
      </c>
      <c r="QP267" t="s">
        <v>362</v>
      </c>
      <c r="SZ267" t="s">
        <v>3074</v>
      </c>
      <c r="TA267" t="s">
        <v>362</v>
      </c>
      <c r="TB267" t="s">
        <v>362</v>
      </c>
      <c r="TC267" t="s">
        <v>362</v>
      </c>
      <c r="TD267" t="s">
        <v>362</v>
      </c>
      <c r="TE267" t="s">
        <v>362</v>
      </c>
      <c r="TF267" t="s">
        <v>362</v>
      </c>
      <c r="TG267" t="s">
        <v>360</v>
      </c>
      <c r="TH267" t="s">
        <v>362</v>
      </c>
      <c r="UN267" t="s">
        <v>3074</v>
      </c>
      <c r="UO267" t="s">
        <v>3074</v>
      </c>
      <c r="UP267" t="s">
        <v>3074</v>
      </c>
      <c r="UQ267" t="s">
        <v>7088</v>
      </c>
      <c r="UR267" t="s">
        <v>304</v>
      </c>
      <c r="US267" t="s">
        <v>321</v>
      </c>
      <c r="UT267" t="s">
        <v>282</v>
      </c>
      <c r="UU267" t="s">
        <v>694</v>
      </c>
      <c r="UV267" t="s">
        <v>532</v>
      </c>
      <c r="UW267" t="s">
        <v>331</v>
      </c>
      <c r="UX267" t="s">
        <v>742</v>
      </c>
      <c r="UY267" t="s">
        <v>406</v>
      </c>
      <c r="UZ267" t="s">
        <v>1098</v>
      </c>
      <c r="VA267" t="s">
        <v>1184</v>
      </c>
      <c r="VB267" t="s">
        <v>392</v>
      </c>
    </row>
    <row r="268" spans="1:574" x14ac:dyDescent="0.25">
      <c r="A268" t="s">
        <v>7089</v>
      </c>
      <c r="B268" s="38">
        <v>45919</v>
      </c>
      <c r="C268" t="s">
        <v>3057</v>
      </c>
      <c r="D268" t="s">
        <v>3062</v>
      </c>
      <c r="E268" t="s">
        <v>3068</v>
      </c>
      <c r="G268" t="s">
        <v>3072</v>
      </c>
      <c r="H268" s="38">
        <v>45755</v>
      </c>
      <c r="I268">
        <v>23</v>
      </c>
      <c r="J268" t="s">
        <v>1479</v>
      </c>
      <c r="K268" t="s">
        <v>4866</v>
      </c>
      <c r="L268" t="s">
        <v>4875</v>
      </c>
      <c r="N268" t="s">
        <v>4911</v>
      </c>
      <c r="P268" t="s">
        <v>4937</v>
      </c>
      <c r="R268" t="s">
        <v>3074</v>
      </c>
      <c r="S268" t="s">
        <v>362</v>
      </c>
      <c r="T268" t="s">
        <v>362</v>
      </c>
      <c r="U268" t="s">
        <v>362</v>
      </c>
      <c r="V268" t="s">
        <v>362</v>
      </c>
      <c r="W268" t="s">
        <v>362</v>
      </c>
      <c r="X268" t="s">
        <v>360</v>
      </c>
      <c r="Y268" t="s">
        <v>362</v>
      </c>
      <c r="Z268" t="s">
        <v>362</v>
      </c>
      <c r="AB268" t="s">
        <v>4940</v>
      </c>
      <c r="AC268" t="s">
        <v>4940</v>
      </c>
      <c r="AD268" t="s">
        <v>4940</v>
      </c>
      <c r="AE268" t="s">
        <v>4940</v>
      </c>
      <c r="AF268" t="s">
        <v>4940</v>
      </c>
      <c r="AG268" t="s">
        <v>4940</v>
      </c>
      <c r="AH268" t="s">
        <v>4949</v>
      </c>
      <c r="AI268" t="s">
        <v>360</v>
      </c>
      <c r="AJ268" t="s">
        <v>362</v>
      </c>
      <c r="AK268" t="s">
        <v>362</v>
      </c>
      <c r="AL268" t="s">
        <v>362</v>
      </c>
      <c r="AM268" t="s">
        <v>362</v>
      </c>
      <c r="AN268" t="s">
        <v>362</v>
      </c>
      <c r="AO268" t="s">
        <v>362</v>
      </c>
      <c r="AP268" t="s">
        <v>362</v>
      </c>
      <c r="AQ268" t="s">
        <v>362</v>
      </c>
      <c r="AR268" t="s">
        <v>362</v>
      </c>
      <c r="AS268" t="s">
        <v>362</v>
      </c>
      <c r="AT268" t="s">
        <v>362</v>
      </c>
      <c r="AU268" t="s">
        <v>362</v>
      </c>
      <c r="AV268" t="s">
        <v>362</v>
      </c>
      <c r="AX268" t="s">
        <v>4973</v>
      </c>
      <c r="AY268" t="s">
        <v>362</v>
      </c>
      <c r="AZ268" t="s">
        <v>362</v>
      </c>
      <c r="BA268" t="s">
        <v>362</v>
      </c>
      <c r="BB268" t="s">
        <v>362</v>
      </c>
      <c r="BC268" t="s">
        <v>362</v>
      </c>
      <c r="BD268" t="s">
        <v>362</v>
      </c>
      <c r="BE268" t="s">
        <v>362</v>
      </c>
      <c r="BF268" t="s">
        <v>362</v>
      </c>
      <c r="BG268" t="s">
        <v>362</v>
      </c>
      <c r="BH268" t="s">
        <v>362</v>
      </c>
      <c r="BI268" t="s">
        <v>362</v>
      </c>
      <c r="BJ268" t="s">
        <v>360</v>
      </c>
      <c r="BK268" t="s">
        <v>362</v>
      </c>
      <c r="DE268" t="s">
        <v>5030</v>
      </c>
      <c r="DN268" t="s">
        <v>5041</v>
      </c>
      <c r="DO268" t="s">
        <v>362</v>
      </c>
      <c r="DP268" t="s">
        <v>360</v>
      </c>
      <c r="DQ268" t="s">
        <v>362</v>
      </c>
      <c r="DR268" t="s">
        <v>362</v>
      </c>
      <c r="DS268" t="s">
        <v>362</v>
      </c>
      <c r="DT268" t="s">
        <v>362</v>
      </c>
      <c r="DU268" t="s">
        <v>362</v>
      </c>
      <c r="DV268" t="s">
        <v>362</v>
      </c>
      <c r="DW268" t="s">
        <v>362</v>
      </c>
      <c r="EK268" t="s">
        <v>5072</v>
      </c>
      <c r="EL268" t="s">
        <v>5083</v>
      </c>
      <c r="EM268" t="s">
        <v>362</v>
      </c>
      <c r="EN268" t="s">
        <v>362</v>
      </c>
      <c r="EO268" t="s">
        <v>360</v>
      </c>
      <c r="EP268" t="s">
        <v>362</v>
      </c>
      <c r="EQ268" t="s">
        <v>362</v>
      </c>
      <c r="ER268" t="s">
        <v>362</v>
      </c>
      <c r="ES268" t="s">
        <v>362</v>
      </c>
      <c r="ET268" t="s">
        <v>362</v>
      </c>
      <c r="EU268" t="s">
        <v>362</v>
      </c>
      <c r="EW268" t="s">
        <v>5094</v>
      </c>
      <c r="EX268" t="s">
        <v>360</v>
      </c>
      <c r="EY268" t="s">
        <v>362</v>
      </c>
      <c r="EZ268" t="s">
        <v>362</v>
      </c>
      <c r="FA268" t="s">
        <v>362</v>
      </c>
      <c r="FB268" t="s">
        <v>362</v>
      </c>
      <c r="FC268" t="s">
        <v>362</v>
      </c>
      <c r="FD268" t="s">
        <v>362</v>
      </c>
      <c r="FE268" t="s">
        <v>362</v>
      </c>
      <c r="FF268" t="s">
        <v>362</v>
      </c>
      <c r="FG268" t="s">
        <v>362</v>
      </c>
      <c r="FH268" t="s">
        <v>362</v>
      </c>
      <c r="FJ268" t="s">
        <v>4907</v>
      </c>
      <c r="FK268" t="s">
        <v>5111</v>
      </c>
      <c r="FL268" t="s">
        <v>5113</v>
      </c>
      <c r="FM268" t="s">
        <v>360</v>
      </c>
      <c r="FN268" t="s">
        <v>362</v>
      </c>
      <c r="FO268" t="s">
        <v>362</v>
      </c>
      <c r="FP268" t="s">
        <v>362</v>
      </c>
      <c r="FQ268" t="s">
        <v>362</v>
      </c>
      <c r="FR268" t="s">
        <v>362</v>
      </c>
      <c r="FS268" t="s">
        <v>362</v>
      </c>
      <c r="FT268" t="s">
        <v>362</v>
      </c>
      <c r="FV268" t="s">
        <v>3072</v>
      </c>
      <c r="GG268" t="s">
        <v>4949</v>
      </c>
      <c r="GI268" t="s">
        <v>3074</v>
      </c>
      <c r="HN268" t="s">
        <v>4907</v>
      </c>
      <c r="HO268" t="s">
        <v>362</v>
      </c>
      <c r="HP268" t="s">
        <v>362</v>
      </c>
      <c r="HQ268" t="s">
        <v>362</v>
      </c>
      <c r="HR268" t="s">
        <v>362</v>
      </c>
      <c r="HS268" t="s">
        <v>362</v>
      </c>
      <c r="HT268" t="s">
        <v>362</v>
      </c>
      <c r="HU268" t="s">
        <v>362</v>
      </c>
      <c r="HV268" t="s">
        <v>360</v>
      </c>
      <c r="HW268" t="s">
        <v>362</v>
      </c>
      <c r="HY268" t="s">
        <v>5186</v>
      </c>
      <c r="HZ268" t="s">
        <v>362</v>
      </c>
      <c r="IA268" t="s">
        <v>362</v>
      </c>
      <c r="IB268" t="s">
        <v>362</v>
      </c>
      <c r="IC268" t="s">
        <v>362</v>
      </c>
      <c r="ID268" t="s">
        <v>360</v>
      </c>
      <c r="IE268" t="s">
        <v>362</v>
      </c>
      <c r="IG268" t="s">
        <v>5187</v>
      </c>
      <c r="IP268" t="s">
        <v>5205</v>
      </c>
      <c r="IQ268" t="s">
        <v>6068</v>
      </c>
      <c r="IR268" t="s">
        <v>362</v>
      </c>
      <c r="IS268" t="s">
        <v>362</v>
      </c>
      <c r="IT268" t="s">
        <v>362</v>
      </c>
      <c r="IU268" t="s">
        <v>360</v>
      </c>
      <c r="IV268" t="s">
        <v>360</v>
      </c>
      <c r="IW268" t="s">
        <v>362</v>
      </c>
      <c r="IX268" t="s">
        <v>362</v>
      </c>
      <c r="IY268" t="s">
        <v>362</v>
      </c>
      <c r="IZ268" t="s">
        <v>362</v>
      </c>
      <c r="JA268" t="s">
        <v>362</v>
      </c>
      <c r="JL268" t="s">
        <v>5235</v>
      </c>
      <c r="JX268" t="s">
        <v>5248</v>
      </c>
      <c r="JY268" t="s">
        <v>360</v>
      </c>
      <c r="JZ268" t="s">
        <v>362</v>
      </c>
      <c r="KA268" t="s">
        <v>362</v>
      </c>
      <c r="KB268" t="s">
        <v>362</v>
      </c>
      <c r="KC268" t="s">
        <v>362</v>
      </c>
      <c r="KD268" t="s">
        <v>362</v>
      </c>
      <c r="KE268" t="s">
        <v>362</v>
      </c>
      <c r="KF268" t="s">
        <v>362</v>
      </c>
      <c r="KG268" t="s">
        <v>362</v>
      </c>
      <c r="KI268" t="s">
        <v>5261</v>
      </c>
      <c r="KW268" t="s">
        <v>5263</v>
      </c>
      <c r="KX268" t="s">
        <v>360</v>
      </c>
      <c r="KY268" t="s">
        <v>362</v>
      </c>
      <c r="KZ268" t="s">
        <v>362</v>
      </c>
      <c r="LA268" t="s">
        <v>362</v>
      </c>
      <c r="LB268" t="s">
        <v>362</v>
      </c>
      <c r="LC268" t="s">
        <v>362</v>
      </c>
      <c r="LD268" t="s">
        <v>362</v>
      </c>
      <c r="LE268" t="s">
        <v>362</v>
      </c>
      <c r="LF268" t="s">
        <v>362</v>
      </c>
      <c r="LG268" t="s">
        <v>362</v>
      </c>
      <c r="LH268" t="s">
        <v>362</v>
      </c>
      <c r="LJ268" t="s">
        <v>5279</v>
      </c>
      <c r="LK268" t="s">
        <v>360</v>
      </c>
      <c r="LL268" t="s">
        <v>362</v>
      </c>
      <c r="LM268" t="s">
        <v>362</v>
      </c>
      <c r="LN268" t="s">
        <v>362</v>
      </c>
      <c r="LO268" t="s">
        <v>362</v>
      </c>
      <c r="LP268" t="s">
        <v>362</v>
      </c>
      <c r="LQ268" t="s">
        <v>362</v>
      </c>
      <c r="LS268" t="s">
        <v>3074</v>
      </c>
      <c r="NE268" t="s">
        <v>4971</v>
      </c>
      <c r="NF268" t="s">
        <v>362</v>
      </c>
      <c r="NG268" t="s">
        <v>362</v>
      </c>
      <c r="NH268" t="s">
        <v>362</v>
      </c>
      <c r="NI268" t="s">
        <v>362</v>
      </c>
      <c r="NJ268" t="s">
        <v>362</v>
      </c>
      <c r="NK268" t="s">
        <v>362</v>
      </c>
      <c r="NL268" t="s">
        <v>362</v>
      </c>
      <c r="NM268" t="s">
        <v>362</v>
      </c>
      <c r="NN268" t="s">
        <v>362</v>
      </c>
      <c r="NO268" t="s">
        <v>362</v>
      </c>
      <c r="NP268" t="s">
        <v>362</v>
      </c>
      <c r="NQ268" t="s">
        <v>360</v>
      </c>
      <c r="NR268" t="s">
        <v>362</v>
      </c>
      <c r="NS268" t="s">
        <v>362</v>
      </c>
      <c r="NU268" t="s">
        <v>5263</v>
      </c>
      <c r="NV268" t="s">
        <v>360</v>
      </c>
      <c r="NW268" t="s">
        <v>362</v>
      </c>
      <c r="NX268" t="s">
        <v>362</v>
      </c>
      <c r="NY268" t="s">
        <v>362</v>
      </c>
      <c r="NZ268" t="s">
        <v>362</v>
      </c>
      <c r="OA268" t="s">
        <v>362</v>
      </c>
      <c r="OB268" t="s">
        <v>362</v>
      </c>
      <c r="OC268" t="s">
        <v>362</v>
      </c>
      <c r="OD268" t="s">
        <v>362</v>
      </c>
      <c r="OE268" t="s">
        <v>362</v>
      </c>
      <c r="OF268" t="s">
        <v>362</v>
      </c>
      <c r="OG268" t="s">
        <v>362</v>
      </c>
      <c r="OI268" t="s">
        <v>5345</v>
      </c>
      <c r="OJ268" t="s">
        <v>360</v>
      </c>
      <c r="OK268" t="s">
        <v>362</v>
      </c>
      <c r="OL268" t="s">
        <v>362</v>
      </c>
      <c r="OM268" t="s">
        <v>362</v>
      </c>
      <c r="ON268" t="s">
        <v>362</v>
      </c>
      <c r="OO268" t="s">
        <v>362</v>
      </c>
      <c r="OP268" t="s">
        <v>362</v>
      </c>
      <c r="OQ268" t="s">
        <v>362</v>
      </c>
      <c r="OR268" t="s">
        <v>362</v>
      </c>
      <c r="OS268" t="s">
        <v>362</v>
      </c>
      <c r="OU268" t="s">
        <v>5002</v>
      </c>
      <c r="PF268" t="s">
        <v>5387</v>
      </c>
      <c r="PG268" t="s">
        <v>362</v>
      </c>
      <c r="PH268" t="s">
        <v>362</v>
      </c>
      <c r="PI268" t="s">
        <v>362</v>
      </c>
      <c r="PJ268" t="s">
        <v>362</v>
      </c>
      <c r="PK268" t="s">
        <v>362</v>
      </c>
      <c r="PL268" t="s">
        <v>362</v>
      </c>
      <c r="PM268" t="s">
        <v>362</v>
      </c>
      <c r="PN268" t="s">
        <v>362</v>
      </c>
      <c r="PO268" t="s">
        <v>362</v>
      </c>
      <c r="PP268" t="s">
        <v>360</v>
      </c>
      <c r="PQ268" t="s">
        <v>362</v>
      </c>
      <c r="PR268" t="s">
        <v>362</v>
      </c>
      <c r="PS268" t="s">
        <v>362</v>
      </c>
      <c r="PT268" t="s">
        <v>362</v>
      </c>
      <c r="PU268" t="s">
        <v>362</v>
      </c>
      <c r="PV268" t="s">
        <v>362</v>
      </c>
      <c r="PW268" t="s">
        <v>362</v>
      </c>
      <c r="PX268" t="s">
        <v>362</v>
      </c>
      <c r="PZ268" t="s">
        <v>5412</v>
      </c>
      <c r="QA268" t="s">
        <v>362</v>
      </c>
      <c r="QB268" t="s">
        <v>362</v>
      </c>
      <c r="QC268" t="s">
        <v>362</v>
      </c>
      <c r="QD268" t="s">
        <v>362</v>
      </c>
      <c r="QE268" t="s">
        <v>362</v>
      </c>
      <c r="QF268" t="s">
        <v>362</v>
      </c>
      <c r="QG268" t="s">
        <v>362</v>
      </c>
      <c r="QH268" t="s">
        <v>360</v>
      </c>
      <c r="QI268" t="s">
        <v>362</v>
      </c>
      <c r="QJ268" t="s">
        <v>362</v>
      </c>
      <c r="QK268" t="s">
        <v>362</v>
      </c>
      <c r="QL268" t="s">
        <v>362</v>
      </c>
      <c r="QM268" t="s">
        <v>362</v>
      </c>
      <c r="QN268" t="s">
        <v>362</v>
      </c>
      <c r="QO268" t="s">
        <v>362</v>
      </c>
      <c r="QP268" t="s">
        <v>362</v>
      </c>
      <c r="QR268" t="s">
        <v>5437</v>
      </c>
      <c r="QS268" t="s">
        <v>362</v>
      </c>
      <c r="QT268" t="s">
        <v>362</v>
      </c>
      <c r="QU268" t="s">
        <v>362</v>
      </c>
      <c r="QV268" t="s">
        <v>362</v>
      </c>
      <c r="QW268" t="s">
        <v>362</v>
      </c>
      <c r="QX268" t="s">
        <v>362</v>
      </c>
      <c r="QY268" t="s">
        <v>362</v>
      </c>
      <c r="QZ268" t="s">
        <v>360</v>
      </c>
      <c r="RA268" t="s">
        <v>362</v>
      </c>
      <c r="RB268" t="s">
        <v>362</v>
      </c>
      <c r="RC268" t="s">
        <v>362</v>
      </c>
      <c r="RD268" t="s">
        <v>362</v>
      </c>
      <c r="RF268" t="s">
        <v>5449</v>
      </c>
      <c r="RG268" t="s">
        <v>362</v>
      </c>
      <c r="RH268" t="s">
        <v>362</v>
      </c>
      <c r="RI268" t="s">
        <v>362</v>
      </c>
      <c r="RJ268" t="s">
        <v>362</v>
      </c>
      <c r="RK268" t="s">
        <v>360</v>
      </c>
      <c r="RL268" t="s">
        <v>362</v>
      </c>
      <c r="RM268" t="s">
        <v>362</v>
      </c>
      <c r="RN268" t="s">
        <v>362</v>
      </c>
      <c r="RO268" t="s">
        <v>362</v>
      </c>
      <c r="RP268" t="s">
        <v>362</v>
      </c>
      <c r="RQ268" t="s">
        <v>362</v>
      </c>
      <c r="RR268" t="s">
        <v>362</v>
      </c>
      <c r="RS268" t="s">
        <v>362</v>
      </c>
      <c r="RT268" t="s">
        <v>362</v>
      </c>
      <c r="RU268" t="s">
        <v>362</v>
      </c>
      <c r="RV268" t="s">
        <v>362</v>
      </c>
      <c r="RX268" t="s">
        <v>7090</v>
      </c>
      <c r="RY268" t="s">
        <v>360</v>
      </c>
      <c r="RZ268" t="s">
        <v>360</v>
      </c>
      <c r="SA268" t="s">
        <v>360</v>
      </c>
      <c r="SB268" t="s">
        <v>360</v>
      </c>
      <c r="SC268" t="s">
        <v>360</v>
      </c>
      <c r="SD268" t="s">
        <v>362</v>
      </c>
      <c r="SE268" t="s">
        <v>362</v>
      </c>
      <c r="SF268" t="s">
        <v>362</v>
      </c>
      <c r="SG268" t="s">
        <v>362</v>
      </c>
      <c r="SH268" t="s">
        <v>362</v>
      </c>
      <c r="SI268" t="s">
        <v>362</v>
      </c>
      <c r="SK268" t="s">
        <v>5495</v>
      </c>
      <c r="SL268" t="s">
        <v>362</v>
      </c>
      <c r="SM268" t="s">
        <v>362</v>
      </c>
      <c r="SN268" t="s">
        <v>362</v>
      </c>
      <c r="SO268" t="s">
        <v>362</v>
      </c>
      <c r="SP268" t="s">
        <v>362</v>
      </c>
      <c r="SQ268" t="s">
        <v>362</v>
      </c>
      <c r="SR268" t="s">
        <v>360</v>
      </c>
      <c r="SS268" t="s">
        <v>362</v>
      </c>
      <c r="ST268" t="s">
        <v>362</v>
      </c>
      <c r="SU268" t="s">
        <v>362</v>
      </c>
      <c r="SV268" t="s">
        <v>362</v>
      </c>
      <c r="SW268" t="s">
        <v>362</v>
      </c>
      <c r="SX268" t="s">
        <v>362</v>
      </c>
      <c r="SZ268" t="s">
        <v>5505</v>
      </c>
      <c r="TA268" t="s">
        <v>360</v>
      </c>
      <c r="TB268" t="s">
        <v>362</v>
      </c>
      <c r="TC268" t="s">
        <v>362</v>
      </c>
      <c r="TD268" t="s">
        <v>362</v>
      </c>
      <c r="TE268" t="s">
        <v>362</v>
      </c>
      <c r="TF268" t="s">
        <v>362</v>
      </c>
      <c r="TG268" t="s">
        <v>362</v>
      </c>
      <c r="TH268" t="s">
        <v>362</v>
      </c>
      <c r="TJ268" t="s">
        <v>5495</v>
      </c>
      <c r="TK268" t="s">
        <v>362</v>
      </c>
      <c r="TL268" t="s">
        <v>362</v>
      </c>
      <c r="TM268" t="s">
        <v>362</v>
      </c>
      <c r="TN268" t="s">
        <v>362</v>
      </c>
      <c r="TO268" t="s">
        <v>362</v>
      </c>
      <c r="TP268" t="s">
        <v>362</v>
      </c>
      <c r="TQ268" t="s">
        <v>360</v>
      </c>
      <c r="TR268" t="s">
        <v>362</v>
      </c>
      <c r="TS268" t="s">
        <v>362</v>
      </c>
      <c r="TT268" t="s">
        <v>362</v>
      </c>
      <c r="TU268" t="s">
        <v>362</v>
      </c>
      <c r="TV268" t="s">
        <v>362</v>
      </c>
      <c r="TW268" t="s">
        <v>362</v>
      </c>
      <c r="UN268" t="s">
        <v>3074</v>
      </c>
      <c r="UO268" t="s">
        <v>3074</v>
      </c>
      <c r="UP268" t="s">
        <v>3074</v>
      </c>
      <c r="UQ268" t="s">
        <v>7091</v>
      </c>
      <c r="UR268" t="s">
        <v>304</v>
      </c>
      <c r="US268" t="s">
        <v>321</v>
      </c>
      <c r="UT268" t="s">
        <v>282</v>
      </c>
      <c r="UU268" t="s">
        <v>693</v>
      </c>
      <c r="UV268" t="s">
        <v>529</v>
      </c>
      <c r="UW268" t="s">
        <v>328</v>
      </c>
      <c r="UX268" t="s">
        <v>742</v>
      </c>
      <c r="UY268" t="s">
        <v>406</v>
      </c>
      <c r="UZ268" t="s">
        <v>1098</v>
      </c>
      <c r="VA268" t="s">
        <v>1185</v>
      </c>
      <c r="VB268" t="s">
        <v>392</v>
      </c>
    </row>
    <row r="269" spans="1:574" x14ac:dyDescent="0.25">
      <c r="A269" t="s">
        <v>7092</v>
      </c>
      <c r="B269" s="38">
        <v>45919</v>
      </c>
      <c r="C269" t="s">
        <v>3058</v>
      </c>
      <c r="D269" t="s">
        <v>3062</v>
      </c>
      <c r="E269" t="s">
        <v>3068</v>
      </c>
      <c r="G269" t="s">
        <v>3072</v>
      </c>
      <c r="H269" s="38">
        <v>45094</v>
      </c>
      <c r="I269">
        <v>36</v>
      </c>
      <c r="J269" t="s">
        <v>1485</v>
      </c>
      <c r="K269" t="s">
        <v>4868</v>
      </c>
      <c r="L269" t="s">
        <v>4875</v>
      </c>
      <c r="N269" t="s">
        <v>4911</v>
      </c>
      <c r="P269" t="s">
        <v>4921</v>
      </c>
      <c r="R269" t="s">
        <v>6301</v>
      </c>
      <c r="S269" t="s">
        <v>360</v>
      </c>
      <c r="T269" t="s">
        <v>362</v>
      </c>
      <c r="U269" t="s">
        <v>362</v>
      </c>
      <c r="V269" t="s">
        <v>360</v>
      </c>
      <c r="W269" t="s">
        <v>362</v>
      </c>
      <c r="X269" t="s">
        <v>362</v>
      </c>
      <c r="Y269" t="s">
        <v>362</v>
      </c>
      <c r="Z269" t="s">
        <v>362</v>
      </c>
      <c r="AB269" t="s">
        <v>4940</v>
      </c>
      <c r="AC269" t="s">
        <v>4940</v>
      </c>
      <c r="AD269" t="s">
        <v>4940</v>
      </c>
      <c r="AE269" t="s">
        <v>4940</v>
      </c>
      <c r="AF269" t="s">
        <v>4940</v>
      </c>
      <c r="AG269" t="s">
        <v>4940</v>
      </c>
      <c r="AH269" t="s">
        <v>4949</v>
      </c>
      <c r="AI269" t="s">
        <v>360</v>
      </c>
      <c r="AJ269" t="s">
        <v>362</v>
      </c>
      <c r="AK269" t="s">
        <v>362</v>
      </c>
      <c r="AL269" t="s">
        <v>362</v>
      </c>
      <c r="AM269" t="s">
        <v>362</v>
      </c>
      <c r="AN269" t="s">
        <v>362</v>
      </c>
      <c r="AO269" t="s">
        <v>362</v>
      </c>
      <c r="AP269" t="s">
        <v>362</v>
      </c>
      <c r="AQ269" t="s">
        <v>362</v>
      </c>
      <c r="AR269" t="s">
        <v>362</v>
      </c>
      <c r="AS269" t="s">
        <v>362</v>
      </c>
      <c r="AT269" t="s">
        <v>362</v>
      </c>
      <c r="AU269" t="s">
        <v>362</v>
      </c>
      <c r="AV269" t="s">
        <v>362</v>
      </c>
      <c r="AX269" t="s">
        <v>4973</v>
      </c>
      <c r="AY269" t="s">
        <v>362</v>
      </c>
      <c r="AZ269" t="s">
        <v>362</v>
      </c>
      <c r="BA269" t="s">
        <v>362</v>
      </c>
      <c r="BB269" t="s">
        <v>362</v>
      </c>
      <c r="BC269" t="s">
        <v>362</v>
      </c>
      <c r="BD269" t="s">
        <v>362</v>
      </c>
      <c r="BE269" t="s">
        <v>362</v>
      </c>
      <c r="BF269" t="s">
        <v>362</v>
      </c>
      <c r="BG269" t="s">
        <v>362</v>
      </c>
      <c r="BH269" t="s">
        <v>362</v>
      </c>
      <c r="BI269" t="s">
        <v>362</v>
      </c>
      <c r="BJ269" t="s">
        <v>360</v>
      </c>
      <c r="BK269" t="s">
        <v>362</v>
      </c>
      <c r="DE269" t="s">
        <v>5026</v>
      </c>
      <c r="DF269" t="s">
        <v>5036</v>
      </c>
      <c r="DG269" t="s">
        <v>362</v>
      </c>
      <c r="DH269" t="s">
        <v>362</v>
      </c>
      <c r="DI269" t="s">
        <v>360</v>
      </c>
      <c r="DJ269" t="s">
        <v>362</v>
      </c>
      <c r="DK269" t="s">
        <v>362</v>
      </c>
      <c r="DL269" t="s">
        <v>362</v>
      </c>
      <c r="EK269" t="s">
        <v>5072</v>
      </c>
      <c r="EL269" t="s">
        <v>5088</v>
      </c>
      <c r="EM269" t="s">
        <v>362</v>
      </c>
      <c r="EN269" t="s">
        <v>362</v>
      </c>
      <c r="EO269" t="s">
        <v>362</v>
      </c>
      <c r="EP269" t="s">
        <v>362</v>
      </c>
      <c r="EQ269" t="s">
        <v>360</v>
      </c>
      <c r="ER269" t="s">
        <v>362</v>
      </c>
      <c r="ES269" t="s">
        <v>362</v>
      </c>
      <c r="ET269" t="s">
        <v>362</v>
      </c>
      <c r="EU269" t="s">
        <v>362</v>
      </c>
      <c r="EW269" t="s">
        <v>7093</v>
      </c>
      <c r="EX269" t="s">
        <v>360</v>
      </c>
      <c r="EY269" t="s">
        <v>362</v>
      </c>
      <c r="EZ269" t="s">
        <v>362</v>
      </c>
      <c r="FA269" t="s">
        <v>360</v>
      </c>
      <c r="FB269" t="s">
        <v>362</v>
      </c>
      <c r="FC269" t="s">
        <v>360</v>
      </c>
      <c r="FD269" t="s">
        <v>360</v>
      </c>
      <c r="FE269" t="s">
        <v>362</v>
      </c>
      <c r="FF269" t="s">
        <v>362</v>
      </c>
      <c r="FG269" t="s">
        <v>362</v>
      </c>
      <c r="FH269" t="s">
        <v>362</v>
      </c>
      <c r="FJ269" t="s">
        <v>5076</v>
      </c>
      <c r="FK269" t="s">
        <v>3074</v>
      </c>
      <c r="FL269" t="s">
        <v>6047</v>
      </c>
      <c r="FM269" t="s">
        <v>360</v>
      </c>
      <c r="FN269" t="s">
        <v>360</v>
      </c>
      <c r="FO269" t="s">
        <v>362</v>
      </c>
      <c r="FP269" t="s">
        <v>362</v>
      </c>
      <c r="FQ269" t="s">
        <v>362</v>
      </c>
      <c r="FR269" t="s">
        <v>362</v>
      </c>
      <c r="FS269" t="s">
        <v>362</v>
      </c>
      <c r="FT269" t="s">
        <v>362</v>
      </c>
      <c r="FV269" t="s">
        <v>3074</v>
      </c>
      <c r="FW269" t="s">
        <v>6638</v>
      </c>
      <c r="FX269" t="s">
        <v>360</v>
      </c>
      <c r="FY269" t="s">
        <v>362</v>
      </c>
      <c r="FZ269" t="s">
        <v>362</v>
      </c>
      <c r="GA269" t="s">
        <v>362</v>
      </c>
      <c r="GB269" t="s">
        <v>360</v>
      </c>
      <c r="GC269" t="s">
        <v>362</v>
      </c>
      <c r="GD269" t="s">
        <v>362</v>
      </c>
      <c r="GE269" t="s">
        <v>362</v>
      </c>
      <c r="GG269" t="s">
        <v>4953</v>
      </c>
      <c r="GI269" t="s">
        <v>3074</v>
      </c>
      <c r="HN269" t="s">
        <v>5168</v>
      </c>
      <c r="HO269" t="s">
        <v>360</v>
      </c>
      <c r="HP269" t="s">
        <v>362</v>
      </c>
      <c r="HQ269" t="s">
        <v>362</v>
      </c>
      <c r="HR269" t="s">
        <v>362</v>
      </c>
      <c r="HS269" t="s">
        <v>362</v>
      </c>
      <c r="HT269" t="s">
        <v>362</v>
      </c>
      <c r="HU269" t="s">
        <v>362</v>
      </c>
      <c r="HV269" t="s">
        <v>362</v>
      </c>
      <c r="HW269" t="s">
        <v>362</v>
      </c>
      <c r="HY269" t="s">
        <v>5186</v>
      </c>
      <c r="HZ269" t="s">
        <v>362</v>
      </c>
      <c r="IA269" t="s">
        <v>362</v>
      </c>
      <c r="IB269" t="s">
        <v>362</v>
      </c>
      <c r="IC269" t="s">
        <v>362</v>
      </c>
      <c r="ID269" t="s">
        <v>360</v>
      </c>
      <c r="IE269" t="s">
        <v>362</v>
      </c>
      <c r="IG269" t="s">
        <v>5191</v>
      </c>
      <c r="IH269" t="s">
        <v>5198</v>
      </c>
      <c r="II269" t="s">
        <v>362</v>
      </c>
      <c r="IJ269" t="s">
        <v>362</v>
      </c>
      <c r="IK269" t="s">
        <v>360</v>
      </c>
      <c r="IL269" t="s">
        <v>362</v>
      </c>
      <c r="IM269" t="s">
        <v>362</v>
      </c>
      <c r="IN269" t="s">
        <v>362</v>
      </c>
      <c r="IP269" t="s">
        <v>5205</v>
      </c>
      <c r="IQ269" t="s">
        <v>5224</v>
      </c>
      <c r="IR269" t="s">
        <v>362</v>
      </c>
      <c r="IS269" t="s">
        <v>362</v>
      </c>
      <c r="IT269" t="s">
        <v>362</v>
      </c>
      <c r="IU269" t="s">
        <v>362</v>
      </c>
      <c r="IV269" t="s">
        <v>362</v>
      </c>
      <c r="IW269" t="s">
        <v>362</v>
      </c>
      <c r="IX269" t="s">
        <v>360</v>
      </c>
      <c r="IY269" t="s">
        <v>362</v>
      </c>
      <c r="IZ269" t="s">
        <v>362</v>
      </c>
      <c r="JA269" t="s">
        <v>362</v>
      </c>
      <c r="JC269" t="s">
        <v>5233</v>
      </c>
      <c r="JD269" t="s">
        <v>362</v>
      </c>
      <c r="JE269" t="s">
        <v>362</v>
      </c>
      <c r="JF269" t="s">
        <v>362</v>
      </c>
      <c r="JG269" t="s">
        <v>362</v>
      </c>
      <c r="JH269" t="s">
        <v>360</v>
      </c>
      <c r="JI269" t="s">
        <v>362</v>
      </c>
      <c r="JJ269" t="s">
        <v>362</v>
      </c>
      <c r="JL269" t="s">
        <v>3074</v>
      </c>
      <c r="KI269" t="s">
        <v>5259</v>
      </c>
      <c r="KJ269" t="s">
        <v>5263</v>
      </c>
      <c r="KK269" t="s">
        <v>360</v>
      </c>
      <c r="KL269" t="s">
        <v>362</v>
      </c>
      <c r="KM269" t="s">
        <v>362</v>
      </c>
      <c r="KN269" t="s">
        <v>362</v>
      </c>
      <c r="KO269" t="s">
        <v>362</v>
      </c>
      <c r="KP269" t="s">
        <v>362</v>
      </c>
      <c r="KQ269" t="s">
        <v>362</v>
      </c>
      <c r="KR269" t="s">
        <v>362</v>
      </c>
      <c r="KS269" t="s">
        <v>362</v>
      </c>
      <c r="KT269" t="s">
        <v>362</v>
      </c>
      <c r="KU269" t="s">
        <v>362</v>
      </c>
      <c r="LJ269" t="s">
        <v>6023</v>
      </c>
      <c r="LK269" t="s">
        <v>360</v>
      </c>
      <c r="LL269" t="s">
        <v>360</v>
      </c>
      <c r="LM269" t="s">
        <v>360</v>
      </c>
      <c r="LN269" t="s">
        <v>360</v>
      </c>
      <c r="LO269" t="s">
        <v>362</v>
      </c>
      <c r="LP269" t="s">
        <v>362</v>
      </c>
      <c r="LQ269" t="s">
        <v>362</v>
      </c>
      <c r="LS269" t="s">
        <v>3072</v>
      </c>
      <c r="LT269" t="s">
        <v>5289</v>
      </c>
      <c r="MF269" t="s">
        <v>5310</v>
      </c>
      <c r="MG269" t="s">
        <v>360</v>
      </c>
      <c r="MH269" t="s">
        <v>362</v>
      </c>
      <c r="MI269" t="s">
        <v>362</v>
      </c>
      <c r="MJ269" t="s">
        <v>362</v>
      </c>
      <c r="MK269" t="s">
        <v>362</v>
      </c>
      <c r="ML269" t="s">
        <v>362</v>
      </c>
      <c r="MM269" t="s">
        <v>362</v>
      </c>
      <c r="MN269" t="s">
        <v>362</v>
      </c>
      <c r="MO269" t="s">
        <v>362</v>
      </c>
      <c r="MP269" t="s">
        <v>362</v>
      </c>
      <c r="NE269" t="s">
        <v>4971</v>
      </c>
      <c r="NF269" t="s">
        <v>362</v>
      </c>
      <c r="NG269" t="s">
        <v>362</v>
      </c>
      <c r="NH269" t="s">
        <v>362</v>
      </c>
      <c r="NI269" t="s">
        <v>362</v>
      </c>
      <c r="NJ269" t="s">
        <v>362</v>
      </c>
      <c r="NK269" t="s">
        <v>362</v>
      </c>
      <c r="NL269" t="s">
        <v>362</v>
      </c>
      <c r="NM269" t="s">
        <v>362</v>
      </c>
      <c r="NN269" t="s">
        <v>362</v>
      </c>
      <c r="NO269" t="s">
        <v>362</v>
      </c>
      <c r="NP269" t="s">
        <v>362</v>
      </c>
      <c r="NQ269" t="s">
        <v>360</v>
      </c>
      <c r="NR269" t="s">
        <v>362</v>
      </c>
      <c r="NS269" t="s">
        <v>362</v>
      </c>
      <c r="NU269" t="s">
        <v>6186</v>
      </c>
      <c r="NV269" t="s">
        <v>360</v>
      </c>
      <c r="NW269" t="s">
        <v>362</v>
      </c>
      <c r="NX269" t="s">
        <v>360</v>
      </c>
      <c r="NY269" t="s">
        <v>362</v>
      </c>
      <c r="NZ269" t="s">
        <v>362</v>
      </c>
      <c r="OA269" t="s">
        <v>362</v>
      </c>
      <c r="OB269" t="s">
        <v>362</v>
      </c>
      <c r="OC269" t="s">
        <v>362</v>
      </c>
      <c r="OD269" t="s">
        <v>362</v>
      </c>
      <c r="OE269" t="s">
        <v>362</v>
      </c>
      <c r="OF269" t="s">
        <v>362</v>
      </c>
      <c r="OG269" t="s">
        <v>362</v>
      </c>
      <c r="OI269" t="s">
        <v>5345</v>
      </c>
      <c r="OJ269" t="s">
        <v>360</v>
      </c>
      <c r="OK269" t="s">
        <v>362</v>
      </c>
      <c r="OL269" t="s">
        <v>362</v>
      </c>
      <c r="OM269" t="s">
        <v>362</v>
      </c>
      <c r="ON269" t="s">
        <v>362</v>
      </c>
      <c r="OO269" t="s">
        <v>362</v>
      </c>
      <c r="OP269" t="s">
        <v>362</v>
      </c>
      <c r="OQ269" t="s">
        <v>362</v>
      </c>
      <c r="OR269" t="s">
        <v>362</v>
      </c>
      <c r="OS269" t="s">
        <v>362</v>
      </c>
      <c r="OU269" t="s">
        <v>5023</v>
      </c>
      <c r="OV269" t="s">
        <v>5365</v>
      </c>
      <c r="OW269" t="s">
        <v>362</v>
      </c>
      <c r="OX269" t="s">
        <v>362</v>
      </c>
      <c r="OY269" t="s">
        <v>362</v>
      </c>
      <c r="OZ269" t="s">
        <v>360</v>
      </c>
      <c r="PA269" t="s">
        <v>362</v>
      </c>
      <c r="PB269" t="s">
        <v>362</v>
      </c>
      <c r="PC269" t="s">
        <v>362</v>
      </c>
      <c r="PD269" t="s">
        <v>362</v>
      </c>
      <c r="PF269" t="s">
        <v>5387</v>
      </c>
      <c r="PG269" t="s">
        <v>362</v>
      </c>
      <c r="PH269" t="s">
        <v>362</v>
      </c>
      <c r="PI269" t="s">
        <v>362</v>
      </c>
      <c r="PJ269" t="s">
        <v>362</v>
      </c>
      <c r="PK269" t="s">
        <v>362</v>
      </c>
      <c r="PL269" t="s">
        <v>362</v>
      </c>
      <c r="PM269" t="s">
        <v>362</v>
      </c>
      <c r="PN269" t="s">
        <v>362</v>
      </c>
      <c r="PO269" t="s">
        <v>362</v>
      </c>
      <c r="PP269" t="s">
        <v>360</v>
      </c>
      <c r="PQ269" t="s">
        <v>362</v>
      </c>
      <c r="PR269" t="s">
        <v>362</v>
      </c>
      <c r="PS269" t="s">
        <v>362</v>
      </c>
      <c r="PT269" t="s">
        <v>362</v>
      </c>
      <c r="PU269" t="s">
        <v>362</v>
      </c>
      <c r="PV269" t="s">
        <v>362</v>
      </c>
      <c r="PW269" t="s">
        <v>362</v>
      </c>
      <c r="PX269" t="s">
        <v>362</v>
      </c>
      <c r="PZ269" t="s">
        <v>5989</v>
      </c>
      <c r="QA269" t="s">
        <v>362</v>
      </c>
      <c r="QB269" t="s">
        <v>362</v>
      </c>
      <c r="QC269" t="s">
        <v>362</v>
      </c>
      <c r="QD269" t="s">
        <v>362</v>
      </c>
      <c r="QE269" t="s">
        <v>362</v>
      </c>
      <c r="QF269" t="s">
        <v>360</v>
      </c>
      <c r="QG269" t="s">
        <v>362</v>
      </c>
      <c r="QH269" t="s">
        <v>360</v>
      </c>
      <c r="QI269" t="s">
        <v>362</v>
      </c>
      <c r="QJ269" t="s">
        <v>362</v>
      </c>
      <c r="QK269" t="s">
        <v>362</v>
      </c>
      <c r="QL269" t="s">
        <v>362</v>
      </c>
      <c r="QM269" t="s">
        <v>362</v>
      </c>
      <c r="QN269" t="s">
        <v>362</v>
      </c>
      <c r="QO269" t="s">
        <v>362</v>
      </c>
      <c r="QP269" t="s">
        <v>362</v>
      </c>
      <c r="QR269" t="s">
        <v>7094</v>
      </c>
      <c r="QS269" t="s">
        <v>362</v>
      </c>
      <c r="QT269" t="s">
        <v>362</v>
      </c>
      <c r="QU269" t="s">
        <v>362</v>
      </c>
      <c r="QV269" t="s">
        <v>362</v>
      </c>
      <c r="QW269" t="s">
        <v>360</v>
      </c>
      <c r="QX269" t="s">
        <v>362</v>
      </c>
      <c r="QY269" t="s">
        <v>360</v>
      </c>
      <c r="QZ269" t="s">
        <v>360</v>
      </c>
      <c r="RA269" t="s">
        <v>362</v>
      </c>
      <c r="RB269" t="s">
        <v>362</v>
      </c>
      <c r="RC269" t="s">
        <v>362</v>
      </c>
      <c r="RD269" t="s">
        <v>362</v>
      </c>
      <c r="RF269" t="s">
        <v>6027</v>
      </c>
      <c r="RG269" t="s">
        <v>362</v>
      </c>
      <c r="RH269" t="s">
        <v>362</v>
      </c>
      <c r="RI269" t="s">
        <v>362</v>
      </c>
      <c r="RJ269" t="s">
        <v>362</v>
      </c>
      <c r="RK269" t="s">
        <v>360</v>
      </c>
      <c r="RL269" t="s">
        <v>360</v>
      </c>
      <c r="RM269" t="s">
        <v>362</v>
      </c>
      <c r="RN269" t="s">
        <v>362</v>
      </c>
      <c r="RO269" t="s">
        <v>362</v>
      </c>
      <c r="RP269" t="s">
        <v>362</v>
      </c>
      <c r="RQ269" t="s">
        <v>362</v>
      </c>
      <c r="RR269" t="s">
        <v>362</v>
      </c>
      <c r="RS269" t="s">
        <v>362</v>
      </c>
      <c r="RT269" t="s">
        <v>362</v>
      </c>
      <c r="RU269" t="s">
        <v>362</v>
      </c>
      <c r="RV269" t="s">
        <v>362</v>
      </c>
      <c r="RX269" t="s">
        <v>7095</v>
      </c>
      <c r="RY269" t="s">
        <v>360</v>
      </c>
      <c r="RZ269" t="s">
        <v>360</v>
      </c>
      <c r="SA269" t="s">
        <v>360</v>
      </c>
      <c r="SB269" t="s">
        <v>360</v>
      </c>
      <c r="SC269" t="s">
        <v>362</v>
      </c>
      <c r="SD269" t="s">
        <v>362</v>
      </c>
      <c r="SE269" t="s">
        <v>362</v>
      </c>
      <c r="SF269" t="s">
        <v>360</v>
      </c>
      <c r="SG269" t="s">
        <v>362</v>
      </c>
      <c r="SH269" t="s">
        <v>362</v>
      </c>
      <c r="SI269" t="s">
        <v>362</v>
      </c>
      <c r="SK269" t="s">
        <v>6311</v>
      </c>
      <c r="SL269" t="s">
        <v>362</v>
      </c>
      <c r="SM269" t="s">
        <v>362</v>
      </c>
      <c r="SN269" t="s">
        <v>362</v>
      </c>
      <c r="SO269" t="s">
        <v>360</v>
      </c>
      <c r="SP269" t="s">
        <v>362</v>
      </c>
      <c r="SQ269" t="s">
        <v>362</v>
      </c>
      <c r="SR269" t="s">
        <v>360</v>
      </c>
      <c r="SS269" t="s">
        <v>362</v>
      </c>
      <c r="ST269" t="s">
        <v>362</v>
      </c>
      <c r="SU269" t="s">
        <v>362</v>
      </c>
      <c r="SV269" t="s">
        <v>362</v>
      </c>
      <c r="SW269" t="s">
        <v>362</v>
      </c>
      <c r="SX269" t="s">
        <v>362</v>
      </c>
      <c r="SZ269" t="s">
        <v>5505</v>
      </c>
      <c r="TA269" t="s">
        <v>360</v>
      </c>
      <c r="TB269" t="s">
        <v>362</v>
      </c>
      <c r="TC269" t="s">
        <v>362</v>
      </c>
      <c r="TD269" t="s">
        <v>362</v>
      </c>
      <c r="TE269" t="s">
        <v>362</v>
      </c>
      <c r="TF269" t="s">
        <v>362</v>
      </c>
      <c r="TG269" t="s">
        <v>362</v>
      </c>
      <c r="TH269" t="s">
        <v>362</v>
      </c>
      <c r="TJ269" t="s">
        <v>6311</v>
      </c>
      <c r="TK269" t="s">
        <v>362</v>
      </c>
      <c r="TL269" t="s">
        <v>362</v>
      </c>
      <c r="TM269" t="s">
        <v>362</v>
      </c>
      <c r="TN269" t="s">
        <v>360</v>
      </c>
      <c r="TO269" t="s">
        <v>362</v>
      </c>
      <c r="TP269" t="s">
        <v>362</v>
      </c>
      <c r="TQ269" t="s">
        <v>360</v>
      </c>
      <c r="TR269" t="s">
        <v>362</v>
      </c>
      <c r="TS269" t="s">
        <v>362</v>
      </c>
      <c r="TT269" t="s">
        <v>362</v>
      </c>
      <c r="TU269" t="s">
        <v>362</v>
      </c>
      <c r="TV269" t="s">
        <v>362</v>
      </c>
      <c r="TW269" t="s">
        <v>362</v>
      </c>
      <c r="UN269" t="s">
        <v>3074</v>
      </c>
      <c r="UO269" t="s">
        <v>3074</v>
      </c>
      <c r="UP269" t="s">
        <v>3074</v>
      </c>
      <c r="UQ269" t="s">
        <v>873</v>
      </c>
      <c r="UR269" t="s">
        <v>304</v>
      </c>
      <c r="US269" t="s">
        <v>321</v>
      </c>
      <c r="UT269" t="s">
        <v>290</v>
      </c>
      <c r="UU269" t="s">
        <v>691</v>
      </c>
      <c r="UV269" t="s">
        <v>527</v>
      </c>
      <c r="UW269" t="s">
        <v>332</v>
      </c>
      <c r="UX269" t="s">
        <v>737</v>
      </c>
      <c r="UY269" t="s">
        <v>406</v>
      </c>
      <c r="UZ269" t="s">
        <v>1098</v>
      </c>
      <c r="VA269" t="s">
        <v>1185</v>
      </c>
      <c r="VB269" t="s">
        <v>380</v>
      </c>
    </row>
    <row r="270" spans="1:574" x14ac:dyDescent="0.25">
      <c r="A270" t="s">
        <v>7096</v>
      </c>
      <c r="B270" s="38">
        <v>45919</v>
      </c>
      <c r="C270" t="s">
        <v>3056</v>
      </c>
      <c r="D270" t="s">
        <v>3062</v>
      </c>
      <c r="E270" t="s">
        <v>3068</v>
      </c>
      <c r="G270" t="s">
        <v>3072</v>
      </c>
      <c r="H270" s="38">
        <v>44700</v>
      </c>
      <c r="I270">
        <v>32</v>
      </c>
      <c r="J270" t="s">
        <v>1471</v>
      </c>
      <c r="K270" t="s">
        <v>4868</v>
      </c>
      <c r="L270" t="s">
        <v>4888</v>
      </c>
      <c r="N270" t="s">
        <v>4911</v>
      </c>
      <c r="P270" t="s">
        <v>4921</v>
      </c>
      <c r="R270" t="s">
        <v>3074</v>
      </c>
      <c r="S270" t="s">
        <v>362</v>
      </c>
      <c r="T270" t="s">
        <v>362</v>
      </c>
      <c r="U270" t="s">
        <v>362</v>
      </c>
      <c r="V270" t="s">
        <v>362</v>
      </c>
      <c r="W270" t="s">
        <v>362</v>
      </c>
      <c r="X270" t="s">
        <v>360</v>
      </c>
      <c r="Y270" t="s">
        <v>362</v>
      </c>
      <c r="Z270" t="s">
        <v>362</v>
      </c>
      <c r="AB270" t="s">
        <v>4942</v>
      </c>
      <c r="AC270" t="s">
        <v>4940</v>
      </c>
      <c r="AD270" t="s">
        <v>4940</v>
      </c>
      <c r="AE270" t="s">
        <v>4940</v>
      </c>
      <c r="AF270" t="s">
        <v>4940</v>
      </c>
      <c r="AG270" t="s">
        <v>4940</v>
      </c>
      <c r="AH270" t="s">
        <v>4971</v>
      </c>
      <c r="AI270" t="s">
        <v>362</v>
      </c>
      <c r="AJ270" t="s">
        <v>362</v>
      </c>
      <c r="AK270" t="s">
        <v>362</v>
      </c>
      <c r="AL270" t="s">
        <v>362</v>
      </c>
      <c r="AM270" t="s">
        <v>362</v>
      </c>
      <c r="AN270" t="s">
        <v>362</v>
      </c>
      <c r="AO270" t="s">
        <v>362</v>
      </c>
      <c r="AP270" t="s">
        <v>362</v>
      </c>
      <c r="AQ270" t="s">
        <v>362</v>
      </c>
      <c r="AR270" t="s">
        <v>362</v>
      </c>
      <c r="AS270" t="s">
        <v>362</v>
      </c>
      <c r="AT270" t="s">
        <v>362</v>
      </c>
      <c r="AU270" t="s">
        <v>360</v>
      </c>
      <c r="AV270" t="s">
        <v>362</v>
      </c>
      <c r="AX270" t="s">
        <v>4973</v>
      </c>
      <c r="AY270" t="s">
        <v>362</v>
      </c>
      <c r="AZ270" t="s">
        <v>362</v>
      </c>
      <c r="BA270" t="s">
        <v>362</v>
      </c>
      <c r="BB270" t="s">
        <v>362</v>
      </c>
      <c r="BC270" t="s">
        <v>362</v>
      </c>
      <c r="BD270" t="s">
        <v>362</v>
      </c>
      <c r="BE270" t="s">
        <v>362</v>
      </c>
      <c r="BF270" t="s">
        <v>362</v>
      </c>
      <c r="BG270" t="s">
        <v>362</v>
      </c>
      <c r="BH270" t="s">
        <v>362</v>
      </c>
      <c r="BI270" t="s">
        <v>362</v>
      </c>
      <c r="BJ270" t="s">
        <v>360</v>
      </c>
      <c r="BK270" t="s">
        <v>362</v>
      </c>
      <c r="DE270" t="s">
        <v>5030</v>
      </c>
      <c r="DN270" t="s">
        <v>5041</v>
      </c>
      <c r="DO270" t="s">
        <v>362</v>
      </c>
      <c r="DP270" t="s">
        <v>360</v>
      </c>
      <c r="DQ270" t="s">
        <v>362</v>
      </c>
      <c r="DR270" t="s">
        <v>362</v>
      </c>
      <c r="DS270" t="s">
        <v>362</v>
      </c>
      <c r="DT270" t="s">
        <v>362</v>
      </c>
      <c r="DU270" t="s">
        <v>362</v>
      </c>
      <c r="DV270" t="s">
        <v>362</v>
      </c>
      <c r="DW270" t="s">
        <v>362</v>
      </c>
      <c r="FJ270" t="s">
        <v>5070</v>
      </c>
      <c r="FK270" t="s">
        <v>5111</v>
      </c>
      <c r="FL270" t="s">
        <v>5113</v>
      </c>
      <c r="FM270" t="s">
        <v>360</v>
      </c>
      <c r="FN270" t="s">
        <v>362</v>
      </c>
      <c r="FO270" t="s">
        <v>362</v>
      </c>
      <c r="FP270" t="s">
        <v>362</v>
      </c>
      <c r="FQ270" t="s">
        <v>362</v>
      </c>
      <c r="FR270" t="s">
        <v>362</v>
      </c>
      <c r="FS270" t="s">
        <v>362</v>
      </c>
      <c r="FT270" t="s">
        <v>362</v>
      </c>
      <c r="FV270" t="s">
        <v>3072</v>
      </c>
      <c r="GG270" t="s">
        <v>4949</v>
      </c>
      <c r="GI270" t="s">
        <v>3074</v>
      </c>
      <c r="HN270" t="s">
        <v>4907</v>
      </c>
      <c r="HO270" t="s">
        <v>362</v>
      </c>
      <c r="HP270" t="s">
        <v>362</v>
      </c>
      <c r="HQ270" t="s">
        <v>362</v>
      </c>
      <c r="HR270" t="s">
        <v>362</v>
      </c>
      <c r="HS270" t="s">
        <v>362</v>
      </c>
      <c r="HT270" t="s">
        <v>362</v>
      </c>
      <c r="HU270" t="s">
        <v>362</v>
      </c>
      <c r="HV270" t="s">
        <v>360</v>
      </c>
      <c r="HW270" t="s">
        <v>362</v>
      </c>
      <c r="HY270" t="s">
        <v>5186</v>
      </c>
      <c r="HZ270" t="s">
        <v>362</v>
      </c>
      <c r="IA270" t="s">
        <v>362</v>
      </c>
      <c r="IB270" t="s">
        <v>362</v>
      </c>
      <c r="IC270" t="s">
        <v>362</v>
      </c>
      <c r="ID270" t="s">
        <v>360</v>
      </c>
      <c r="IE270" t="s">
        <v>362</v>
      </c>
      <c r="IG270" t="s">
        <v>5021</v>
      </c>
      <c r="IH270" t="s">
        <v>5196</v>
      </c>
      <c r="II270" t="s">
        <v>362</v>
      </c>
      <c r="IJ270" t="s">
        <v>360</v>
      </c>
      <c r="IK270" t="s">
        <v>362</v>
      </c>
      <c r="IL270" t="s">
        <v>362</v>
      </c>
      <c r="IM270" t="s">
        <v>362</v>
      </c>
      <c r="IN270" t="s">
        <v>362</v>
      </c>
      <c r="IP270" t="s">
        <v>5203</v>
      </c>
      <c r="IQ270" t="s">
        <v>5218</v>
      </c>
      <c r="IR270" t="s">
        <v>362</v>
      </c>
      <c r="IS270" t="s">
        <v>362</v>
      </c>
      <c r="IT270" t="s">
        <v>362</v>
      </c>
      <c r="IU270" t="s">
        <v>360</v>
      </c>
      <c r="IV270" t="s">
        <v>362</v>
      </c>
      <c r="IW270" t="s">
        <v>362</v>
      </c>
      <c r="IX270" t="s">
        <v>362</v>
      </c>
      <c r="IY270" t="s">
        <v>362</v>
      </c>
      <c r="IZ270" t="s">
        <v>362</v>
      </c>
      <c r="JA270" t="s">
        <v>362</v>
      </c>
      <c r="JL270" t="s">
        <v>5235</v>
      </c>
      <c r="JX270" t="s">
        <v>6315</v>
      </c>
      <c r="JY270" t="s">
        <v>362</v>
      </c>
      <c r="JZ270" t="s">
        <v>362</v>
      </c>
      <c r="KA270" t="s">
        <v>362</v>
      </c>
      <c r="KB270" t="s">
        <v>362</v>
      </c>
      <c r="KC270" t="s">
        <v>360</v>
      </c>
      <c r="KD270" t="s">
        <v>360</v>
      </c>
      <c r="KE270" t="s">
        <v>362</v>
      </c>
      <c r="KF270" t="s">
        <v>362</v>
      </c>
      <c r="KG270" t="s">
        <v>362</v>
      </c>
      <c r="KI270" t="s">
        <v>5259</v>
      </c>
      <c r="KJ270" t="s">
        <v>6773</v>
      </c>
      <c r="KK270" t="s">
        <v>360</v>
      </c>
      <c r="KL270" t="s">
        <v>362</v>
      </c>
      <c r="KM270" t="s">
        <v>362</v>
      </c>
      <c r="KN270" t="s">
        <v>362</v>
      </c>
      <c r="KO270" t="s">
        <v>360</v>
      </c>
      <c r="KP270" t="s">
        <v>362</v>
      </c>
      <c r="KQ270" t="s">
        <v>362</v>
      </c>
      <c r="KR270" t="s">
        <v>362</v>
      </c>
      <c r="KS270" t="s">
        <v>362</v>
      </c>
      <c r="KT270" t="s">
        <v>362</v>
      </c>
      <c r="KU270" t="s">
        <v>362</v>
      </c>
      <c r="LJ270" t="s">
        <v>6276</v>
      </c>
      <c r="LK270" t="s">
        <v>362</v>
      </c>
      <c r="LL270" t="s">
        <v>360</v>
      </c>
      <c r="LM270" t="s">
        <v>362</v>
      </c>
      <c r="LN270" t="s">
        <v>360</v>
      </c>
      <c r="LO270" t="s">
        <v>362</v>
      </c>
      <c r="LP270" t="s">
        <v>362</v>
      </c>
      <c r="LQ270" t="s">
        <v>362</v>
      </c>
      <c r="LS270" t="s">
        <v>3072</v>
      </c>
      <c r="LT270" t="s">
        <v>5287</v>
      </c>
      <c r="MR270" t="s">
        <v>7097</v>
      </c>
      <c r="MS270" t="s">
        <v>362</v>
      </c>
      <c r="MT270" t="s">
        <v>362</v>
      </c>
      <c r="MU270" t="s">
        <v>362</v>
      </c>
      <c r="MV270" t="s">
        <v>362</v>
      </c>
      <c r="MW270" t="s">
        <v>360</v>
      </c>
      <c r="MX270" t="s">
        <v>362</v>
      </c>
      <c r="MY270" t="s">
        <v>360</v>
      </c>
      <c r="MZ270" t="s">
        <v>362</v>
      </c>
      <c r="NA270" t="s">
        <v>362</v>
      </c>
      <c r="NB270" t="s">
        <v>362</v>
      </c>
      <c r="NC270" t="s">
        <v>362</v>
      </c>
      <c r="NE270" t="s">
        <v>4971</v>
      </c>
      <c r="NF270" t="s">
        <v>362</v>
      </c>
      <c r="NG270" t="s">
        <v>362</v>
      </c>
      <c r="NH270" t="s">
        <v>362</v>
      </c>
      <c r="NI270" t="s">
        <v>362</v>
      </c>
      <c r="NJ270" t="s">
        <v>362</v>
      </c>
      <c r="NK270" t="s">
        <v>362</v>
      </c>
      <c r="NL270" t="s">
        <v>362</v>
      </c>
      <c r="NM270" t="s">
        <v>362</v>
      </c>
      <c r="NN270" t="s">
        <v>362</v>
      </c>
      <c r="NO270" t="s">
        <v>362</v>
      </c>
      <c r="NP270" t="s">
        <v>362</v>
      </c>
      <c r="NQ270" t="s">
        <v>360</v>
      </c>
      <c r="NR270" t="s">
        <v>362</v>
      </c>
      <c r="NS270" t="s">
        <v>362</v>
      </c>
      <c r="NU270" t="s">
        <v>7098</v>
      </c>
      <c r="NV270" t="s">
        <v>362</v>
      </c>
      <c r="NW270" t="s">
        <v>362</v>
      </c>
      <c r="NX270" t="s">
        <v>362</v>
      </c>
      <c r="NY270" t="s">
        <v>362</v>
      </c>
      <c r="NZ270" t="s">
        <v>360</v>
      </c>
      <c r="OA270" t="s">
        <v>362</v>
      </c>
      <c r="OB270" t="s">
        <v>360</v>
      </c>
      <c r="OC270" t="s">
        <v>362</v>
      </c>
      <c r="OD270" t="s">
        <v>362</v>
      </c>
      <c r="OE270" t="s">
        <v>362</v>
      </c>
      <c r="OF270" t="s">
        <v>362</v>
      </c>
      <c r="OG270" t="s">
        <v>362</v>
      </c>
      <c r="OI270" t="s">
        <v>7099</v>
      </c>
      <c r="OJ270" t="s">
        <v>360</v>
      </c>
      <c r="OK270" t="s">
        <v>362</v>
      </c>
      <c r="OL270" t="s">
        <v>362</v>
      </c>
      <c r="OM270" t="s">
        <v>362</v>
      </c>
      <c r="ON270" t="s">
        <v>360</v>
      </c>
      <c r="OO270" t="s">
        <v>362</v>
      </c>
      <c r="OP270" t="s">
        <v>360</v>
      </c>
      <c r="OQ270" t="s">
        <v>362</v>
      </c>
      <c r="OR270" t="s">
        <v>362</v>
      </c>
      <c r="OS270" t="s">
        <v>362</v>
      </c>
      <c r="OU270" t="s">
        <v>5002</v>
      </c>
      <c r="PF270" t="s">
        <v>6862</v>
      </c>
      <c r="PG270" t="s">
        <v>362</v>
      </c>
      <c r="PH270" t="s">
        <v>362</v>
      </c>
      <c r="PI270" t="s">
        <v>362</v>
      </c>
      <c r="PJ270" t="s">
        <v>362</v>
      </c>
      <c r="PK270" t="s">
        <v>362</v>
      </c>
      <c r="PL270" t="s">
        <v>362</v>
      </c>
      <c r="PM270" t="s">
        <v>360</v>
      </c>
      <c r="PN270" t="s">
        <v>362</v>
      </c>
      <c r="PO270" t="s">
        <v>362</v>
      </c>
      <c r="PP270" t="s">
        <v>360</v>
      </c>
      <c r="PQ270" t="s">
        <v>362</v>
      </c>
      <c r="PR270" t="s">
        <v>362</v>
      </c>
      <c r="PS270" t="s">
        <v>362</v>
      </c>
      <c r="PT270" t="s">
        <v>362</v>
      </c>
      <c r="PU270" t="s">
        <v>362</v>
      </c>
      <c r="PV270" t="s">
        <v>362</v>
      </c>
      <c r="PW270" t="s">
        <v>362</v>
      </c>
      <c r="PX270" t="s">
        <v>362</v>
      </c>
      <c r="PZ270" t="s">
        <v>5398</v>
      </c>
      <c r="QA270" t="s">
        <v>362</v>
      </c>
      <c r="QB270" t="s">
        <v>362</v>
      </c>
      <c r="QC270" t="s">
        <v>362</v>
      </c>
      <c r="QD270" t="s">
        <v>362</v>
      </c>
      <c r="QE270" t="s">
        <v>362</v>
      </c>
      <c r="QF270" t="s">
        <v>362</v>
      </c>
      <c r="QG270" t="s">
        <v>362</v>
      </c>
      <c r="QH270" t="s">
        <v>362</v>
      </c>
      <c r="QI270" t="s">
        <v>362</v>
      </c>
      <c r="QJ270" t="s">
        <v>362</v>
      </c>
      <c r="QK270" t="s">
        <v>362</v>
      </c>
      <c r="QL270" t="s">
        <v>362</v>
      </c>
      <c r="QM270" t="s">
        <v>360</v>
      </c>
      <c r="QN270" t="s">
        <v>362</v>
      </c>
      <c r="QO270" t="s">
        <v>362</v>
      </c>
      <c r="QP270" t="s">
        <v>362</v>
      </c>
      <c r="SZ270" t="s">
        <v>3074</v>
      </c>
      <c r="TA270" t="s">
        <v>362</v>
      </c>
      <c r="TB270" t="s">
        <v>362</v>
      </c>
      <c r="TC270" t="s">
        <v>362</v>
      </c>
      <c r="TD270" t="s">
        <v>362</v>
      </c>
      <c r="TE270" t="s">
        <v>362</v>
      </c>
      <c r="TF270" t="s">
        <v>362</v>
      </c>
      <c r="TG270" t="s">
        <v>360</v>
      </c>
      <c r="TH270" t="s">
        <v>362</v>
      </c>
      <c r="UN270" t="s">
        <v>3074</v>
      </c>
      <c r="UO270" t="s">
        <v>3074</v>
      </c>
      <c r="UP270" t="s">
        <v>3074</v>
      </c>
      <c r="UQ270" t="s">
        <v>973</v>
      </c>
      <c r="UR270" t="s">
        <v>304</v>
      </c>
      <c r="US270" t="s">
        <v>314</v>
      </c>
      <c r="UT270" t="s">
        <v>282</v>
      </c>
      <c r="UU270" t="s">
        <v>690</v>
      </c>
      <c r="UV270" t="s">
        <v>532</v>
      </c>
      <c r="UW270" t="s">
        <v>331</v>
      </c>
      <c r="UX270" t="s">
        <v>742</v>
      </c>
      <c r="UY270" t="s">
        <v>406</v>
      </c>
      <c r="UZ270" t="s">
        <v>1098</v>
      </c>
      <c r="VA270" t="s">
        <v>1184</v>
      </c>
      <c r="VB270" t="s">
        <v>380</v>
      </c>
    </row>
    <row r="271" spans="1:574" x14ac:dyDescent="0.25">
      <c r="A271" t="s">
        <v>7100</v>
      </c>
      <c r="B271" s="38">
        <v>45919</v>
      </c>
      <c r="C271" t="s">
        <v>3057</v>
      </c>
      <c r="D271" t="s">
        <v>3062</v>
      </c>
      <c r="E271" t="s">
        <v>3068</v>
      </c>
      <c r="G271" t="s">
        <v>3072</v>
      </c>
      <c r="H271" s="38">
        <v>45024</v>
      </c>
      <c r="I271">
        <v>42</v>
      </c>
      <c r="J271" t="s">
        <v>1479</v>
      </c>
      <c r="K271" t="s">
        <v>4866</v>
      </c>
      <c r="L271" t="s">
        <v>4875</v>
      </c>
      <c r="N271" t="s">
        <v>4913</v>
      </c>
      <c r="P271" t="s">
        <v>4937</v>
      </c>
      <c r="R271" t="s">
        <v>6381</v>
      </c>
      <c r="S271" t="s">
        <v>360</v>
      </c>
      <c r="T271" t="s">
        <v>360</v>
      </c>
      <c r="U271" t="s">
        <v>362</v>
      </c>
      <c r="V271" t="s">
        <v>360</v>
      </c>
      <c r="W271" t="s">
        <v>362</v>
      </c>
      <c r="X271" t="s">
        <v>362</v>
      </c>
      <c r="Y271" t="s">
        <v>362</v>
      </c>
      <c r="Z271" t="s">
        <v>362</v>
      </c>
      <c r="AB271" t="s">
        <v>4942</v>
      </c>
      <c r="AC271" t="s">
        <v>4940</v>
      </c>
      <c r="AD271" t="s">
        <v>4942</v>
      </c>
      <c r="AE271" t="s">
        <v>4942</v>
      </c>
      <c r="AF271" t="s">
        <v>4940</v>
      </c>
      <c r="AG271" t="s">
        <v>4940</v>
      </c>
      <c r="AH271" t="s">
        <v>7101</v>
      </c>
      <c r="AI271" t="s">
        <v>360</v>
      </c>
      <c r="AJ271" t="s">
        <v>362</v>
      </c>
      <c r="AK271" t="s">
        <v>362</v>
      </c>
      <c r="AL271" t="s">
        <v>362</v>
      </c>
      <c r="AM271" t="s">
        <v>360</v>
      </c>
      <c r="AN271" t="s">
        <v>362</v>
      </c>
      <c r="AO271" t="s">
        <v>362</v>
      </c>
      <c r="AP271" t="s">
        <v>360</v>
      </c>
      <c r="AQ271" t="s">
        <v>362</v>
      </c>
      <c r="AR271" t="s">
        <v>362</v>
      </c>
      <c r="AS271" t="s">
        <v>362</v>
      </c>
      <c r="AT271" t="s">
        <v>362</v>
      </c>
      <c r="AU271" t="s">
        <v>362</v>
      </c>
      <c r="AV271" t="s">
        <v>362</v>
      </c>
      <c r="AX271" t="s">
        <v>6177</v>
      </c>
      <c r="AY271" t="s">
        <v>360</v>
      </c>
      <c r="AZ271" t="s">
        <v>362</v>
      </c>
      <c r="BA271" t="s">
        <v>362</v>
      </c>
      <c r="BB271" t="s">
        <v>362</v>
      </c>
      <c r="BC271" t="s">
        <v>360</v>
      </c>
      <c r="BD271" t="s">
        <v>362</v>
      </c>
      <c r="BE271" t="s">
        <v>362</v>
      </c>
      <c r="BF271" t="s">
        <v>362</v>
      </c>
      <c r="BG271" t="s">
        <v>362</v>
      </c>
      <c r="BH271" t="s">
        <v>362</v>
      </c>
      <c r="BI271" t="s">
        <v>362</v>
      </c>
      <c r="BJ271" t="s">
        <v>362</v>
      </c>
      <c r="BK271" t="s">
        <v>362</v>
      </c>
      <c r="BM271" t="s">
        <v>6481</v>
      </c>
      <c r="BN271" t="s">
        <v>362</v>
      </c>
      <c r="BO271" t="s">
        <v>362</v>
      </c>
      <c r="BP271" t="s">
        <v>360</v>
      </c>
      <c r="BQ271" t="s">
        <v>360</v>
      </c>
      <c r="BR271" t="s">
        <v>362</v>
      </c>
      <c r="BS271" t="s">
        <v>362</v>
      </c>
      <c r="BT271" t="s">
        <v>362</v>
      </c>
      <c r="BU271" t="s">
        <v>362</v>
      </c>
      <c r="BV271" t="s">
        <v>362</v>
      </c>
      <c r="BX271" t="s">
        <v>4975</v>
      </c>
      <c r="CN271" t="s">
        <v>5002</v>
      </c>
      <c r="DD271" t="s">
        <v>5023</v>
      </c>
      <c r="EK271" t="s">
        <v>5070</v>
      </c>
      <c r="EW271" t="s">
        <v>5094</v>
      </c>
      <c r="EX271" t="s">
        <v>360</v>
      </c>
      <c r="EY271" t="s">
        <v>362</v>
      </c>
      <c r="EZ271" t="s">
        <v>362</v>
      </c>
      <c r="FA271" t="s">
        <v>362</v>
      </c>
      <c r="FB271" t="s">
        <v>362</v>
      </c>
      <c r="FC271" t="s">
        <v>362</v>
      </c>
      <c r="FD271" t="s">
        <v>362</v>
      </c>
      <c r="FE271" t="s">
        <v>362</v>
      </c>
      <c r="FF271" t="s">
        <v>362</v>
      </c>
      <c r="FG271" t="s">
        <v>362</v>
      </c>
      <c r="FH271" t="s">
        <v>362</v>
      </c>
      <c r="FJ271" t="s">
        <v>5070</v>
      </c>
      <c r="FK271" t="s">
        <v>3072</v>
      </c>
      <c r="FV271" t="s">
        <v>3072</v>
      </c>
      <c r="GG271" t="s">
        <v>4957</v>
      </c>
      <c r="GI271" t="s">
        <v>3072</v>
      </c>
      <c r="GJ271" t="s">
        <v>5137</v>
      </c>
      <c r="GK271" t="s">
        <v>362</v>
      </c>
      <c r="GL271" t="s">
        <v>360</v>
      </c>
      <c r="GM271" t="s">
        <v>362</v>
      </c>
      <c r="GN271" t="s">
        <v>362</v>
      </c>
      <c r="GO271" t="s">
        <v>362</v>
      </c>
      <c r="GP271" t="s">
        <v>362</v>
      </c>
      <c r="GR271" t="s">
        <v>5147</v>
      </c>
      <c r="GS271" t="s">
        <v>362</v>
      </c>
      <c r="GT271" t="s">
        <v>362</v>
      </c>
      <c r="GU271" t="s">
        <v>360</v>
      </c>
      <c r="GV271" t="s">
        <v>362</v>
      </c>
      <c r="GW271" t="s">
        <v>362</v>
      </c>
      <c r="GX271" t="s">
        <v>362</v>
      </c>
      <c r="GY271" t="s">
        <v>362</v>
      </c>
      <c r="GZ271" t="s">
        <v>362</v>
      </c>
      <c r="HB271" t="s">
        <v>3072</v>
      </c>
      <c r="IG271" t="s">
        <v>5187</v>
      </c>
      <c r="IP271" t="s">
        <v>5203</v>
      </c>
      <c r="IQ271" t="s">
        <v>6444</v>
      </c>
      <c r="IR271" t="s">
        <v>360</v>
      </c>
      <c r="IS271" t="s">
        <v>360</v>
      </c>
      <c r="IT271" t="s">
        <v>362</v>
      </c>
      <c r="IU271" t="s">
        <v>360</v>
      </c>
      <c r="IV271" t="s">
        <v>360</v>
      </c>
      <c r="IW271" t="s">
        <v>362</v>
      </c>
      <c r="IX271" t="s">
        <v>362</v>
      </c>
      <c r="IY271" t="s">
        <v>362</v>
      </c>
      <c r="IZ271" t="s">
        <v>362</v>
      </c>
      <c r="JA271" t="s">
        <v>362</v>
      </c>
      <c r="JL271" t="s">
        <v>3074</v>
      </c>
      <c r="JX271" t="s">
        <v>5248</v>
      </c>
      <c r="JY271" t="s">
        <v>360</v>
      </c>
      <c r="JZ271" t="s">
        <v>362</v>
      </c>
      <c r="KA271" t="s">
        <v>362</v>
      </c>
      <c r="KB271" t="s">
        <v>362</v>
      </c>
      <c r="KC271" t="s">
        <v>362</v>
      </c>
      <c r="KD271" t="s">
        <v>362</v>
      </c>
      <c r="KE271" t="s">
        <v>362</v>
      </c>
      <c r="KF271" t="s">
        <v>362</v>
      </c>
      <c r="KG271" t="s">
        <v>362</v>
      </c>
      <c r="KI271" t="s">
        <v>5259</v>
      </c>
      <c r="KJ271" t="s">
        <v>5263</v>
      </c>
      <c r="KK271" t="s">
        <v>360</v>
      </c>
      <c r="KL271" t="s">
        <v>362</v>
      </c>
      <c r="KM271" t="s">
        <v>362</v>
      </c>
      <c r="KN271" t="s">
        <v>362</v>
      </c>
      <c r="KO271" t="s">
        <v>362</v>
      </c>
      <c r="KP271" t="s">
        <v>362</v>
      </c>
      <c r="KQ271" t="s">
        <v>362</v>
      </c>
      <c r="KR271" t="s">
        <v>362</v>
      </c>
      <c r="KS271" t="s">
        <v>362</v>
      </c>
      <c r="KT271" t="s">
        <v>362</v>
      </c>
      <c r="KU271" t="s">
        <v>362</v>
      </c>
      <c r="LJ271" t="s">
        <v>6023</v>
      </c>
      <c r="LK271" t="s">
        <v>360</v>
      </c>
      <c r="LL271" t="s">
        <v>360</v>
      </c>
      <c r="LM271" t="s">
        <v>360</v>
      </c>
      <c r="LN271" t="s">
        <v>360</v>
      </c>
      <c r="LO271" t="s">
        <v>362</v>
      </c>
      <c r="LP271" t="s">
        <v>362</v>
      </c>
      <c r="LQ271" t="s">
        <v>362</v>
      </c>
      <c r="LS271" t="s">
        <v>3074</v>
      </c>
      <c r="LT271" t="s">
        <v>3072</v>
      </c>
      <c r="LU271" t="s">
        <v>5279</v>
      </c>
      <c r="LW271" t="s">
        <v>5296</v>
      </c>
      <c r="NE271" t="s">
        <v>4971</v>
      </c>
      <c r="NF271" t="s">
        <v>362</v>
      </c>
      <c r="NG271" t="s">
        <v>362</v>
      </c>
      <c r="NH271" t="s">
        <v>362</v>
      </c>
      <c r="NI271" t="s">
        <v>362</v>
      </c>
      <c r="NJ271" t="s">
        <v>362</v>
      </c>
      <c r="NK271" t="s">
        <v>362</v>
      </c>
      <c r="NL271" t="s">
        <v>362</v>
      </c>
      <c r="NM271" t="s">
        <v>362</v>
      </c>
      <c r="NN271" t="s">
        <v>362</v>
      </c>
      <c r="NO271" t="s">
        <v>362</v>
      </c>
      <c r="NP271" t="s">
        <v>362</v>
      </c>
      <c r="NQ271" t="s">
        <v>360</v>
      </c>
      <c r="NR271" t="s">
        <v>362</v>
      </c>
      <c r="NS271" t="s">
        <v>362</v>
      </c>
      <c r="NU271" t="s">
        <v>6158</v>
      </c>
      <c r="NV271" t="s">
        <v>360</v>
      </c>
      <c r="NW271" t="s">
        <v>362</v>
      </c>
      <c r="NX271" t="s">
        <v>360</v>
      </c>
      <c r="NY271" t="s">
        <v>362</v>
      </c>
      <c r="NZ271" t="s">
        <v>360</v>
      </c>
      <c r="OA271" t="s">
        <v>362</v>
      </c>
      <c r="OB271" t="s">
        <v>360</v>
      </c>
      <c r="OC271" t="s">
        <v>362</v>
      </c>
      <c r="OD271" t="s">
        <v>362</v>
      </c>
      <c r="OE271" t="s">
        <v>362</v>
      </c>
      <c r="OF271" t="s">
        <v>362</v>
      </c>
      <c r="OG271" t="s">
        <v>362</v>
      </c>
      <c r="OI271" t="s">
        <v>5345</v>
      </c>
      <c r="OJ271" t="s">
        <v>360</v>
      </c>
      <c r="OK271" t="s">
        <v>362</v>
      </c>
      <c r="OL271" t="s">
        <v>362</v>
      </c>
      <c r="OM271" t="s">
        <v>362</v>
      </c>
      <c r="ON271" t="s">
        <v>362</v>
      </c>
      <c r="OO271" t="s">
        <v>362</v>
      </c>
      <c r="OP271" t="s">
        <v>362</v>
      </c>
      <c r="OQ271" t="s">
        <v>362</v>
      </c>
      <c r="OR271" t="s">
        <v>362</v>
      </c>
      <c r="OS271" t="s">
        <v>362</v>
      </c>
      <c r="OU271" t="s">
        <v>5002</v>
      </c>
      <c r="PF271" t="s">
        <v>6390</v>
      </c>
      <c r="PG271" t="s">
        <v>360</v>
      </c>
      <c r="PH271" t="s">
        <v>362</v>
      </c>
      <c r="PI271" t="s">
        <v>360</v>
      </c>
      <c r="PJ271" t="s">
        <v>362</v>
      </c>
      <c r="PK271" t="s">
        <v>362</v>
      </c>
      <c r="PL271" t="s">
        <v>362</v>
      </c>
      <c r="PM271" t="s">
        <v>362</v>
      </c>
      <c r="PN271" t="s">
        <v>362</v>
      </c>
      <c r="PO271" t="s">
        <v>362</v>
      </c>
      <c r="PP271" t="s">
        <v>362</v>
      </c>
      <c r="PQ271" t="s">
        <v>362</v>
      </c>
      <c r="PR271" t="s">
        <v>362</v>
      </c>
      <c r="PS271" t="s">
        <v>362</v>
      </c>
      <c r="PT271" t="s">
        <v>362</v>
      </c>
      <c r="PU271" t="s">
        <v>362</v>
      </c>
      <c r="PV271" t="s">
        <v>362</v>
      </c>
      <c r="PW271" t="s">
        <v>362</v>
      </c>
      <c r="PX271" t="s">
        <v>362</v>
      </c>
      <c r="PZ271" t="s">
        <v>5398</v>
      </c>
      <c r="QA271" t="s">
        <v>362</v>
      </c>
      <c r="QB271" t="s">
        <v>362</v>
      </c>
      <c r="QC271" t="s">
        <v>362</v>
      </c>
      <c r="QD271" t="s">
        <v>362</v>
      </c>
      <c r="QE271" t="s">
        <v>362</v>
      </c>
      <c r="QF271" t="s">
        <v>362</v>
      </c>
      <c r="QG271" t="s">
        <v>362</v>
      </c>
      <c r="QH271" t="s">
        <v>362</v>
      </c>
      <c r="QI271" t="s">
        <v>362</v>
      </c>
      <c r="QJ271" t="s">
        <v>362</v>
      </c>
      <c r="QK271" t="s">
        <v>362</v>
      </c>
      <c r="QL271" t="s">
        <v>362</v>
      </c>
      <c r="QM271" t="s">
        <v>360</v>
      </c>
      <c r="QN271" t="s">
        <v>362</v>
      </c>
      <c r="QO271" t="s">
        <v>362</v>
      </c>
      <c r="QP271" t="s">
        <v>362</v>
      </c>
      <c r="SZ271" t="s">
        <v>3074</v>
      </c>
      <c r="TA271" t="s">
        <v>362</v>
      </c>
      <c r="TB271" t="s">
        <v>362</v>
      </c>
      <c r="TC271" t="s">
        <v>362</v>
      </c>
      <c r="TD271" t="s">
        <v>362</v>
      </c>
      <c r="TE271" t="s">
        <v>362</v>
      </c>
      <c r="TF271" t="s">
        <v>362</v>
      </c>
      <c r="TG271" t="s">
        <v>360</v>
      </c>
      <c r="TH271" t="s">
        <v>362</v>
      </c>
      <c r="TY271" t="s">
        <v>5002</v>
      </c>
      <c r="UN271" t="s">
        <v>3074</v>
      </c>
      <c r="UO271" t="s">
        <v>3074</v>
      </c>
      <c r="UP271" t="s">
        <v>3074</v>
      </c>
      <c r="UQ271" t="s">
        <v>7102</v>
      </c>
      <c r="UR271" t="s">
        <v>304</v>
      </c>
      <c r="US271" t="s">
        <v>321</v>
      </c>
      <c r="UT271" t="s">
        <v>290</v>
      </c>
      <c r="UU271" t="s">
        <v>691</v>
      </c>
      <c r="UV271" t="s">
        <v>527</v>
      </c>
      <c r="UW271" t="s">
        <v>329</v>
      </c>
      <c r="UX271" t="s">
        <v>737</v>
      </c>
      <c r="UY271" t="s">
        <v>406</v>
      </c>
      <c r="UZ271" t="s">
        <v>1099</v>
      </c>
      <c r="VA271" t="s">
        <v>1184</v>
      </c>
      <c r="VB271" t="s">
        <v>392</v>
      </c>
    </row>
    <row r="272" spans="1:574" x14ac:dyDescent="0.25">
      <c r="A272" t="s">
        <v>7103</v>
      </c>
      <c r="B272" s="38">
        <v>45919</v>
      </c>
      <c r="C272" t="s">
        <v>3058</v>
      </c>
      <c r="D272" t="s">
        <v>3062</v>
      </c>
      <c r="E272" t="s">
        <v>3068</v>
      </c>
      <c r="G272" t="s">
        <v>3072</v>
      </c>
      <c r="H272" s="38">
        <v>45148</v>
      </c>
      <c r="I272">
        <v>37</v>
      </c>
      <c r="J272" t="s">
        <v>1485</v>
      </c>
      <c r="K272" t="s">
        <v>4866</v>
      </c>
      <c r="L272" t="s">
        <v>4875</v>
      </c>
      <c r="N272" t="s">
        <v>4911</v>
      </c>
      <c r="P272" t="s">
        <v>4921</v>
      </c>
      <c r="R272" t="s">
        <v>5527</v>
      </c>
      <c r="S272" t="s">
        <v>360</v>
      </c>
      <c r="T272" t="s">
        <v>362</v>
      </c>
      <c r="U272" t="s">
        <v>362</v>
      </c>
      <c r="V272" t="s">
        <v>362</v>
      </c>
      <c r="W272" t="s">
        <v>362</v>
      </c>
      <c r="X272" t="s">
        <v>362</v>
      </c>
      <c r="Y272" t="s">
        <v>362</v>
      </c>
      <c r="Z272" t="s">
        <v>362</v>
      </c>
      <c r="AB272" t="s">
        <v>4940</v>
      </c>
      <c r="AC272" t="s">
        <v>4940</v>
      </c>
      <c r="AD272" t="s">
        <v>4940</v>
      </c>
      <c r="AE272" t="s">
        <v>4940</v>
      </c>
      <c r="AF272" t="s">
        <v>4940</v>
      </c>
      <c r="AG272" t="s">
        <v>4940</v>
      </c>
      <c r="AH272" t="s">
        <v>4949</v>
      </c>
      <c r="AI272" t="s">
        <v>360</v>
      </c>
      <c r="AJ272" t="s">
        <v>362</v>
      </c>
      <c r="AK272" t="s">
        <v>362</v>
      </c>
      <c r="AL272" t="s">
        <v>362</v>
      </c>
      <c r="AM272" t="s">
        <v>362</v>
      </c>
      <c r="AN272" t="s">
        <v>362</v>
      </c>
      <c r="AO272" t="s">
        <v>362</v>
      </c>
      <c r="AP272" t="s">
        <v>362</v>
      </c>
      <c r="AQ272" t="s">
        <v>362</v>
      </c>
      <c r="AR272" t="s">
        <v>362</v>
      </c>
      <c r="AS272" t="s">
        <v>362</v>
      </c>
      <c r="AT272" t="s">
        <v>362</v>
      </c>
      <c r="AU272" t="s">
        <v>362</v>
      </c>
      <c r="AV272" t="s">
        <v>362</v>
      </c>
      <c r="AX272" t="s">
        <v>4973</v>
      </c>
      <c r="AY272" t="s">
        <v>362</v>
      </c>
      <c r="AZ272" t="s">
        <v>362</v>
      </c>
      <c r="BA272" t="s">
        <v>362</v>
      </c>
      <c r="BB272" t="s">
        <v>362</v>
      </c>
      <c r="BC272" t="s">
        <v>362</v>
      </c>
      <c r="BD272" t="s">
        <v>362</v>
      </c>
      <c r="BE272" t="s">
        <v>362</v>
      </c>
      <c r="BF272" t="s">
        <v>362</v>
      </c>
      <c r="BG272" t="s">
        <v>362</v>
      </c>
      <c r="BH272" t="s">
        <v>362</v>
      </c>
      <c r="BI272" t="s">
        <v>362</v>
      </c>
      <c r="BJ272" t="s">
        <v>360</v>
      </c>
      <c r="BK272" t="s">
        <v>362</v>
      </c>
      <c r="DE272" t="s">
        <v>5026</v>
      </c>
      <c r="DF272" t="s">
        <v>4907</v>
      </c>
      <c r="DG272" t="s">
        <v>362</v>
      </c>
      <c r="DH272" t="s">
        <v>362</v>
      </c>
      <c r="DI272" t="s">
        <v>362</v>
      </c>
      <c r="DJ272" t="s">
        <v>362</v>
      </c>
      <c r="DK272" t="s">
        <v>360</v>
      </c>
      <c r="DL272" t="s">
        <v>362</v>
      </c>
      <c r="EK272" t="s">
        <v>5074</v>
      </c>
      <c r="EL272" t="s">
        <v>7104</v>
      </c>
      <c r="EM272" t="s">
        <v>360</v>
      </c>
      <c r="EN272" t="s">
        <v>362</v>
      </c>
      <c r="EO272" t="s">
        <v>362</v>
      </c>
      <c r="EP272" t="s">
        <v>362</v>
      </c>
      <c r="EQ272" t="s">
        <v>360</v>
      </c>
      <c r="ER272" t="s">
        <v>360</v>
      </c>
      <c r="ES272" t="s">
        <v>362</v>
      </c>
      <c r="ET272" t="s">
        <v>362</v>
      </c>
      <c r="EU272" t="s">
        <v>362</v>
      </c>
      <c r="EW272" t="s">
        <v>7105</v>
      </c>
      <c r="EX272" t="s">
        <v>362</v>
      </c>
      <c r="EY272" t="s">
        <v>362</v>
      </c>
      <c r="EZ272" t="s">
        <v>362</v>
      </c>
      <c r="FA272" t="s">
        <v>362</v>
      </c>
      <c r="FB272" t="s">
        <v>362</v>
      </c>
      <c r="FC272" t="s">
        <v>360</v>
      </c>
      <c r="FD272" t="s">
        <v>360</v>
      </c>
      <c r="FE272" t="s">
        <v>362</v>
      </c>
      <c r="FF272" t="s">
        <v>362</v>
      </c>
      <c r="FG272" t="s">
        <v>362</v>
      </c>
      <c r="FH272" t="s">
        <v>362</v>
      </c>
      <c r="FJ272" t="s">
        <v>5076</v>
      </c>
      <c r="FK272" t="s">
        <v>3074</v>
      </c>
      <c r="FL272" t="s">
        <v>6047</v>
      </c>
      <c r="FM272" t="s">
        <v>360</v>
      </c>
      <c r="FN272" t="s">
        <v>360</v>
      </c>
      <c r="FO272" t="s">
        <v>362</v>
      </c>
      <c r="FP272" t="s">
        <v>362</v>
      </c>
      <c r="FQ272" t="s">
        <v>362</v>
      </c>
      <c r="FR272" t="s">
        <v>362</v>
      </c>
      <c r="FS272" t="s">
        <v>362</v>
      </c>
      <c r="FT272" t="s">
        <v>362</v>
      </c>
      <c r="FV272" t="s">
        <v>3074</v>
      </c>
      <c r="FW272" t="s">
        <v>5132</v>
      </c>
      <c r="FX272" t="s">
        <v>362</v>
      </c>
      <c r="FY272" t="s">
        <v>362</v>
      </c>
      <c r="FZ272" t="s">
        <v>362</v>
      </c>
      <c r="GA272" t="s">
        <v>362</v>
      </c>
      <c r="GB272" t="s">
        <v>360</v>
      </c>
      <c r="GC272" t="s">
        <v>362</v>
      </c>
      <c r="GD272" t="s">
        <v>362</v>
      </c>
      <c r="GE272" t="s">
        <v>362</v>
      </c>
      <c r="GG272" t="s">
        <v>4953</v>
      </c>
      <c r="GI272" t="s">
        <v>3074</v>
      </c>
      <c r="HN272" t="s">
        <v>5172</v>
      </c>
      <c r="HO272" t="s">
        <v>362</v>
      </c>
      <c r="HP272" t="s">
        <v>362</v>
      </c>
      <c r="HQ272" t="s">
        <v>360</v>
      </c>
      <c r="HR272" t="s">
        <v>362</v>
      </c>
      <c r="HS272" t="s">
        <v>362</v>
      </c>
      <c r="HT272" t="s">
        <v>362</v>
      </c>
      <c r="HU272" t="s">
        <v>362</v>
      </c>
      <c r="HV272" t="s">
        <v>362</v>
      </c>
      <c r="HW272" t="s">
        <v>362</v>
      </c>
      <c r="HY272" t="s">
        <v>5186</v>
      </c>
      <c r="HZ272" t="s">
        <v>362</v>
      </c>
      <c r="IA272" t="s">
        <v>362</v>
      </c>
      <c r="IB272" t="s">
        <v>362</v>
      </c>
      <c r="IC272" t="s">
        <v>362</v>
      </c>
      <c r="ID272" t="s">
        <v>360</v>
      </c>
      <c r="IE272" t="s">
        <v>362</v>
      </c>
      <c r="IG272" t="s">
        <v>5191</v>
      </c>
      <c r="IH272" t="s">
        <v>5198</v>
      </c>
      <c r="II272" t="s">
        <v>362</v>
      </c>
      <c r="IJ272" t="s">
        <v>362</v>
      </c>
      <c r="IK272" t="s">
        <v>360</v>
      </c>
      <c r="IL272" t="s">
        <v>362</v>
      </c>
      <c r="IM272" t="s">
        <v>362</v>
      </c>
      <c r="IN272" t="s">
        <v>362</v>
      </c>
      <c r="IP272" t="s">
        <v>5205</v>
      </c>
      <c r="IQ272" t="s">
        <v>5220</v>
      </c>
      <c r="IR272" t="s">
        <v>362</v>
      </c>
      <c r="IS272" t="s">
        <v>362</v>
      </c>
      <c r="IT272" t="s">
        <v>362</v>
      </c>
      <c r="IU272" t="s">
        <v>362</v>
      </c>
      <c r="IV272" t="s">
        <v>360</v>
      </c>
      <c r="IW272" t="s">
        <v>362</v>
      </c>
      <c r="IX272" t="s">
        <v>362</v>
      </c>
      <c r="IY272" t="s">
        <v>362</v>
      </c>
      <c r="IZ272" t="s">
        <v>362</v>
      </c>
      <c r="JA272" t="s">
        <v>362</v>
      </c>
      <c r="JL272" t="s">
        <v>3074</v>
      </c>
      <c r="JX272" t="s">
        <v>6163</v>
      </c>
      <c r="JY272" t="s">
        <v>360</v>
      </c>
      <c r="JZ272" t="s">
        <v>362</v>
      </c>
      <c r="KA272" t="s">
        <v>362</v>
      </c>
      <c r="KB272" t="s">
        <v>362</v>
      </c>
      <c r="KC272" t="s">
        <v>362</v>
      </c>
      <c r="KD272" t="s">
        <v>360</v>
      </c>
      <c r="KE272" t="s">
        <v>362</v>
      </c>
      <c r="KF272" t="s">
        <v>362</v>
      </c>
      <c r="KG272" t="s">
        <v>362</v>
      </c>
      <c r="KI272" t="s">
        <v>5259</v>
      </c>
      <c r="KJ272" t="s">
        <v>5263</v>
      </c>
      <c r="KK272" t="s">
        <v>360</v>
      </c>
      <c r="KL272" t="s">
        <v>362</v>
      </c>
      <c r="KM272" t="s">
        <v>362</v>
      </c>
      <c r="KN272" t="s">
        <v>362</v>
      </c>
      <c r="KO272" t="s">
        <v>362</v>
      </c>
      <c r="KP272" t="s">
        <v>362</v>
      </c>
      <c r="KQ272" t="s">
        <v>362</v>
      </c>
      <c r="KR272" t="s">
        <v>362</v>
      </c>
      <c r="KS272" t="s">
        <v>362</v>
      </c>
      <c r="KT272" t="s">
        <v>362</v>
      </c>
      <c r="KU272" t="s">
        <v>362</v>
      </c>
      <c r="LJ272" t="s">
        <v>6023</v>
      </c>
      <c r="LK272" t="s">
        <v>360</v>
      </c>
      <c r="LL272" t="s">
        <v>360</v>
      </c>
      <c r="LM272" t="s">
        <v>360</v>
      </c>
      <c r="LN272" t="s">
        <v>360</v>
      </c>
      <c r="LO272" t="s">
        <v>362</v>
      </c>
      <c r="LP272" t="s">
        <v>362</v>
      </c>
      <c r="LQ272" t="s">
        <v>362</v>
      </c>
      <c r="LS272" t="s">
        <v>3072</v>
      </c>
      <c r="LT272" t="s">
        <v>5289</v>
      </c>
      <c r="MF272" t="s">
        <v>5310</v>
      </c>
      <c r="MG272" t="s">
        <v>360</v>
      </c>
      <c r="MH272" t="s">
        <v>362</v>
      </c>
      <c r="MI272" t="s">
        <v>362</v>
      </c>
      <c r="MJ272" t="s">
        <v>362</v>
      </c>
      <c r="MK272" t="s">
        <v>362</v>
      </c>
      <c r="ML272" t="s">
        <v>362</v>
      </c>
      <c r="MM272" t="s">
        <v>362</v>
      </c>
      <c r="MN272" t="s">
        <v>362</v>
      </c>
      <c r="MO272" t="s">
        <v>362</v>
      </c>
      <c r="MP272" t="s">
        <v>362</v>
      </c>
      <c r="NE272" t="s">
        <v>4971</v>
      </c>
      <c r="NF272" t="s">
        <v>362</v>
      </c>
      <c r="NG272" t="s">
        <v>362</v>
      </c>
      <c r="NH272" t="s">
        <v>362</v>
      </c>
      <c r="NI272" t="s">
        <v>362</v>
      </c>
      <c r="NJ272" t="s">
        <v>362</v>
      </c>
      <c r="NK272" t="s">
        <v>362</v>
      </c>
      <c r="NL272" t="s">
        <v>362</v>
      </c>
      <c r="NM272" t="s">
        <v>362</v>
      </c>
      <c r="NN272" t="s">
        <v>362</v>
      </c>
      <c r="NO272" t="s">
        <v>362</v>
      </c>
      <c r="NP272" t="s">
        <v>362</v>
      </c>
      <c r="NQ272" t="s">
        <v>360</v>
      </c>
      <c r="NR272" t="s">
        <v>362</v>
      </c>
      <c r="NS272" t="s">
        <v>362</v>
      </c>
      <c r="NU272" t="s">
        <v>6158</v>
      </c>
      <c r="NV272" t="s">
        <v>360</v>
      </c>
      <c r="NW272" t="s">
        <v>362</v>
      </c>
      <c r="NX272" t="s">
        <v>360</v>
      </c>
      <c r="NY272" t="s">
        <v>362</v>
      </c>
      <c r="NZ272" t="s">
        <v>360</v>
      </c>
      <c r="OA272" t="s">
        <v>362</v>
      </c>
      <c r="OB272" t="s">
        <v>360</v>
      </c>
      <c r="OC272" t="s">
        <v>362</v>
      </c>
      <c r="OD272" t="s">
        <v>362</v>
      </c>
      <c r="OE272" t="s">
        <v>362</v>
      </c>
      <c r="OF272" t="s">
        <v>362</v>
      </c>
      <c r="OG272" t="s">
        <v>362</v>
      </c>
      <c r="OI272" t="s">
        <v>5345</v>
      </c>
      <c r="OJ272" t="s">
        <v>360</v>
      </c>
      <c r="OK272" t="s">
        <v>362</v>
      </c>
      <c r="OL272" t="s">
        <v>362</v>
      </c>
      <c r="OM272" t="s">
        <v>362</v>
      </c>
      <c r="ON272" t="s">
        <v>362</v>
      </c>
      <c r="OO272" t="s">
        <v>362</v>
      </c>
      <c r="OP272" t="s">
        <v>362</v>
      </c>
      <c r="OQ272" t="s">
        <v>362</v>
      </c>
      <c r="OR272" t="s">
        <v>362</v>
      </c>
      <c r="OS272" t="s">
        <v>362</v>
      </c>
      <c r="OU272" t="s">
        <v>5023</v>
      </c>
      <c r="OV272" t="s">
        <v>5365</v>
      </c>
      <c r="OW272" t="s">
        <v>362</v>
      </c>
      <c r="OX272" t="s">
        <v>362</v>
      </c>
      <c r="OY272" t="s">
        <v>362</v>
      </c>
      <c r="OZ272" t="s">
        <v>360</v>
      </c>
      <c r="PA272" t="s">
        <v>362</v>
      </c>
      <c r="PB272" t="s">
        <v>362</v>
      </c>
      <c r="PC272" t="s">
        <v>362</v>
      </c>
      <c r="PD272" t="s">
        <v>362</v>
      </c>
      <c r="PF272" t="s">
        <v>6862</v>
      </c>
      <c r="PG272" t="s">
        <v>362</v>
      </c>
      <c r="PH272" t="s">
        <v>362</v>
      </c>
      <c r="PI272" t="s">
        <v>362</v>
      </c>
      <c r="PJ272" t="s">
        <v>362</v>
      </c>
      <c r="PK272" t="s">
        <v>362</v>
      </c>
      <c r="PL272" t="s">
        <v>362</v>
      </c>
      <c r="PM272" t="s">
        <v>360</v>
      </c>
      <c r="PN272" t="s">
        <v>362</v>
      </c>
      <c r="PO272" t="s">
        <v>362</v>
      </c>
      <c r="PP272" t="s">
        <v>360</v>
      </c>
      <c r="PQ272" t="s">
        <v>362</v>
      </c>
      <c r="PR272" t="s">
        <v>362</v>
      </c>
      <c r="PS272" t="s">
        <v>362</v>
      </c>
      <c r="PT272" t="s">
        <v>362</v>
      </c>
      <c r="PU272" t="s">
        <v>362</v>
      </c>
      <c r="PV272" t="s">
        <v>362</v>
      </c>
      <c r="PW272" t="s">
        <v>362</v>
      </c>
      <c r="PX272" t="s">
        <v>362</v>
      </c>
      <c r="PZ272" t="s">
        <v>6522</v>
      </c>
      <c r="QA272" t="s">
        <v>362</v>
      </c>
      <c r="QB272" t="s">
        <v>362</v>
      </c>
      <c r="QC272" t="s">
        <v>362</v>
      </c>
      <c r="QD272" t="s">
        <v>362</v>
      </c>
      <c r="QE272" t="s">
        <v>362</v>
      </c>
      <c r="QF272" t="s">
        <v>360</v>
      </c>
      <c r="QG272" t="s">
        <v>362</v>
      </c>
      <c r="QH272" t="s">
        <v>360</v>
      </c>
      <c r="QI272" t="s">
        <v>362</v>
      </c>
      <c r="QJ272" t="s">
        <v>362</v>
      </c>
      <c r="QK272" t="s">
        <v>362</v>
      </c>
      <c r="QL272" t="s">
        <v>362</v>
      </c>
      <c r="QM272" t="s">
        <v>362</v>
      </c>
      <c r="QN272" t="s">
        <v>362</v>
      </c>
      <c r="QO272" t="s">
        <v>362</v>
      </c>
      <c r="QP272" t="s">
        <v>362</v>
      </c>
      <c r="QR272" t="s">
        <v>6074</v>
      </c>
      <c r="QS272" t="s">
        <v>362</v>
      </c>
      <c r="QT272" t="s">
        <v>362</v>
      </c>
      <c r="QU272" t="s">
        <v>360</v>
      </c>
      <c r="QV272" t="s">
        <v>362</v>
      </c>
      <c r="QW272" t="s">
        <v>362</v>
      </c>
      <c r="QX272" t="s">
        <v>362</v>
      </c>
      <c r="QY272" t="s">
        <v>362</v>
      </c>
      <c r="QZ272" t="s">
        <v>360</v>
      </c>
      <c r="RA272" t="s">
        <v>362</v>
      </c>
      <c r="RB272" t="s">
        <v>362</v>
      </c>
      <c r="RC272" t="s">
        <v>362</v>
      </c>
      <c r="RD272" t="s">
        <v>362</v>
      </c>
      <c r="RF272" t="s">
        <v>6027</v>
      </c>
      <c r="RG272" t="s">
        <v>362</v>
      </c>
      <c r="RH272" t="s">
        <v>362</v>
      </c>
      <c r="RI272" t="s">
        <v>362</v>
      </c>
      <c r="RJ272" t="s">
        <v>362</v>
      </c>
      <c r="RK272" t="s">
        <v>360</v>
      </c>
      <c r="RL272" t="s">
        <v>360</v>
      </c>
      <c r="RM272" t="s">
        <v>362</v>
      </c>
      <c r="RN272" t="s">
        <v>362</v>
      </c>
      <c r="RO272" t="s">
        <v>362</v>
      </c>
      <c r="RP272" t="s">
        <v>362</v>
      </c>
      <c r="RQ272" t="s">
        <v>362</v>
      </c>
      <c r="RR272" t="s">
        <v>362</v>
      </c>
      <c r="RS272" t="s">
        <v>362</v>
      </c>
      <c r="RT272" t="s">
        <v>362</v>
      </c>
      <c r="RU272" t="s">
        <v>362</v>
      </c>
      <c r="RV272" t="s">
        <v>362</v>
      </c>
      <c r="RX272" t="s">
        <v>7106</v>
      </c>
      <c r="RY272" t="s">
        <v>360</v>
      </c>
      <c r="RZ272" t="s">
        <v>360</v>
      </c>
      <c r="SA272" t="s">
        <v>360</v>
      </c>
      <c r="SB272" t="s">
        <v>360</v>
      </c>
      <c r="SC272" t="s">
        <v>360</v>
      </c>
      <c r="SD272" t="s">
        <v>360</v>
      </c>
      <c r="SE272" t="s">
        <v>360</v>
      </c>
      <c r="SF272" t="s">
        <v>360</v>
      </c>
      <c r="SG272" t="s">
        <v>362</v>
      </c>
      <c r="SH272" t="s">
        <v>362</v>
      </c>
      <c r="SI272" t="s">
        <v>362</v>
      </c>
      <c r="SK272" t="s">
        <v>6764</v>
      </c>
      <c r="SL272" t="s">
        <v>362</v>
      </c>
      <c r="SM272" t="s">
        <v>362</v>
      </c>
      <c r="SN272" t="s">
        <v>362</v>
      </c>
      <c r="SO272" t="s">
        <v>360</v>
      </c>
      <c r="SP272" t="s">
        <v>362</v>
      </c>
      <c r="SQ272" t="s">
        <v>360</v>
      </c>
      <c r="SR272" t="s">
        <v>360</v>
      </c>
      <c r="SS272" t="s">
        <v>360</v>
      </c>
      <c r="ST272" t="s">
        <v>360</v>
      </c>
      <c r="SU272" t="s">
        <v>362</v>
      </c>
      <c r="SV272" t="s">
        <v>362</v>
      </c>
      <c r="SW272" t="s">
        <v>362</v>
      </c>
      <c r="SX272" t="s">
        <v>362</v>
      </c>
      <c r="SZ272" t="s">
        <v>5505</v>
      </c>
      <c r="TA272" t="s">
        <v>360</v>
      </c>
      <c r="TB272" t="s">
        <v>362</v>
      </c>
      <c r="TC272" t="s">
        <v>362</v>
      </c>
      <c r="TD272" t="s">
        <v>362</v>
      </c>
      <c r="TE272" t="s">
        <v>362</v>
      </c>
      <c r="TF272" t="s">
        <v>362</v>
      </c>
      <c r="TG272" t="s">
        <v>362</v>
      </c>
      <c r="TH272" t="s">
        <v>362</v>
      </c>
      <c r="TJ272" t="s">
        <v>6764</v>
      </c>
      <c r="TK272" t="s">
        <v>362</v>
      </c>
      <c r="TL272" t="s">
        <v>362</v>
      </c>
      <c r="TM272" t="s">
        <v>362</v>
      </c>
      <c r="TN272" t="s">
        <v>360</v>
      </c>
      <c r="TO272" t="s">
        <v>362</v>
      </c>
      <c r="TP272" t="s">
        <v>360</v>
      </c>
      <c r="TQ272" t="s">
        <v>360</v>
      </c>
      <c r="TR272" t="s">
        <v>360</v>
      </c>
      <c r="TS272" t="s">
        <v>360</v>
      </c>
      <c r="TT272" t="s">
        <v>362</v>
      </c>
      <c r="TU272" t="s">
        <v>362</v>
      </c>
      <c r="TV272" t="s">
        <v>362</v>
      </c>
      <c r="TW272" t="s">
        <v>362</v>
      </c>
      <c r="UN272" t="s">
        <v>3074</v>
      </c>
      <c r="UO272" t="s">
        <v>3074</v>
      </c>
      <c r="UP272" t="s">
        <v>3074</v>
      </c>
      <c r="UQ272" t="s">
        <v>7107</v>
      </c>
      <c r="UR272" t="s">
        <v>304</v>
      </c>
      <c r="US272" t="s">
        <v>321</v>
      </c>
      <c r="UT272" t="s">
        <v>290</v>
      </c>
      <c r="UU272" t="s">
        <v>695</v>
      </c>
      <c r="UV272" t="s">
        <v>527</v>
      </c>
      <c r="UW272" t="s">
        <v>329</v>
      </c>
      <c r="UX272" t="s">
        <v>737</v>
      </c>
      <c r="UY272" t="s">
        <v>406</v>
      </c>
      <c r="UZ272" t="s">
        <v>1098</v>
      </c>
      <c r="VA272" t="s">
        <v>1185</v>
      </c>
      <c r="VB272" t="s">
        <v>380</v>
      </c>
    </row>
    <row r="273" spans="1:574" x14ac:dyDescent="0.25">
      <c r="A273" t="s">
        <v>7108</v>
      </c>
      <c r="B273" s="38">
        <v>45919</v>
      </c>
      <c r="C273" t="s">
        <v>3058</v>
      </c>
      <c r="D273" t="s">
        <v>3062</v>
      </c>
      <c r="E273" t="s">
        <v>3068</v>
      </c>
      <c r="G273" t="s">
        <v>3072</v>
      </c>
      <c r="H273" s="38">
        <v>44657</v>
      </c>
      <c r="I273">
        <v>69</v>
      </c>
      <c r="J273" t="s">
        <v>1485</v>
      </c>
      <c r="K273" t="s">
        <v>4866</v>
      </c>
      <c r="L273" t="s">
        <v>4875</v>
      </c>
      <c r="N273" t="s">
        <v>4913</v>
      </c>
      <c r="P273" t="s">
        <v>4933</v>
      </c>
      <c r="R273" t="s">
        <v>5529</v>
      </c>
      <c r="S273" t="s">
        <v>362</v>
      </c>
      <c r="T273" t="s">
        <v>360</v>
      </c>
      <c r="U273" t="s">
        <v>362</v>
      </c>
      <c r="V273" t="s">
        <v>362</v>
      </c>
      <c r="W273" t="s">
        <v>362</v>
      </c>
      <c r="X273" t="s">
        <v>362</v>
      </c>
      <c r="Y273" t="s">
        <v>362</v>
      </c>
      <c r="Z273" t="s">
        <v>362</v>
      </c>
      <c r="AB273" t="s">
        <v>4942</v>
      </c>
      <c r="AC273" t="s">
        <v>4942</v>
      </c>
      <c r="AD273" t="s">
        <v>4942</v>
      </c>
      <c r="AE273" t="s">
        <v>4942</v>
      </c>
      <c r="AF273" t="s">
        <v>4940</v>
      </c>
      <c r="AG273" t="s">
        <v>4940</v>
      </c>
      <c r="AH273" t="s">
        <v>4949</v>
      </c>
      <c r="AI273" t="s">
        <v>360</v>
      </c>
      <c r="AJ273" t="s">
        <v>362</v>
      </c>
      <c r="AK273" t="s">
        <v>362</v>
      </c>
      <c r="AL273" t="s">
        <v>362</v>
      </c>
      <c r="AM273" t="s">
        <v>362</v>
      </c>
      <c r="AN273" t="s">
        <v>362</v>
      </c>
      <c r="AO273" t="s">
        <v>362</v>
      </c>
      <c r="AP273" t="s">
        <v>362</v>
      </c>
      <c r="AQ273" t="s">
        <v>362</v>
      </c>
      <c r="AR273" t="s">
        <v>362</v>
      </c>
      <c r="AS273" t="s">
        <v>362</v>
      </c>
      <c r="AT273" t="s">
        <v>362</v>
      </c>
      <c r="AU273" t="s">
        <v>362</v>
      </c>
      <c r="AV273" t="s">
        <v>362</v>
      </c>
      <c r="AX273" t="s">
        <v>4949</v>
      </c>
      <c r="AY273" t="s">
        <v>360</v>
      </c>
      <c r="AZ273" t="s">
        <v>362</v>
      </c>
      <c r="BA273" t="s">
        <v>362</v>
      </c>
      <c r="BB273" t="s">
        <v>362</v>
      </c>
      <c r="BC273" t="s">
        <v>362</v>
      </c>
      <c r="BD273" t="s">
        <v>362</v>
      </c>
      <c r="BE273" t="s">
        <v>362</v>
      </c>
      <c r="BF273" t="s">
        <v>362</v>
      </c>
      <c r="BG273" t="s">
        <v>362</v>
      </c>
      <c r="BH273" t="s">
        <v>362</v>
      </c>
      <c r="BI273" t="s">
        <v>362</v>
      </c>
      <c r="BJ273" t="s">
        <v>362</v>
      </c>
      <c r="BK273" t="s">
        <v>362</v>
      </c>
      <c r="BM273" t="s">
        <v>5473</v>
      </c>
      <c r="BN273" t="s">
        <v>362</v>
      </c>
      <c r="BO273" t="s">
        <v>362</v>
      </c>
      <c r="BP273" t="s">
        <v>362</v>
      </c>
      <c r="BQ273" t="s">
        <v>360</v>
      </c>
      <c r="BR273" t="s">
        <v>362</v>
      </c>
      <c r="BS273" t="s">
        <v>362</v>
      </c>
      <c r="BT273" t="s">
        <v>362</v>
      </c>
      <c r="BU273" t="s">
        <v>362</v>
      </c>
      <c r="BV273" t="s">
        <v>362</v>
      </c>
      <c r="BX273" t="s">
        <v>4975</v>
      </c>
      <c r="CN273" t="s">
        <v>5002</v>
      </c>
      <c r="DD273" t="s">
        <v>5019</v>
      </c>
      <c r="EK273" t="s">
        <v>5070</v>
      </c>
      <c r="EW273" t="s">
        <v>6240</v>
      </c>
      <c r="EX273" t="s">
        <v>362</v>
      </c>
      <c r="EY273" t="s">
        <v>362</v>
      </c>
      <c r="EZ273" t="s">
        <v>362</v>
      </c>
      <c r="FA273" t="s">
        <v>362</v>
      </c>
      <c r="FB273" t="s">
        <v>362</v>
      </c>
      <c r="FC273" t="s">
        <v>360</v>
      </c>
      <c r="FD273" t="s">
        <v>360</v>
      </c>
      <c r="FE273" t="s">
        <v>362</v>
      </c>
      <c r="FF273" t="s">
        <v>362</v>
      </c>
      <c r="FG273" t="s">
        <v>362</v>
      </c>
      <c r="FH273" t="s">
        <v>362</v>
      </c>
      <c r="FJ273" t="s">
        <v>5070</v>
      </c>
      <c r="FK273" t="s">
        <v>3072</v>
      </c>
      <c r="FV273" t="s">
        <v>3072</v>
      </c>
      <c r="GG273" t="s">
        <v>4961</v>
      </c>
      <c r="GI273" t="s">
        <v>3072</v>
      </c>
      <c r="GJ273" t="s">
        <v>5137</v>
      </c>
      <c r="GK273" t="s">
        <v>362</v>
      </c>
      <c r="GL273" t="s">
        <v>360</v>
      </c>
      <c r="GM273" t="s">
        <v>362</v>
      </c>
      <c r="GN273" t="s">
        <v>362</v>
      </c>
      <c r="GO273" t="s">
        <v>362</v>
      </c>
      <c r="GP273" t="s">
        <v>362</v>
      </c>
      <c r="GR273" t="s">
        <v>4907</v>
      </c>
      <c r="GS273" t="s">
        <v>362</v>
      </c>
      <c r="GT273" t="s">
        <v>362</v>
      </c>
      <c r="GU273" t="s">
        <v>362</v>
      </c>
      <c r="GV273" t="s">
        <v>362</v>
      </c>
      <c r="GW273" t="s">
        <v>362</v>
      </c>
      <c r="GX273" t="s">
        <v>362</v>
      </c>
      <c r="GY273" t="s">
        <v>360</v>
      </c>
      <c r="GZ273" t="s">
        <v>362</v>
      </c>
      <c r="HB273" t="s">
        <v>3074</v>
      </c>
      <c r="HC273" t="s">
        <v>5166</v>
      </c>
      <c r="HD273" t="s">
        <v>362</v>
      </c>
      <c r="HE273" t="s">
        <v>362</v>
      </c>
      <c r="HF273" t="s">
        <v>362</v>
      </c>
      <c r="HG273" t="s">
        <v>362</v>
      </c>
      <c r="HH273" t="s">
        <v>362</v>
      </c>
      <c r="HI273" t="s">
        <v>360</v>
      </c>
      <c r="HJ273" t="s">
        <v>362</v>
      </c>
      <c r="HK273" t="s">
        <v>362</v>
      </c>
      <c r="HL273" t="s">
        <v>362</v>
      </c>
      <c r="IG273" t="s">
        <v>5189</v>
      </c>
      <c r="IH273" t="s">
        <v>5198</v>
      </c>
      <c r="II273" t="s">
        <v>362</v>
      </c>
      <c r="IJ273" t="s">
        <v>362</v>
      </c>
      <c r="IK273" t="s">
        <v>360</v>
      </c>
      <c r="IL273" t="s">
        <v>362</v>
      </c>
      <c r="IM273" t="s">
        <v>362</v>
      </c>
      <c r="IN273" t="s">
        <v>362</v>
      </c>
      <c r="IP273" t="s">
        <v>5205</v>
      </c>
      <c r="IQ273" t="s">
        <v>5218</v>
      </c>
      <c r="IR273" t="s">
        <v>362</v>
      </c>
      <c r="IS273" t="s">
        <v>362</v>
      </c>
      <c r="IT273" t="s">
        <v>362</v>
      </c>
      <c r="IU273" t="s">
        <v>360</v>
      </c>
      <c r="IV273" t="s">
        <v>362</v>
      </c>
      <c r="IW273" t="s">
        <v>362</v>
      </c>
      <c r="IX273" t="s">
        <v>362</v>
      </c>
      <c r="IY273" t="s">
        <v>362</v>
      </c>
      <c r="IZ273" t="s">
        <v>362</v>
      </c>
      <c r="JA273" t="s">
        <v>362</v>
      </c>
      <c r="JL273" t="s">
        <v>3074</v>
      </c>
      <c r="JX273" t="s">
        <v>6163</v>
      </c>
      <c r="JY273" t="s">
        <v>360</v>
      </c>
      <c r="JZ273" t="s">
        <v>362</v>
      </c>
      <c r="KA273" t="s">
        <v>362</v>
      </c>
      <c r="KB273" t="s">
        <v>362</v>
      </c>
      <c r="KC273" t="s">
        <v>362</v>
      </c>
      <c r="KD273" t="s">
        <v>360</v>
      </c>
      <c r="KE273" t="s">
        <v>362</v>
      </c>
      <c r="KF273" t="s">
        <v>362</v>
      </c>
      <c r="KG273" t="s">
        <v>362</v>
      </c>
      <c r="KI273" t="s">
        <v>5259</v>
      </c>
      <c r="KJ273" t="s">
        <v>5263</v>
      </c>
      <c r="KK273" t="s">
        <v>360</v>
      </c>
      <c r="KL273" t="s">
        <v>362</v>
      </c>
      <c r="KM273" t="s">
        <v>362</v>
      </c>
      <c r="KN273" t="s">
        <v>362</v>
      </c>
      <c r="KO273" t="s">
        <v>362</v>
      </c>
      <c r="KP273" t="s">
        <v>362</v>
      </c>
      <c r="KQ273" t="s">
        <v>362</v>
      </c>
      <c r="KR273" t="s">
        <v>362</v>
      </c>
      <c r="KS273" t="s">
        <v>362</v>
      </c>
      <c r="KT273" t="s">
        <v>362</v>
      </c>
      <c r="KU273" t="s">
        <v>362</v>
      </c>
      <c r="LJ273" t="s">
        <v>6023</v>
      </c>
      <c r="LK273" t="s">
        <v>360</v>
      </c>
      <c r="LL273" t="s">
        <v>360</v>
      </c>
      <c r="LM273" t="s">
        <v>360</v>
      </c>
      <c r="LN273" t="s">
        <v>360</v>
      </c>
      <c r="LO273" t="s">
        <v>362</v>
      </c>
      <c r="LP273" t="s">
        <v>362</v>
      </c>
      <c r="LQ273" t="s">
        <v>362</v>
      </c>
      <c r="LS273" t="s">
        <v>3072</v>
      </c>
      <c r="LT273" t="s">
        <v>5287</v>
      </c>
      <c r="MR273" t="s">
        <v>5050</v>
      </c>
      <c r="MS273" t="s">
        <v>362</v>
      </c>
      <c r="MT273" t="s">
        <v>362</v>
      </c>
      <c r="MU273" t="s">
        <v>362</v>
      </c>
      <c r="MV273" t="s">
        <v>362</v>
      </c>
      <c r="MW273" t="s">
        <v>362</v>
      </c>
      <c r="MX273" t="s">
        <v>362</v>
      </c>
      <c r="MY273" t="s">
        <v>362</v>
      </c>
      <c r="MZ273" t="s">
        <v>360</v>
      </c>
      <c r="NA273" t="s">
        <v>362</v>
      </c>
      <c r="NB273" t="s">
        <v>362</v>
      </c>
      <c r="NC273" t="s">
        <v>362</v>
      </c>
      <c r="NE273" t="s">
        <v>4971</v>
      </c>
      <c r="NF273" t="s">
        <v>362</v>
      </c>
      <c r="NG273" t="s">
        <v>362</v>
      </c>
      <c r="NH273" t="s">
        <v>362</v>
      </c>
      <c r="NI273" t="s">
        <v>362</v>
      </c>
      <c r="NJ273" t="s">
        <v>362</v>
      </c>
      <c r="NK273" t="s">
        <v>362</v>
      </c>
      <c r="NL273" t="s">
        <v>362</v>
      </c>
      <c r="NM273" t="s">
        <v>362</v>
      </c>
      <c r="NN273" t="s">
        <v>362</v>
      </c>
      <c r="NO273" t="s">
        <v>362</v>
      </c>
      <c r="NP273" t="s">
        <v>362</v>
      </c>
      <c r="NQ273" t="s">
        <v>360</v>
      </c>
      <c r="NR273" t="s">
        <v>362</v>
      </c>
      <c r="NS273" t="s">
        <v>362</v>
      </c>
      <c r="NU273" t="s">
        <v>5263</v>
      </c>
      <c r="NV273" t="s">
        <v>360</v>
      </c>
      <c r="NW273" t="s">
        <v>362</v>
      </c>
      <c r="NX273" t="s">
        <v>362</v>
      </c>
      <c r="NY273" t="s">
        <v>362</v>
      </c>
      <c r="NZ273" t="s">
        <v>362</v>
      </c>
      <c r="OA273" t="s">
        <v>362</v>
      </c>
      <c r="OB273" t="s">
        <v>362</v>
      </c>
      <c r="OC273" t="s">
        <v>362</v>
      </c>
      <c r="OD273" t="s">
        <v>362</v>
      </c>
      <c r="OE273" t="s">
        <v>362</v>
      </c>
      <c r="OF273" t="s">
        <v>362</v>
      </c>
      <c r="OG273" t="s">
        <v>362</v>
      </c>
      <c r="OI273" t="s">
        <v>5345</v>
      </c>
      <c r="OJ273" t="s">
        <v>360</v>
      </c>
      <c r="OK273" t="s">
        <v>362</v>
      </c>
      <c r="OL273" t="s">
        <v>362</v>
      </c>
      <c r="OM273" t="s">
        <v>362</v>
      </c>
      <c r="ON273" t="s">
        <v>362</v>
      </c>
      <c r="OO273" t="s">
        <v>362</v>
      </c>
      <c r="OP273" t="s">
        <v>362</v>
      </c>
      <c r="OQ273" t="s">
        <v>362</v>
      </c>
      <c r="OR273" t="s">
        <v>362</v>
      </c>
      <c r="OS273" t="s">
        <v>362</v>
      </c>
      <c r="OU273" t="s">
        <v>5002</v>
      </c>
      <c r="PF273" t="s">
        <v>5369</v>
      </c>
      <c r="PG273" t="s">
        <v>360</v>
      </c>
      <c r="PH273" t="s">
        <v>362</v>
      </c>
      <c r="PI273" t="s">
        <v>362</v>
      </c>
      <c r="PJ273" t="s">
        <v>362</v>
      </c>
      <c r="PK273" t="s">
        <v>362</v>
      </c>
      <c r="PL273" t="s">
        <v>362</v>
      </c>
      <c r="PM273" t="s">
        <v>362</v>
      </c>
      <c r="PN273" t="s">
        <v>362</v>
      </c>
      <c r="PO273" t="s">
        <v>362</v>
      </c>
      <c r="PP273" t="s">
        <v>362</v>
      </c>
      <c r="PQ273" t="s">
        <v>362</v>
      </c>
      <c r="PR273" t="s">
        <v>362</v>
      </c>
      <c r="PS273" t="s">
        <v>362</v>
      </c>
      <c r="PT273" t="s">
        <v>362</v>
      </c>
      <c r="PU273" t="s">
        <v>362</v>
      </c>
      <c r="PV273" t="s">
        <v>362</v>
      </c>
      <c r="PW273" t="s">
        <v>362</v>
      </c>
      <c r="PX273" t="s">
        <v>362</v>
      </c>
      <c r="PZ273" t="s">
        <v>5410</v>
      </c>
      <c r="QA273" t="s">
        <v>362</v>
      </c>
      <c r="QB273" t="s">
        <v>362</v>
      </c>
      <c r="QC273" t="s">
        <v>362</v>
      </c>
      <c r="QD273" t="s">
        <v>362</v>
      </c>
      <c r="QE273" t="s">
        <v>362</v>
      </c>
      <c r="QF273" t="s">
        <v>362</v>
      </c>
      <c r="QG273" t="s">
        <v>360</v>
      </c>
      <c r="QH273" t="s">
        <v>362</v>
      </c>
      <c r="QI273" t="s">
        <v>362</v>
      </c>
      <c r="QJ273" t="s">
        <v>362</v>
      </c>
      <c r="QK273" t="s">
        <v>362</v>
      </c>
      <c r="QL273" t="s">
        <v>362</v>
      </c>
      <c r="QM273" t="s">
        <v>362</v>
      </c>
      <c r="QN273" t="s">
        <v>362</v>
      </c>
      <c r="QO273" t="s">
        <v>362</v>
      </c>
      <c r="QP273" t="s">
        <v>362</v>
      </c>
      <c r="QR273" t="s">
        <v>7109</v>
      </c>
      <c r="QS273" t="s">
        <v>360</v>
      </c>
      <c r="QT273" t="s">
        <v>362</v>
      </c>
      <c r="QU273" t="s">
        <v>362</v>
      </c>
      <c r="QV273" t="s">
        <v>362</v>
      </c>
      <c r="QW273" t="s">
        <v>362</v>
      </c>
      <c r="QX273" t="s">
        <v>362</v>
      </c>
      <c r="QY273" t="s">
        <v>362</v>
      </c>
      <c r="QZ273" t="s">
        <v>360</v>
      </c>
      <c r="RA273" t="s">
        <v>362</v>
      </c>
      <c r="RB273" t="s">
        <v>362</v>
      </c>
      <c r="RC273" t="s">
        <v>362</v>
      </c>
      <c r="RD273" t="s">
        <v>362</v>
      </c>
      <c r="RF273" t="s">
        <v>6091</v>
      </c>
      <c r="RG273" t="s">
        <v>362</v>
      </c>
      <c r="RH273" t="s">
        <v>362</v>
      </c>
      <c r="RI273" t="s">
        <v>362</v>
      </c>
      <c r="RJ273" t="s">
        <v>362</v>
      </c>
      <c r="RK273" t="s">
        <v>360</v>
      </c>
      <c r="RL273" t="s">
        <v>362</v>
      </c>
      <c r="RM273" t="s">
        <v>360</v>
      </c>
      <c r="RN273" t="s">
        <v>362</v>
      </c>
      <c r="RO273" t="s">
        <v>362</v>
      </c>
      <c r="RP273" t="s">
        <v>362</v>
      </c>
      <c r="RQ273" t="s">
        <v>362</v>
      </c>
      <c r="RR273" t="s">
        <v>362</v>
      </c>
      <c r="RS273" t="s">
        <v>362</v>
      </c>
      <c r="RT273" t="s">
        <v>362</v>
      </c>
      <c r="RU273" t="s">
        <v>362</v>
      </c>
      <c r="RV273" t="s">
        <v>362</v>
      </c>
      <c r="RX273" t="s">
        <v>6245</v>
      </c>
      <c r="RY273" t="s">
        <v>360</v>
      </c>
      <c r="RZ273" t="s">
        <v>360</v>
      </c>
      <c r="SA273" t="s">
        <v>360</v>
      </c>
      <c r="SB273" t="s">
        <v>360</v>
      </c>
      <c r="SC273" t="s">
        <v>360</v>
      </c>
      <c r="SD273" t="s">
        <v>360</v>
      </c>
      <c r="SE273" t="s">
        <v>360</v>
      </c>
      <c r="SF273" t="s">
        <v>360</v>
      </c>
      <c r="SG273" t="s">
        <v>362</v>
      </c>
      <c r="SH273" t="s">
        <v>362</v>
      </c>
      <c r="SI273" t="s">
        <v>362</v>
      </c>
      <c r="SK273" t="s">
        <v>7110</v>
      </c>
      <c r="SL273" t="s">
        <v>362</v>
      </c>
      <c r="SM273" t="s">
        <v>360</v>
      </c>
      <c r="SN273" t="s">
        <v>360</v>
      </c>
      <c r="SO273" t="s">
        <v>360</v>
      </c>
      <c r="SP273" t="s">
        <v>360</v>
      </c>
      <c r="SQ273" t="s">
        <v>360</v>
      </c>
      <c r="SR273" t="s">
        <v>360</v>
      </c>
      <c r="SS273" t="s">
        <v>362</v>
      </c>
      <c r="ST273" t="s">
        <v>360</v>
      </c>
      <c r="SU273" t="s">
        <v>362</v>
      </c>
      <c r="SV273" t="s">
        <v>362</v>
      </c>
      <c r="SW273" t="s">
        <v>362</v>
      </c>
      <c r="SX273" t="s">
        <v>362</v>
      </c>
      <c r="SZ273" t="s">
        <v>5505</v>
      </c>
      <c r="TA273" t="s">
        <v>360</v>
      </c>
      <c r="TB273" t="s">
        <v>362</v>
      </c>
      <c r="TC273" t="s">
        <v>362</v>
      </c>
      <c r="TD273" t="s">
        <v>362</v>
      </c>
      <c r="TE273" t="s">
        <v>362</v>
      </c>
      <c r="TF273" t="s">
        <v>362</v>
      </c>
      <c r="TG273" t="s">
        <v>362</v>
      </c>
      <c r="TH273" t="s">
        <v>362</v>
      </c>
      <c r="TJ273" t="s">
        <v>7111</v>
      </c>
      <c r="TK273" t="s">
        <v>362</v>
      </c>
      <c r="TL273" t="s">
        <v>360</v>
      </c>
      <c r="TM273" t="s">
        <v>360</v>
      </c>
      <c r="TN273" t="s">
        <v>360</v>
      </c>
      <c r="TO273" t="s">
        <v>360</v>
      </c>
      <c r="TP273" t="s">
        <v>360</v>
      </c>
      <c r="TQ273" t="s">
        <v>360</v>
      </c>
      <c r="TR273" t="s">
        <v>362</v>
      </c>
      <c r="TS273" t="s">
        <v>360</v>
      </c>
      <c r="TT273" t="s">
        <v>362</v>
      </c>
      <c r="TU273" t="s">
        <v>362</v>
      </c>
      <c r="TV273" t="s">
        <v>362</v>
      </c>
      <c r="TW273" t="s">
        <v>362</v>
      </c>
      <c r="TY273" t="s">
        <v>5019</v>
      </c>
      <c r="TZ273" t="s">
        <v>5453</v>
      </c>
      <c r="UA273" t="s">
        <v>362</v>
      </c>
      <c r="UB273" t="s">
        <v>362</v>
      </c>
      <c r="UC273" t="s">
        <v>362</v>
      </c>
      <c r="UD273" t="s">
        <v>362</v>
      </c>
      <c r="UE273" t="s">
        <v>362</v>
      </c>
      <c r="UF273" t="s">
        <v>360</v>
      </c>
      <c r="UG273" t="s">
        <v>362</v>
      </c>
      <c r="UH273" t="s">
        <v>362</v>
      </c>
      <c r="UI273" t="s">
        <v>362</v>
      </c>
      <c r="UJ273" t="s">
        <v>362</v>
      </c>
      <c r="UK273" t="s">
        <v>362</v>
      </c>
      <c r="UN273" t="s">
        <v>3074</v>
      </c>
      <c r="UO273" t="s">
        <v>3074</v>
      </c>
      <c r="UP273" t="s">
        <v>3074</v>
      </c>
      <c r="UQ273" t="s">
        <v>7112</v>
      </c>
      <c r="UR273" t="s">
        <v>304</v>
      </c>
      <c r="US273" t="s">
        <v>321</v>
      </c>
      <c r="UT273" t="s">
        <v>298</v>
      </c>
      <c r="UU273" t="s">
        <v>690</v>
      </c>
      <c r="UV273" t="s">
        <v>532</v>
      </c>
      <c r="UW273" t="s">
        <v>330</v>
      </c>
      <c r="UX273" t="s">
        <v>737</v>
      </c>
      <c r="UY273" t="s">
        <v>406</v>
      </c>
      <c r="UZ273" t="s">
        <v>1099</v>
      </c>
      <c r="VA273" t="s">
        <v>1185</v>
      </c>
      <c r="VB273" t="s">
        <v>386</v>
      </c>
    </row>
    <row r="274" spans="1:574" x14ac:dyDescent="0.25">
      <c r="A274" t="s">
        <v>7113</v>
      </c>
      <c r="B274" s="38">
        <v>45919</v>
      </c>
      <c r="C274" t="s">
        <v>3058</v>
      </c>
      <c r="D274" t="s">
        <v>3062</v>
      </c>
      <c r="E274" t="s">
        <v>3068</v>
      </c>
      <c r="G274" t="s">
        <v>3072</v>
      </c>
      <c r="H274" s="38">
        <v>45229</v>
      </c>
      <c r="I274">
        <v>45</v>
      </c>
      <c r="J274" t="s">
        <v>1485</v>
      </c>
      <c r="K274" t="s">
        <v>4866</v>
      </c>
      <c r="L274" t="s">
        <v>4875</v>
      </c>
      <c r="N274" t="s">
        <v>4911</v>
      </c>
      <c r="P274" t="s">
        <v>4921</v>
      </c>
      <c r="R274" t="s">
        <v>6301</v>
      </c>
      <c r="S274" t="s">
        <v>360</v>
      </c>
      <c r="T274" t="s">
        <v>362</v>
      </c>
      <c r="U274" t="s">
        <v>362</v>
      </c>
      <c r="V274" t="s">
        <v>360</v>
      </c>
      <c r="W274" t="s">
        <v>362</v>
      </c>
      <c r="X274" t="s">
        <v>362</v>
      </c>
      <c r="Y274" t="s">
        <v>362</v>
      </c>
      <c r="Z274" t="s">
        <v>362</v>
      </c>
      <c r="AB274" t="s">
        <v>4940</v>
      </c>
      <c r="AC274" t="s">
        <v>4940</v>
      </c>
      <c r="AD274" t="s">
        <v>4940</v>
      </c>
      <c r="AE274" t="s">
        <v>4940</v>
      </c>
      <c r="AF274" t="s">
        <v>4940</v>
      </c>
      <c r="AG274" t="s">
        <v>4940</v>
      </c>
      <c r="AH274" t="s">
        <v>4949</v>
      </c>
      <c r="AI274" t="s">
        <v>360</v>
      </c>
      <c r="AJ274" t="s">
        <v>362</v>
      </c>
      <c r="AK274" t="s">
        <v>362</v>
      </c>
      <c r="AL274" t="s">
        <v>362</v>
      </c>
      <c r="AM274" t="s">
        <v>362</v>
      </c>
      <c r="AN274" t="s">
        <v>362</v>
      </c>
      <c r="AO274" t="s">
        <v>362</v>
      </c>
      <c r="AP274" t="s">
        <v>362</v>
      </c>
      <c r="AQ274" t="s">
        <v>362</v>
      </c>
      <c r="AR274" t="s">
        <v>362</v>
      </c>
      <c r="AS274" t="s">
        <v>362</v>
      </c>
      <c r="AT274" t="s">
        <v>362</v>
      </c>
      <c r="AU274" t="s">
        <v>362</v>
      </c>
      <c r="AV274" t="s">
        <v>362</v>
      </c>
      <c r="AX274" t="s">
        <v>4973</v>
      </c>
      <c r="AY274" t="s">
        <v>362</v>
      </c>
      <c r="AZ274" t="s">
        <v>362</v>
      </c>
      <c r="BA274" t="s">
        <v>362</v>
      </c>
      <c r="BB274" t="s">
        <v>362</v>
      </c>
      <c r="BC274" t="s">
        <v>362</v>
      </c>
      <c r="BD274" t="s">
        <v>362</v>
      </c>
      <c r="BE274" t="s">
        <v>362</v>
      </c>
      <c r="BF274" t="s">
        <v>362</v>
      </c>
      <c r="BG274" t="s">
        <v>362</v>
      </c>
      <c r="BH274" t="s">
        <v>362</v>
      </c>
      <c r="BI274" t="s">
        <v>362</v>
      </c>
      <c r="BJ274" t="s">
        <v>360</v>
      </c>
      <c r="BK274" t="s">
        <v>362</v>
      </c>
      <c r="DE274" t="s">
        <v>5026</v>
      </c>
      <c r="DF274" t="s">
        <v>4907</v>
      </c>
      <c r="DG274" t="s">
        <v>362</v>
      </c>
      <c r="DH274" t="s">
        <v>362</v>
      </c>
      <c r="DI274" t="s">
        <v>362</v>
      </c>
      <c r="DJ274" t="s">
        <v>362</v>
      </c>
      <c r="DK274" t="s">
        <v>360</v>
      </c>
      <c r="DL274" t="s">
        <v>362</v>
      </c>
      <c r="EK274" t="s">
        <v>5074</v>
      </c>
      <c r="EL274" t="s">
        <v>5080</v>
      </c>
      <c r="EM274" t="s">
        <v>360</v>
      </c>
      <c r="EN274" t="s">
        <v>362</v>
      </c>
      <c r="EO274" t="s">
        <v>362</v>
      </c>
      <c r="EP274" t="s">
        <v>362</v>
      </c>
      <c r="EQ274" t="s">
        <v>362</v>
      </c>
      <c r="ER274" t="s">
        <v>362</v>
      </c>
      <c r="ES274" t="s">
        <v>362</v>
      </c>
      <c r="ET274" t="s">
        <v>362</v>
      </c>
      <c r="EU274" t="s">
        <v>362</v>
      </c>
      <c r="EW274" t="s">
        <v>6919</v>
      </c>
      <c r="EX274" t="s">
        <v>360</v>
      </c>
      <c r="EY274" t="s">
        <v>362</v>
      </c>
      <c r="EZ274" t="s">
        <v>362</v>
      </c>
      <c r="FA274" t="s">
        <v>362</v>
      </c>
      <c r="FB274" t="s">
        <v>362</v>
      </c>
      <c r="FC274" t="s">
        <v>360</v>
      </c>
      <c r="FD274" t="s">
        <v>360</v>
      </c>
      <c r="FE274" t="s">
        <v>362</v>
      </c>
      <c r="FF274" t="s">
        <v>362</v>
      </c>
      <c r="FG274" t="s">
        <v>362</v>
      </c>
      <c r="FH274" t="s">
        <v>362</v>
      </c>
      <c r="FJ274" t="s">
        <v>5074</v>
      </c>
      <c r="FK274" t="s">
        <v>3074</v>
      </c>
      <c r="FL274" t="s">
        <v>6047</v>
      </c>
      <c r="FM274" t="s">
        <v>360</v>
      </c>
      <c r="FN274" t="s">
        <v>360</v>
      </c>
      <c r="FO274" t="s">
        <v>362</v>
      </c>
      <c r="FP274" t="s">
        <v>362</v>
      </c>
      <c r="FQ274" t="s">
        <v>362</v>
      </c>
      <c r="FR274" t="s">
        <v>362</v>
      </c>
      <c r="FS274" t="s">
        <v>362</v>
      </c>
      <c r="FT274" t="s">
        <v>362</v>
      </c>
      <c r="FV274" t="s">
        <v>3074</v>
      </c>
      <c r="FW274" t="s">
        <v>6834</v>
      </c>
      <c r="FX274" t="s">
        <v>360</v>
      </c>
      <c r="FY274" t="s">
        <v>362</v>
      </c>
      <c r="FZ274" t="s">
        <v>362</v>
      </c>
      <c r="GA274" t="s">
        <v>362</v>
      </c>
      <c r="GB274" t="s">
        <v>360</v>
      </c>
      <c r="GC274" t="s">
        <v>362</v>
      </c>
      <c r="GD274" t="s">
        <v>362</v>
      </c>
      <c r="GE274" t="s">
        <v>362</v>
      </c>
      <c r="GG274" t="s">
        <v>4953</v>
      </c>
      <c r="GI274" t="s">
        <v>3074</v>
      </c>
      <c r="HN274" t="s">
        <v>7114</v>
      </c>
      <c r="HO274" t="s">
        <v>362</v>
      </c>
      <c r="HP274" t="s">
        <v>360</v>
      </c>
      <c r="HQ274" t="s">
        <v>360</v>
      </c>
      <c r="HR274" t="s">
        <v>362</v>
      </c>
      <c r="HS274" t="s">
        <v>362</v>
      </c>
      <c r="HT274" t="s">
        <v>362</v>
      </c>
      <c r="HU274" t="s">
        <v>362</v>
      </c>
      <c r="HV274" t="s">
        <v>362</v>
      </c>
      <c r="HW274" t="s">
        <v>362</v>
      </c>
      <c r="HY274" t="s">
        <v>5186</v>
      </c>
      <c r="HZ274" t="s">
        <v>362</v>
      </c>
      <c r="IA274" t="s">
        <v>362</v>
      </c>
      <c r="IB274" t="s">
        <v>362</v>
      </c>
      <c r="IC274" t="s">
        <v>362</v>
      </c>
      <c r="ID274" t="s">
        <v>360</v>
      </c>
      <c r="IE274" t="s">
        <v>362</v>
      </c>
      <c r="IG274" t="s">
        <v>5191</v>
      </c>
      <c r="IH274" t="s">
        <v>5198</v>
      </c>
      <c r="II274" t="s">
        <v>362</v>
      </c>
      <c r="IJ274" t="s">
        <v>362</v>
      </c>
      <c r="IK274" t="s">
        <v>360</v>
      </c>
      <c r="IL274" t="s">
        <v>362</v>
      </c>
      <c r="IM274" t="s">
        <v>362</v>
      </c>
      <c r="IN274" t="s">
        <v>362</v>
      </c>
      <c r="IP274" t="s">
        <v>5205</v>
      </c>
      <c r="IQ274" t="s">
        <v>5224</v>
      </c>
      <c r="IR274" t="s">
        <v>362</v>
      </c>
      <c r="IS274" t="s">
        <v>362</v>
      </c>
      <c r="IT274" t="s">
        <v>362</v>
      </c>
      <c r="IU274" t="s">
        <v>362</v>
      </c>
      <c r="IV274" t="s">
        <v>362</v>
      </c>
      <c r="IW274" t="s">
        <v>362</v>
      </c>
      <c r="IX274" t="s">
        <v>360</v>
      </c>
      <c r="IY274" t="s">
        <v>362</v>
      </c>
      <c r="IZ274" t="s">
        <v>362</v>
      </c>
      <c r="JA274" t="s">
        <v>362</v>
      </c>
      <c r="JC274" t="s">
        <v>5229</v>
      </c>
      <c r="JD274" t="s">
        <v>362</v>
      </c>
      <c r="JE274" t="s">
        <v>362</v>
      </c>
      <c r="JF274" t="s">
        <v>360</v>
      </c>
      <c r="JG274" t="s">
        <v>362</v>
      </c>
      <c r="JH274" t="s">
        <v>362</v>
      </c>
      <c r="JI274" t="s">
        <v>362</v>
      </c>
      <c r="JJ274" t="s">
        <v>362</v>
      </c>
      <c r="JL274" t="s">
        <v>3074</v>
      </c>
      <c r="KI274" t="s">
        <v>5259</v>
      </c>
      <c r="KJ274" t="s">
        <v>5263</v>
      </c>
      <c r="KK274" t="s">
        <v>360</v>
      </c>
      <c r="KL274" t="s">
        <v>362</v>
      </c>
      <c r="KM274" t="s">
        <v>362</v>
      </c>
      <c r="KN274" t="s">
        <v>362</v>
      </c>
      <c r="KO274" t="s">
        <v>362</v>
      </c>
      <c r="KP274" t="s">
        <v>362</v>
      </c>
      <c r="KQ274" t="s">
        <v>362</v>
      </c>
      <c r="KR274" t="s">
        <v>362</v>
      </c>
      <c r="KS274" t="s">
        <v>362</v>
      </c>
      <c r="KT274" t="s">
        <v>362</v>
      </c>
      <c r="KU274" t="s">
        <v>362</v>
      </c>
      <c r="LJ274" t="s">
        <v>6023</v>
      </c>
      <c r="LK274" t="s">
        <v>360</v>
      </c>
      <c r="LL274" t="s">
        <v>360</v>
      </c>
      <c r="LM274" t="s">
        <v>360</v>
      </c>
      <c r="LN274" t="s">
        <v>360</v>
      </c>
      <c r="LO274" t="s">
        <v>362</v>
      </c>
      <c r="LP274" t="s">
        <v>362</v>
      </c>
      <c r="LQ274" t="s">
        <v>362</v>
      </c>
      <c r="LS274" t="s">
        <v>3072</v>
      </c>
      <c r="LT274" t="s">
        <v>5289</v>
      </c>
      <c r="MF274" t="s">
        <v>5310</v>
      </c>
      <c r="MG274" t="s">
        <v>360</v>
      </c>
      <c r="MH274" t="s">
        <v>362</v>
      </c>
      <c r="MI274" t="s">
        <v>362</v>
      </c>
      <c r="MJ274" t="s">
        <v>362</v>
      </c>
      <c r="MK274" t="s">
        <v>362</v>
      </c>
      <c r="ML274" t="s">
        <v>362</v>
      </c>
      <c r="MM274" t="s">
        <v>362</v>
      </c>
      <c r="MN274" t="s">
        <v>362</v>
      </c>
      <c r="MO274" t="s">
        <v>362</v>
      </c>
      <c r="MP274" t="s">
        <v>362</v>
      </c>
      <c r="NE274" t="s">
        <v>4971</v>
      </c>
      <c r="NF274" t="s">
        <v>362</v>
      </c>
      <c r="NG274" t="s">
        <v>362</v>
      </c>
      <c r="NH274" t="s">
        <v>362</v>
      </c>
      <c r="NI274" t="s">
        <v>362</v>
      </c>
      <c r="NJ274" t="s">
        <v>362</v>
      </c>
      <c r="NK274" t="s">
        <v>362</v>
      </c>
      <c r="NL274" t="s">
        <v>362</v>
      </c>
      <c r="NM274" t="s">
        <v>362</v>
      </c>
      <c r="NN274" t="s">
        <v>362</v>
      </c>
      <c r="NO274" t="s">
        <v>362</v>
      </c>
      <c r="NP274" t="s">
        <v>362</v>
      </c>
      <c r="NQ274" t="s">
        <v>360</v>
      </c>
      <c r="NR274" t="s">
        <v>362</v>
      </c>
      <c r="NS274" t="s">
        <v>362</v>
      </c>
      <c r="NU274" t="s">
        <v>5263</v>
      </c>
      <c r="NV274" t="s">
        <v>360</v>
      </c>
      <c r="NW274" t="s">
        <v>362</v>
      </c>
      <c r="NX274" t="s">
        <v>362</v>
      </c>
      <c r="NY274" t="s">
        <v>362</v>
      </c>
      <c r="NZ274" t="s">
        <v>362</v>
      </c>
      <c r="OA274" t="s">
        <v>362</v>
      </c>
      <c r="OB274" t="s">
        <v>362</v>
      </c>
      <c r="OC274" t="s">
        <v>362</v>
      </c>
      <c r="OD274" t="s">
        <v>362</v>
      </c>
      <c r="OE274" t="s">
        <v>362</v>
      </c>
      <c r="OF274" t="s">
        <v>362</v>
      </c>
      <c r="OG274" t="s">
        <v>362</v>
      </c>
      <c r="OI274" t="s">
        <v>5345</v>
      </c>
      <c r="OJ274" t="s">
        <v>360</v>
      </c>
      <c r="OK274" t="s">
        <v>362</v>
      </c>
      <c r="OL274" t="s">
        <v>362</v>
      </c>
      <c r="OM274" t="s">
        <v>362</v>
      </c>
      <c r="ON274" t="s">
        <v>362</v>
      </c>
      <c r="OO274" t="s">
        <v>362</v>
      </c>
      <c r="OP274" t="s">
        <v>362</v>
      </c>
      <c r="OQ274" t="s">
        <v>362</v>
      </c>
      <c r="OR274" t="s">
        <v>362</v>
      </c>
      <c r="OS274" t="s">
        <v>362</v>
      </c>
      <c r="OU274" t="s">
        <v>5023</v>
      </c>
      <c r="OV274" t="s">
        <v>5365</v>
      </c>
      <c r="OW274" t="s">
        <v>362</v>
      </c>
      <c r="OX274" t="s">
        <v>362</v>
      </c>
      <c r="OY274" t="s">
        <v>362</v>
      </c>
      <c r="OZ274" t="s">
        <v>360</v>
      </c>
      <c r="PA274" t="s">
        <v>362</v>
      </c>
      <c r="PB274" t="s">
        <v>362</v>
      </c>
      <c r="PC274" t="s">
        <v>362</v>
      </c>
      <c r="PD274" t="s">
        <v>362</v>
      </c>
      <c r="PF274" t="s">
        <v>5387</v>
      </c>
      <c r="PG274" t="s">
        <v>362</v>
      </c>
      <c r="PH274" t="s">
        <v>362</v>
      </c>
      <c r="PI274" t="s">
        <v>362</v>
      </c>
      <c r="PJ274" t="s">
        <v>362</v>
      </c>
      <c r="PK274" t="s">
        <v>362</v>
      </c>
      <c r="PL274" t="s">
        <v>362</v>
      </c>
      <c r="PM274" t="s">
        <v>362</v>
      </c>
      <c r="PN274" t="s">
        <v>362</v>
      </c>
      <c r="PO274" t="s">
        <v>362</v>
      </c>
      <c r="PP274" t="s">
        <v>360</v>
      </c>
      <c r="PQ274" t="s">
        <v>362</v>
      </c>
      <c r="PR274" t="s">
        <v>362</v>
      </c>
      <c r="PS274" t="s">
        <v>362</v>
      </c>
      <c r="PT274" t="s">
        <v>362</v>
      </c>
      <c r="PU274" t="s">
        <v>362</v>
      </c>
      <c r="PV274" t="s">
        <v>362</v>
      </c>
      <c r="PW274" t="s">
        <v>362</v>
      </c>
      <c r="PX274" t="s">
        <v>362</v>
      </c>
      <c r="PZ274" t="s">
        <v>5412</v>
      </c>
      <c r="QA274" t="s">
        <v>362</v>
      </c>
      <c r="QB274" t="s">
        <v>362</v>
      </c>
      <c r="QC274" t="s">
        <v>362</v>
      </c>
      <c r="QD274" t="s">
        <v>362</v>
      </c>
      <c r="QE274" t="s">
        <v>362</v>
      </c>
      <c r="QF274" t="s">
        <v>362</v>
      </c>
      <c r="QG274" t="s">
        <v>362</v>
      </c>
      <c r="QH274" t="s">
        <v>360</v>
      </c>
      <c r="QI274" t="s">
        <v>362</v>
      </c>
      <c r="QJ274" t="s">
        <v>362</v>
      </c>
      <c r="QK274" t="s">
        <v>362</v>
      </c>
      <c r="QL274" t="s">
        <v>362</v>
      </c>
      <c r="QM274" t="s">
        <v>362</v>
      </c>
      <c r="QN274" t="s">
        <v>362</v>
      </c>
      <c r="QO274" t="s">
        <v>362</v>
      </c>
      <c r="QP274" t="s">
        <v>362</v>
      </c>
      <c r="QR274" t="s">
        <v>6074</v>
      </c>
      <c r="QS274" t="s">
        <v>362</v>
      </c>
      <c r="QT274" t="s">
        <v>362</v>
      </c>
      <c r="QU274" t="s">
        <v>360</v>
      </c>
      <c r="QV274" t="s">
        <v>362</v>
      </c>
      <c r="QW274" t="s">
        <v>362</v>
      </c>
      <c r="QX274" t="s">
        <v>362</v>
      </c>
      <c r="QY274" t="s">
        <v>362</v>
      </c>
      <c r="QZ274" t="s">
        <v>360</v>
      </c>
      <c r="RA274" t="s">
        <v>362</v>
      </c>
      <c r="RB274" t="s">
        <v>362</v>
      </c>
      <c r="RC274" t="s">
        <v>362</v>
      </c>
      <c r="RD274" t="s">
        <v>362</v>
      </c>
      <c r="RF274" t="s">
        <v>6027</v>
      </c>
      <c r="RG274" t="s">
        <v>362</v>
      </c>
      <c r="RH274" t="s">
        <v>362</v>
      </c>
      <c r="RI274" t="s">
        <v>362</v>
      </c>
      <c r="RJ274" t="s">
        <v>362</v>
      </c>
      <c r="RK274" t="s">
        <v>360</v>
      </c>
      <c r="RL274" t="s">
        <v>360</v>
      </c>
      <c r="RM274" t="s">
        <v>362</v>
      </c>
      <c r="RN274" t="s">
        <v>362</v>
      </c>
      <c r="RO274" t="s">
        <v>362</v>
      </c>
      <c r="RP274" t="s">
        <v>362</v>
      </c>
      <c r="RQ274" t="s">
        <v>362</v>
      </c>
      <c r="RR274" t="s">
        <v>362</v>
      </c>
      <c r="RS274" t="s">
        <v>362</v>
      </c>
      <c r="RT274" t="s">
        <v>362</v>
      </c>
      <c r="RU274" t="s">
        <v>362</v>
      </c>
      <c r="RV274" t="s">
        <v>362</v>
      </c>
      <c r="RX274" t="s">
        <v>6245</v>
      </c>
      <c r="RY274" t="s">
        <v>360</v>
      </c>
      <c r="RZ274" t="s">
        <v>360</v>
      </c>
      <c r="SA274" t="s">
        <v>360</v>
      </c>
      <c r="SB274" t="s">
        <v>360</v>
      </c>
      <c r="SC274" t="s">
        <v>360</v>
      </c>
      <c r="SD274" t="s">
        <v>360</v>
      </c>
      <c r="SE274" t="s">
        <v>360</v>
      </c>
      <c r="SF274" t="s">
        <v>360</v>
      </c>
      <c r="SG274" t="s">
        <v>362</v>
      </c>
      <c r="SH274" t="s">
        <v>362</v>
      </c>
      <c r="SI274" t="s">
        <v>362</v>
      </c>
      <c r="SK274" t="s">
        <v>7115</v>
      </c>
      <c r="SL274" t="s">
        <v>362</v>
      </c>
      <c r="SM274" t="s">
        <v>362</v>
      </c>
      <c r="SN274" t="s">
        <v>360</v>
      </c>
      <c r="SO274" t="s">
        <v>360</v>
      </c>
      <c r="SP274" t="s">
        <v>362</v>
      </c>
      <c r="SQ274" t="s">
        <v>360</v>
      </c>
      <c r="SR274" t="s">
        <v>362</v>
      </c>
      <c r="SS274" t="s">
        <v>360</v>
      </c>
      <c r="ST274" t="s">
        <v>360</v>
      </c>
      <c r="SU274" t="s">
        <v>362</v>
      </c>
      <c r="SV274" t="s">
        <v>362</v>
      </c>
      <c r="SW274" t="s">
        <v>362</v>
      </c>
      <c r="SX274" t="s">
        <v>362</v>
      </c>
      <c r="SZ274" t="s">
        <v>5505</v>
      </c>
      <c r="TA274" t="s">
        <v>360</v>
      </c>
      <c r="TB274" t="s">
        <v>362</v>
      </c>
      <c r="TC274" t="s">
        <v>362</v>
      </c>
      <c r="TD274" t="s">
        <v>362</v>
      </c>
      <c r="TE274" t="s">
        <v>362</v>
      </c>
      <c r="TF274" t="s">
        <v>362</v>
      </c>
      <c r="TG274" t="s">
        <v>362</v>
      </c>
      <c r="TH274" t="s">
        <v>362</v>
      </c>
      <c r="TJ274" t="s">
        <v>6851</v>
      </c>
      <c r="TK274" t="s">
        <v>362</v>
      </c>
      <c r="TL274" t="s">
        <v>362</v>
      </c>
      <c r="TM274" t="s">
        <v>360</v>
      </c>
      <c r="TN274" t="s">
        <v>360</v>
      </c>
      <c r="TO274" t="s">
        <v>362</v>
      </c>
      <c r="TP274" t="s">
        <v>360</v>
      </c>
      <c r="TQ274" t="s">
        <v>360</v>
      </c>
      <c r="TR274" t="s">
        <v>360</v>
      </c>
      <c r="TS274" t="s">
        <v>360</v>
      </c>
      <c r="TT274" t="s">
        <v>362</v>
      </c>
      <c r="TU274" t="s">
        <v>362</v>
      </c>
      <c r="TV274" t="s">
        <v>362</v>
      </c>
      <c r="TW274" t="s">
        <v>362</v>
      </c>
      <c r="UN274" t="s">
        <v>3074</v>
      </c>
      <c r="UO274" t="s">
        <v>3074</v>
      </c>
      <c r="UP274" t="s">
        <v>3074</v>
      </c>
      <c r="UQ274" t="s">
        <v>7116</v>
      </c>
      <c r="UR274" t="s">
        <v>304</v>
      </c>
      <c r="US274" t="s">
        <v>321</v>
      </c>
      <c r="UT274" t="s">
        <v>290</v>
      </c>
      <c r="UU274" t="s">
        <v>698</v>
      </c>
      <c r="UV274" t="s">
        <v>525</v>
      </c>
      <c r="UW274" t="s">
        <v>329</v>
      </c>
      <c r="UX274" t="s">
        <v>737</v>
      </c>
      <c r="UY274" t="s">
        <v>406</v>
      </c>
      <c r="UZ274" t="s">
        <v>1098</v>
      </c>
      <c r="VA274" t="s">
        <v>1185</v>
      </c>
      <c r="VB274" t="s">
        <v>380</v>
      </c>
    </row>
    <row r="275" spans="1:574" x14ac:dyDescent="0.25">
      <c r="A275" t="s">
        <v>7117</v>
      </c>
      <c r="B275" s="38">
        <v>45919</v>
      </c>
      <c r="C275" t="s">
        <v>3056</v>
      </c>
      <c r="D275" t="s">
        <v>3062</v>
      </c>
      <c r="E275" t="s">
        <v>3068</v>
      </c>
      <c r="G275" t="s">
        <v>3072</v>
      </c>
      <c r="H275" s="38">
        <v>44974</v>
      </c>
      <c r="I275">
        <v>47</v>
      </c>
      <c r="J275" t="s">
        <v>1471</v>
      </c>
      <c r="K275" t="s">
        <v>4866</v>
      </c>
      <c r="L275" t="s">
        <v>4888</v>
      </c>
      <c r="N275" t="s">
        <v>4913</v>
      </c>
      <c r="P275" t="s">
        <v>4921</v>
      </c>
      <c r="R275" t="s">
        <v>3074</v>
      </c>
      <c r="S275" t="s">
        <v>362</v>
      </c>
      <c r="T275" t="s">
        <v>362</v>
      </c>
      <c r="U275" t="s">
        <v>362</v>
      </c>
      <c r="V275" t="s">
        <v>362</v>
      </c>
      <c r="W275" t="s">
        <v>362</v>
      </c>
      <c r="X275" t="s">
        <v>360</v>
      </c>
      <c r="Y275" t="s">
        <v>362</v>
      </c>
      <c r="Z275" t="s">
        <v>362</v>
      </c>
      <c r="AB275" t="s">
        <v>4940</v>
      </c>
      <c r="AC275" t="s">
        <v>4942</v>
      </c>
      <c r="AD275" t="s">
        <v>4940</v>
      </c>
      <c r="AE275" t="s">
        <v>4940</v>
      </c>
      <c r="AF275" t="s">
        <v>4940</v>
      </c>
      <c r="AG275" t="s">
        <v>4940</v>
      </c>
      <c r="AH275" t="s">
        <v>4971</v>
      </c>
      <c r="AI275" t="s">
        <v>362</v>
      </c>
      <c r="AJ275" t="s">
        <v>362</v>
      </c>
      <c r="AK275" t="s">
        <v>362</v>
      </c>
      <c r="AL275" t="s">
        <v>362</v>
      </c>
      <c r="AM275" t="s">
        <v>362</v>
      </c>
      <c r="AN275" t="s">
        <v>362</v>
      </c>
      <c r="AO275" t="s">
        <v>362</v>
      </c>
      <c r="AP275" t="s">
        <v>362</v>
      </c>
      <c r="AQ275" t="s">
        <v>362</v>
      </c>
      <c r="AR275" t="s">
        <v>362</v>
      </c>
      <c r="AS275" t="s">
        <v>362</v>
      </c>
      <c r="AT275" t="s">
        <v>362</v>
      </c>
      <c r="AU275" t="s">
        <v>360</v>
      </c>
      <c r="AV275" t="s">
        <v>362</v>
      </c>
      <c r="AX275" t="s">
        <v>4973</v>
      </c>
      <c r="AY275" t="s">
        <v>362</v>
      </c>
      <c r="AZ275" t="s">
        <v>362</v>
      </c>
      <c r="BA275" t="s">
        <v>362</v>
      </c>
      <c r="BB275" t="s">
        <v>362</v>
      </c>
      <c r="BC275" t="s">
        <v>362</v>
      </c>
      <c r="BD275" t="s">
        <v>362</v>
      </c>
      <c r="BE275" t="s">
        <v>362</v>
      </c>
      <c r="BF275" t="s">
        <v>362</v>
      </c>
      <c r="BG275" t="s">
        <v>362</v>
      </c>
      <c r="BH275" t="s">
        <v>362</v>
      </c>
      <c r="BI275" t="s">
        <v>362</v>
      </c>
      <c r="BJ275" t="s">
        <v>360</v>
      </c>
      <c r="BK275" t="s">
        <v>362</v>
      </c>
      <c r="DE275" t="s">
        <v>5030</v>
      </c>
      <c r="DN275" t="s">
        <v>5041</v>
      </c>
      <c r="DO275" t="s">
        <v>362</v>
      </c>
      <c r="DP275" t="s">
        <v>360</v>
      </c>
      <c r="DQ275" t="s">
        <v>362</v>
      </c>
      <c r="DR275" t="s">
        <v>362</v>
      </c>
      <c r="DS275" t="s">
        <v>362</v>
      </c>
      <c r="DT275" t="s">
        <v>362</v>
      </c>
      <c r="DU275" t="s">
        <v>362</v>
      </c>
      <c r="DV275" t="s">
        <v>362</v>
      </c>
      <c r="DW275" t="s">
        <v>362</v>
      </c>
      <c r="FJ275" t="s">
        <v>5070</v>
      </c>
      <c r="FK275" t="s">
        <v>4907</v>
      </c>
      <c r="FV275" t="s">
        <v>3072</v>
      </c>
      <c r="GG275" t="s">
        <v>4949</v>
      </c>
      <c r="GI275" t="s">
        <v>3074</v>
      </c>
      <c r="HN275" t="s">
        <v>7114</v>
      </c>
      <c r="HO275" t="s">
        <v>362</v>
      </c>
      <c r="HP275" t="s">
        <v>360</v>
      </c>
      <c r="HQ275" t="s">
        <v>360</v>
      </c>
      <c r="HR275" t="s">
        <v>362</v>
      </c>
      <c r="HS275" t="s">
        <v>362</v>
      </c>
      <c r="HT275" t="s">
        <v>362</v>
      </c>
      <c r="HU275" t="s">
        <v>362</v>
      </c>
      <c r="HV275" t="s">
        <v>362</v>
      </c>
      <c r="HW275" t="s">
        <v>362</v>
      </c>
      <c r="HY275" t="s">
        <v>5186</v>
      </c>
      <c r="HZ275" t="s">
        <v>362</v>
      </c>
      <c r="IA275" t="s">
        <v>362</v>
      </c>
      <c r="IB275" t="s">
        <v>362</v>
      </c>
      <c r="IC275" t="s">
        <v>362</v>
      </c>
      <c r="ID275" t="s">
        <v>360</v>
      </c>
      <c r="IE275" t="s">
        <v>362</v>
      </c>
      <c r="IG275" t="s">
        <v>5189</v>
      </c>
      <c r="IH275" t="s">
        <v>7118</v>
      </c>
      <c r="II275" t="s">
        <v>362</v>
      </c>
      <c r="IJ275" t="s">
        <v>360</v>
      </c>
      <c r="IK275" t="s">
        <v>360</v>
      </c>
      <c r="IL275" t="s">
        <v>360</v>
      </c>
      <c r="IM275" t="s">
        <v>362</v>
      </c>
      <c r="IN275" t="s">
        <v>362</v>
      </c>
      <c r="IP275" t="s">
        <v>5203</v>
      </c>
      <c r="IQ275" t="s">
        <v>6068</v>
      </c>
      <c r="IR275" t="s">
        <v>362</v>
      </c>
      <c r="IS275" t="s">
        <v>362</v>
      </c>
      <c r="IT275" t="s">
        <v>362</v>
      </c>
      <c r="IU275" t="s">
        <v>360</v>
      </c>
      <c r="IV275" t="s">
        <v>360</v>
      </c>
      <c r="IW275" t="s">
        <v>362</v>
      </c>
      <c r="IX275" t="s">
        <v>362</v>
      </c>
      <c r="IY275" t="s">
        <v>362</v>
      </c>
      <c r="IZ275" t="s">
        <v>362</v>
      </c>
      <c r="JA275" t="s">
        <v>362</v>
      </c>
      <c r="JL275" t="s">
        <v>3074</v>
      </c>
      <c r="JX275" t="s">
        <v>7119</v>
      </c>
      <c r="JY275" t="s">
        <v>362</v>
      </c>
      <c r="JZ275" t="s">
        <v>362</v>
      </c>
      <c r="KA275" t="s">
        <v>360</v>
      </c>
      <c r="KB275" t="s">
        <v>360</v>
      </c>
      <c r="KC275" t="s">
        <v>362</v>
      </c>
      <c r="KD275" t="s">
        <v>360</v>
      </c>
      <c r="KE275" t="s">
        <v>362</v>
      </c>
      <c r="KF275" t="s">
        <v>362</v>
      </c>
      <c r="KG275" t="s">
        <v>362</v>
      </c>
      <c r="KI275" t="s">
        <v>5259</v>
      </c>
      <c r="KJ275" t="s">
        <v>6494</v>
      </c>
      <c r="KK275" t="s">
        <v>360</v>
      </c>
      <c r="KL275" t="s">
        <v>362</v>
      </c>
      <c r="KM275" t="s">
        <v>360</v>
      </c>
      <c r="KN275" t="s">
        <v>362</v>
      </c>
      <c r="KO275" t="s">
        <v>360</v>
      </c>
      <c r="KP275" t="s">
        <v>362</v>
      </c>
      <c r="KQ275" t="s">
        <v>360</v>
      </c>
      <c r="KR275" t="s">
        <v>362</v>
      </c>
      <c r="KS275" t="s">
        <v>362</v>
      </c>
      <c r="KT275" t="s">
        <v>362</v>
      </c>
      <c r="KU275" t="s">
        <v>362</v>
      </c>
      <c r="LJ275" t="s">
        <v>5279</v>
      </c>
      <c r="LK275" t="s">
        <v>360</v>
      </c>
      <c r="LL275" t="s">
        <v>362</v>
      </c>
      <c r="LM275" t="s">
        <v>362</v>
      </c>
      <c r="LN275" t="s">
        <v>362</v>
      </c>
      <c r="LO275" t="s">
        <v>362</v>
      </c>
      <c r="LP275" t="s">
        <v>362</v>
      </c>
      <c r="LQ275" t="s">
        <v>362</v>
      </c>
      <c r="LS275" t="s">
        <v>3072</v>
      </c>
      <c r="LT275" t="s">
        <v>5287</v>
      </c>
      <c r="MR275" t="s">
        <v>6097</v>
      </c>
      <c r="MS275" t="s">
        <v>360</v>
      </c>
      <c r="MT275" t="s">
        <v>362</v>
      </c>
      <c r="MU275" t="s">
        <v>362</v>
      </c>
      <c r="MV275" t="s">
        <v>362</v>
      </c>
      <c r="MW275" t="s">
        <v>360</v>
      </c>
      <c r="MX275" t="s">
        <v>362</v>
      </c>
      <c r="MY275" t="s">
        <v>362</v>
      </c>
      <c r="MZ275" t="s">
        <v>362</v>
      </c>
      <c r="NA275" t="s">
        <v>362</v>
      </c>
      <c r="NB275" t="s">
        <v>362</v>
      </c>
      <c r="NC275" t="s">
        <v>362</v>
      </c>
      <c r="NE275" t="s">
        <v>4971</v>
      </c>
      <c r="NF275" t="s">
        <v>362</v>
      </c>
      <c r="NG275" t="s">
        <v>362</v>
      </c>
      <c r="NH275" t="s">
        <v>362</v>
      </c>
      <c r="NI275" t="s">
        <v>362</v>
      </c>
      <c r="NJ275" t="s">
        <v>362</v>
      </c>
      <c r="NK275" t="s">
        <v>362</v>
      </c>
      <c r="NL275" t="s">
        <v>362</v>
      </c>
      <c r="NM275" t="s">
        <v>362</v>
      </c>
      <c r="NN275" t="s">
        <v>362</v>
      </c>
      <c r="NO275" t="s">
        <v>362</v>
      </c>
      <c r="NP275" t="s">
        <v>362</v>
      </c>
      <c r="NQ275" t="s">
        <v>360</v>
      </c>
      <c r="NR275" t="s">
        <v>362</v>
      </c>
      <c r="NS275" t="s">
        <v>362</v>
      </c>
      <c r="NU275" t="s">
        <v>5273</v>
      </c>
      <c r="NV275" t="s">
        <v>362</v>
      </c>
      <c r="NW275" t="s">
        <v>362</v>
      </c>
      <c r="NX275" t="s">
        <v>362</v>
      </c>
      <c r="NY275" t="s">
        <v>362</v>
      </c>
      <c r="NZ275" t="s">
        <v>362</v>
      </c>
      <c r="OA275" t="s">
        <v>362</v>
      </c>
      <c r="OB275" t="s">
        <v>360</v>
      </c>
      <c r="OC275" t="s">
        <v>362</v>
      </c>
      <c r="OD275" t="s">
        <v>362</v>
      </c>
      <c r="OE275" t="s">
        <v>362</v>
      </c>
      <c r="OF275" t="s">
        <v>362</v>
      </c>
      <c r="OG275" t="s">
        <v>362</v>
      </c>
      <c r="OI275" t="s">
        <v>5345</v>
      </c>
      <c r="OJ275" t="s">
        <v>360</v>
      </c>
      <c r="OK275" t="s">
        <v>362</v>
      </c>
      <c r="OL275" t="s">
        <v>362</v>
      </c>
      <c r="OM275" t="s">
        <v>362</v>
      </c>
      <c r="ON275" t="s">
        <v>362</v>
      </c>
      <c r="OO275" t="s">
        <v>362</v>
      </c>
      <c r="OP275" t="s">
        <v>362</v>
      </c>
      <c r="OQ275" t="s">
        <v>362</v>
      </c>
      <c r="OR275" t="s">
        <v>362</v>
      </c>
      <c r="OS275" t="s">
        <v>362</v>
      </c>
      <c r="OU275" t="s">
        <v>5002</v>
      </c>
      <c r="PF275" t="s">
        <v>5387</v>
      </c>
      <c r="PG275" t="s">
        <v>362</v>
      </c>
      <c r="PH275" t="s">
        <v>362</v>
      </c>
      <c r="PI275" t="s">
        <v>362</v>
      </c>
      <c r="PJ275" t="s">
        <v>362</v>
      </c>
      <c r="PK275" t="s">
        <v>362</v>
      </c>
      <c r="PL275" t="s">
        <v>362</v>
      </c>
      <c r="PM275" t="s">
        <v>362</v>
      </c>
      <c r="PN275" t="s">
        <v>362</v>
      </c>
      <c r="PO275" t="s">
        <v>362</v>
      </c>
      <c r="PP275" t="s">
        <v>360</v>
      </c>
      <c r="PQ275" t="s">
        <v>362</v>
      </c>
      <c r="PR275" t="s">
        <v>362</v>
      </c>
      <c r="PS275" t="s">
        <v>362</v>
      </c>
      <c r="PT275" t="s">
        <v>362</v>
      </c>
      <c r="PU275" t="s">
        <v>362</v>
      </c>
      <c r="PV275" t="s">
        <v>362</v>
      </c>
      <c r="PW275" t="s">
        <v>362</v>
      </c>
      <c r="PX275" t="s">
        <v>362</v>
      </c>
      <c r="PZ275" t="s">
        <v>5412</v>
      </c>
      <c r="QA275" t="s">
        <v>362</v>
      </c>
      <c r="QB275" t="s">
        <v>362</v>
      </c>
      <c r="QC275" t="s">
        <v>362</v>
      </c>
      <c r="QD275" t="s">
        <v>362</v>
      </c>
      <c r="QE275" t="s">
        <v>362</v>
      </c>
      <c r="QF275" t="s">
        <v>362</v>
      </c>
      <c r="QG275" t="s">
        <v>362</v>
      </c>
      <c r="QH275" t="s">
        <v>360</v>
      </c>
      <c r="QI275" t="s">
        <v>362</v>
      </c>
      <c r="QJ275" t="s">
        <v>362</v>
      </c>
      <c r="QK275" t="s">
        <v>362</v>
      </c>
      <c r="QL275" t="s">
        <v>362</v>
      </c>
      <c r="QM275" t="s">
        <v>362</v>
      </c>
      <c r="QN275" t="s">
        <v>362</v>
      </c>
      <c r="QO275" t="s">
        <v>362</v>
      </c>
      <c r="QP275" t="s">
        <v>362</v>
      </c>
      <c r="QR275" t="s">
        <v>5431</v>
      </c>
      <c r="QS275" t="s">
        <v>362</v>
      </c>
      <c r="QT275" t="s">
        <v>362</v>
      </c>
      <c r="QU275" t="s">
        <v>362</v>
      </c>
      <c r="QV275" t="s">
        <v>362</v>
      </c>
      <c r="QW275" t="s">
        <v>360</v>
      </c>
      <c r="QX275" t="s">
        <v>362</v>
      </c>
      <c r="QY275" t="s">
        <v>362</v>
      </c>
      <c r="QZ275" t="s">
        <v>362</v>
      </c>
      <c r="RA275" t="s">
        <v>362</v>
      </c>
      <c r="RB275" t="s">
        <v>362</v>
      </c>
      <c r="RC275" t="s">
        <v>362</v>
      </c>
      <c r="RD275" t="s">
        <v>362</v>
      </c>
      <c r="RF275" t="s">
        <v>5449</v>
      </c>
      <c r="RG275" t="s">
        <v>362</v>
      </c>
      <c r="RH275" t="s">
        <v>362</v>
      </c>
      <c r="RI275" t="s">
        <v>362</v>
      </c>
      <c r="RJ275" t="s">
        <v>362</v>
      </c>
      <c r="RK275" t="s">
        <v>360</v>
      </c>
      <c r="RL275" t="s">
        <v>362</v>
      </c>
      <c r="RM275" t="s">
        <v>362</v>
      </c>
      <c r="RN275" t="s">
        <v>362</v>
      </c>
      <c r="RO275" t="s">
        <v>362</v>
      </c>
      <c r="RP275" t="s">
        <v>362</v>
      </c>
      <c r="RQ275" t="s">
        <v>362</v>
      </c>
      <c r="RR275" t="s">
        <v>362</v>
      </c>
      <c r="RS275" t="s">
        <v>362</v>
      </c>
      <c r="RT275" t="s">
        <v>362</v>
      </c>
      <c r="RU275" t="s">
        <v>362</v>
      </c>
      <c r="RV275" t="s">
        <v>362</v>
      </c>
      <c r="RX275" t="s">
        <v>7120</v>
      </c>
      <c r="RY275" t="s">
        <v>360</v>
      </c>
      <c r="RZ275" t="s">
        <v>360</v>
      </c>
      <c r="SA275" t="s">
        <v>360</v>
      </c>
      <c r="SB275" t="s">
        <v>360</v>
      </c>
      <c r="SC275" t="s">
        <v>360</v>
      </c>
      <c r="SD275" t="s">
        <v>360</v>
      </c>
      <c r="SE275" t="s">
        <v>362</v>
      </c>
      <c r="SF275" t="s">
        <v>362</v>
      </c>
      <c r="SG275" t="s">
        <v>362</v>
      </c>
      <c r="SH275" t="s">
        <v>362</v>
      </c>
      <c r="SI275" t="s">
        <v>362</v>
      </c>
      <c r="SK275" t="s">
        <v>7121</v>
      </c>
      <c r="SL275" t="s">
        <v>362</v>
      </c>
      <c r="SM275" t="s">
        <v>362</v>
      </c>
      <c r="SN275" t="s">
        <v>362</v>
      </c>
      <c r="SO275" t="s">
        <v>360</v>
      </c>
      <c r="SP275" t="s">
        <v>362</v>
      </c>
      <c r="SQ275" t="s">
        <v>360</v>
      </c>
      <c r="SR275" t="s">
        <v>362</v>
      </c>
      <c r="SS275" t="s">
        <v>360</v>
      </c>
      <c r="ST275" t="s">
        <v>362</v>
      </c>
      <c r="SU275" t="s">
        <v>362</v>
      </c>
      <c r="SV275" t="s">
        <v>362</v>
      </c>
      <c r="SW275" t="s">
        <v>362</v>
      </c>
      <c r="SX275" t="s">
        <v>362</v>
      </c>
      <c r="SZ275" t="s">
        <v>3074</v>
      </c>
      <c r="TA275" t="s">
        <v>362</v>
      </c>
      <c r="TB275" t="s">
        <v>362</v>
      </c>
      <c r="TC275" t="s">
        <v>362</v>
      </c>
      <c r="TD275" t="s">
        <v>362</v>
      </c>
      <c r="TE275" t="s">
        <v>362</v>
      </c>
      <c r="TF275" t="s">
        <v>362</v>
      </c>
      <c r="TG275" t="s">
        <v>360</v>
      </c>
      <c r="TH275" t="s">
        <v>362</v>
      </c>
      <c r="UN275" t="s">
        <v>3074</v>
      </c>
      <c r="UO275" t="s">
        <v>3074</v>
      </c>
      <c r="UP275" t="s">
        <v>3074</v>
      </c>
      <c r="UQ275" t="s">
        <v>7122</v>
      </c>
      <c r="UR275" t="s">
        <v>304</v>
      </c>
      <c r="US275" t="s">
        <v>314</v>
      </c>
      <c r="UT275" t="s">
        <v>290</v>
      </c>
      <c r="UU275" t="s">
        <v>687</v>
      </c>
      <c r="UV275" t="s">
        <v>527</v>
      </c>
      <c r="UW275" t="s">
        <v>329</v>
      </c>
      <c r="UX275" t="s">
        <v>742</v>
      </c>
      <c r="UY275" t="s">
        <v>406</v>
      </c>
      <c r="UZ275" t="s">
        <v>1098</v>
      </c>
      <c r="VA275" t="s">
        <v>1185</v>
      </c>
      <c r="VB275" t="s">
        <v>380</v>
      </c>
    </row>
    <row r="276" spans="1:574" x14ac:dyDescent="0.25">
      <c r="A276" t="s">
        <v>7123</v>
      </c>
      <c r="B276" s="38">
        <v>45919</v>
      </c>
      <c r="C276" t="s">
        <v>3055</v>
      </c>
      <c r="D276" t="s">
        <v>3062</v>
      </c>
      <c r="E276" t="s">
        <v>3068</v>
      </c>
      <c r="G276" t="s">
        <v>3072</v>
      </c>
      <c r="H276" s="38">
        <v>44637</v>
      </c>
      <c r="I276">
        <v>31</v>
      </c>
      <c r="J276" t="s">
        <v>1485</v>
      </c>
      <c r="K276" t="s">
        <v>4866</v>
      </c>
      <c r="L276" t="s">
        <v>4875</v>
      </c>
      <c r="N276" t="s">
        <v>4911</v>
      </c>
      <c r="P276" t="s">
        <v>4921</v>
      </c>
      <c r="R276" t="s">
        <v>3074</v>
      </c>
      <c r="S276" t="s">
        <v>362</v>
      </c>
      <c r="T276" t="s">
        <v>362</v>
      </c>
      <c r="U276" t="s">
        <v>362</v>
      </c>
      <c r="V276" t="s">
        <v>362</v>
      </c>
      <c r="W276" t="s">
        <v>362</v>
      </c>
      <c r="X276" t="s">
        <v>360</v>
      </c>
      <c r="Y276" t="s">
        <v>362</v>
      </c>
      <c r="Z276" t="s">
        <v>362</v>
      </c>
      <c r="AB276" t="s">
        <v>4940</v>
      </c>
      <c r="AC276" t="s">
        <v>4940</v>
      </c>
      <c r="AD276" t="s">
        <v>4940</v>
      </c>
      <c r="AE276" t="s">
        <v>4940</v>
      </c>
      <c r="AF276" t="s">
        <v>4940</v>
      </c>
      <c r="AG276" t="s">
        <v>4940</v>
      </c>
      <c r="AH276" t="s">
        <v>6564</v>
      </c>
      <c r="AI276" t="s">
        <v>360</v>
      </c>
      <c r="AJ276" t="s">
        <v>362</v>
      </c>
      <c r="AK276" t="s">
        <v>362</v>
      </c>
      <c r="AL276" t="s">
        <v>360</v>
      </c>
      <c r="AM276" t="s">
        <v>362</v>
      </c>
      <c r="AN276" t="s">
        <v>362</v>
      </c>
      <c r="AO276" t="s">
        <v>362</v>
      </c>
      <c r="AP276" t="s">
        <v>362</v>
      </c>
      <c r="AQ276" t="s">
        <v>362</v>
      </c>
      <c r="AR276" t="s">
        <v>362</v>
      </c>
      <c r="AS276" t="s">
        <v>362</v>
      </c>
      <c r="AT276" t="s">
        <v>362</v>
      </c>
      <c r="AU276" t="s">
        <v>362</v>
      </c>
      <c r="AV276" t="s">
        <v>362</v>
      </c>
      <c r="AX276" t="s">
        <v>4973</v>
      </c>
      <c r="AY276" t="s">
        <v>362</v>
      </c>
      <c r="AZ276" t="s">
        <v>362</v>
      </c>
      <c r="BA276" t="s">
        <v>362</v>
      </c>
      <c r="BB276" t="s">
        <v>362</v>
      </c>
      <c r="BC276" t="s">
        <v>362</v>
      </c>
      <c r="BD276" t="s">
        <v>362</v>
      </c>
      <c r="BE276" t="s">
        <v>362</v>
      </c>
      <c r="BF276" t="s">
        <v>362</v>
      </c>
      <c r="BG276" t="s">
        <v>362</v>
      </c>
      <c r="BH276" t="s">
        <v>362</v>
      </c>
      <c r="BI276" t="s">
        <v>362</v>
      </c>
      <c r="BJ276" t="s">
        <v>360</v>
      </c>
      <c r="BK276" t="s">
        <v>362</v>
      </c>
      <c r="DE276" t="s">
        <v>5030</v>
      </c>
      <c r="DN276" t="s">
        <v>5041</v>
      </c>
      <c r="DO276" t="s">
        <v>362</v>
      </c>
      <c r="DP276" t="s">
        <v>360</v>
      </c>
      <c r="DQ276" t="s">
        <v>362</v>
      </c>
      <c r="DR276" t="s">
        <v>362</v>
      </c>
      <c r="DS276" t="s">
        <v>362</v>
      </c>
      <c r="DT276" t="s">
        <v>362</v>
      </c>
      <c r="DU276" t="s">
        <v>362</v>
      </c>
      <c r="DV276" t="s">
        <v>362</v>
      </c>
      <c r="DW276" t="s">
        <v>362</v>
      </c>
      <c r="EK276" t="s">
        <v>5070</v>
      </c>
      <c r="EW276" t="s">
        <v>5102</v>
      </c>
      <c r="EX276" t="s">
        <v>362</v>
      </c>
      <c r="EY276" t="s">
        <v>362</v>
      </c>
      <c r="EZ276" t="s">
        <v>362</v>
      </c>
      <c r="FA276" t="s">
        <v>362</v>
      </c>
      <c r="FB276" t="s">
        <v>360</v>
      </c>
      <c r="FC276" t="s">
        <v>362</v>
      </c>
      <c r="FD276" t="s">
        <v>362</v>
      </c>
      <c r="FE276" t="s">
        <v>362</v>
      </c>
      <c r="FF276" t="s">
        <v>362</v>
      </c>
      <c r="FG276" t="s">
        <v>362</v>
      </c>
      <c r="FH276" t="s">
        <v>362</v>
      </c>
      <c r="FJ276" t="s">
        <v>5070</v>
      </c>
      <c r="FK276" t="s">
        <v>5111</v>
      </c>
      <c r="FL276" t="s">
        <v>5113</v>
      </c>
      <c r="FM276" t="s">
        <v>360</v>
      </c>
      <c r="FN276" t="s">
        <v>362</v>
      </c>
      <c r="FO276" t="s">
        <v>362</v>
      </c>
      <c r="FP276" t="s">
        <v>362</v>
      </c>
      <c r="FQ276" t="s">
        <v>362</v>
      </c>
      <c r="FR276" t="s">
        <v>362</v>
      </c>
      <c r="FS276" t="s">
        <v>362</v>
      </c>
      <c r="FT276" t="s">
        <v>362</v>
      </c>
      <c r="FV276" t="s">
        <v>3072</v>
      </c>
      <c r="GG276" t="s">
        <v>4949</v>
      </c>
      <c r="GI276" t="s">
        <v>3074</v>
      </c>
      <c r="HN276" t="s">
        <v>5172</v>
      </c>
      <c r="HO276" t="s">
        <v>362</v>
      </c>
      <c r="HP276" t="s">
        <v>362</v>
      </c>
      <c r="HQ276" t="s">
        <v>360</v>
      </c>
      <c r="HR276" t="s">
        <v>362</v>
      </c>
      <c r="HS276" t="s">
        <v>362</v>
      </c>
      <c r="HT276" t="s">
        <v>362</v>
      </c>
      <c r="HU276" t="s">
        <v>362</v>
      </c>
      <c r="HV276" t="s">
        <v>362</v>
      </c>
      <c r="HW276" t="s">
        <v>362</v>
      </c>
      <c r="HY276" t="s">
        <v>5186</v>
      </c>
      <c r="HZ276" t="s">
        <v>362</v>
      </c>
      <c r="IA276" t="s">
        <v>362</v>
      </c>
      <c r="IB276" t="s">
        <v>362</v>
      </c>
      <c r="IC276" t="s">
        <v>362</v>
      </c>
      <c r="ID276" t="s">
        <v>360</v>
      </c>
      <c r="IE276" t="s">
        <v>362</v>
      </c>
      <c r="IG276" t="s">
        <v>4907</v>
      </c>
      <c r="IP276" t="s">
        <v>5203</v>
      </c>
      <c r="IQ276" t="s">
        <v>6674</v>
      </c>
      <c r="IR276" t="s">
        <v>362</v>
      </c>
      <c r="IS276" t="s">
        <v>360</v>
      </c>
      <c r="IT276" t="s">
        <v>362</v>
      </c>
      <c r="IU276" t="s">
        <v>362</v>
      </c>
      <c r="IV276" t="s">
        <v>360</v>
      </c>
      <c r="IW276" t="s">
        <v>362</v>
      </c>
      <c r="IX276" t="s">
        <v>362</v>
      </c>
      <c r="IY276" t="s">
        <v>362</v>
      </c>
      <c r="IZ276" t="s">
        <v>362</v>
      </c>
      <c r="JA276" t="s">
        <v>362</v>
      </c>
      <c r="JL276" t="s">
        <v>5235</v>
      </c>
      <c r="JX276" t="s">
        <v>5257</v>
      </c>
      <c r="JY276" t="s">
        <v>362</v>
      </c>
      <c r="JZ276" t="s">
        <v>362</v>
      </c>
      <c r="KA276" t="s">
        <v>362</v>
      </c>
      <c r="KB276" t="s">
        <v>362</v>
      </c>
      <c r="KC276" t="s">
        <v>362</v>
      </c>
      <c r="KD276" t="s">
        <v>360</v>
      </c>
      <c r="KE276" t="s">
        <v>362</v>
      </c>
      <c r="KF276" t="s">
        <v>362</v>
      </c>
      <c r="KG276" t="s">
        <v>362</v>
      </c>
      <c r="KI276" t="s">
        <v>5259</v>
      </c>
      <c r="KJ276" t="s">
        <v>5263</v>
      </c>
      <c r="KK276" t="s">
        <v>360</v>
      </c>
      <c r="KL276" t="s">
        <v>362</v>
      </c>
      <c r="KM276" t="s">
        <v>362</v>
      </c>
      <c r="KN276" t="s">
        <v>362</v>
      </c>
      <c r="KO276" t="s">
        <v>362</v>
      </c>
      <c r="KP276" t="s">
        <v>362</v>
      </c>
      <c r="KQ276" t="s">
        <v>362</v>
      </c>
      <c r="KR276" t="s">
        <v>362</v>
      </c>
      <c r="KS276" t="s">
        <v>362</v>
      </c>
      <c r="KT276" t="s">
        <v>362</v>
      </c>
      <c r="KU276" t="s">
        <v>362</v>
      </c>
      <c r="LJ276" t="s">
        <v>5997</v>
      </c>
      <c r="LK276" t="s">
        <v>360</v>
      </c>
      <c r="LL276" t="s">
        <v>360</v>
      </c>
      <c r="LM276" t="s">
        <v>362</v>
      </c>
      <c r="LN276" t="s">
        <v>362</v>
      </c>
      <c r="LO276" t="s">
        <v>362</v>
      </c>
      <c r="LP276" t="s">
        <v>362</v>
      </c>
      <c r="LQ276" t="s">
        <v>362</v>
      </c>
      <c r="LS276" t="s">
        <v>3072</v>
      </c>
      <c r="LT276" t="s">
        <v>5287</v>
      </c>
      <c r="MR276" t="s">
        <v>5050</v>
      </c>
      <c r="MS276" t="s">
        <v>362</v>
      </c>
      <c r="MT276" t="s">
        <v>362</v>
      </c>
      <c r="MU276" t="s">
        <v>362</v>
      </c>
      <c r="MV276" t="s">
        <v>362</v>
      </c>
      <c r="MW276" t="s">
        <v>362</v>
      </c>
      <c r="MX276" t="s">
        <v>362</v>
      </c>
      <c r="MY276" t="s">
        <v>362</v>
      </c>
      <c r="MZ276" t="s">
        <v>360</v>
      </c>
      <c r="NA276" t="s">
        <v>362</v>
      </c>
      <c r="NB276" t="s">
        <v>362</v>
      </c>
      <c r="NC276" t="s">
        <v>362</v>
      </c>
      <c r="NE276" t="s">
        <v>4971</v>
      </c>
      <c r="NF276" t="s">
        <v>362</v>
      </c>
      <c r="NG276" t="s">
        <v>362</v>
      </c>
      <c r="NH276" t="s">
        <v>362</v>
      </c>
      <c r="NI276" t="s">
        <v>362</v>
      </c>
      <c r="NJ276" t="s">
        <v>362</v>
      </c>
      <c r="NK276" t="s">
        <v>362</v>
      </c>
      <c r="NL276" t="s">
        <v>362</v>
      </c>
      <c r="NM276" t="s">
        <v>362</v>
      </c>
      <c r="NN276" t="s">
        <v>362</v>
      </c>
      <c r="NO276" t="s">
        <v>362</v>
      </c>
      <c r="NP276" t="s">
        <v>362</v>
      </c>
      <c r="NQ276" t="s">
        <v>360</v>
      </c>
      <c r="NR276" t="s">
        <v>362</v>
      </c>
      <c r="NS276" t="s">
        <v>362</v>
      </c>
      <c r="NU276" t="s">
        <v>5263</v>
      </c>
      <c r="NV276" t="s">
        <v>360</v>
      </c>
      <c r="NW276" t="s">
        <v>362</v>
      </c>
      <c r="NX276" t="s">
        <v>362</v>
      </c>
      <c r="NY276" t="s">
        <v>362</v>
      </c>
      <c r="NZ276" t="s">
        <v>362</v>
      </c>
      <c r="OA276" t="s">
        <v>362</v>
      </c>
      <c r="OB276" t="s">
        <v>362</v>
      </c>
      <c r="OC276" t="s">
        <v>362</v>
      </c>
      <c r="OD276" t="s">
        <v>362</v>
      </c>
      <c r="OE276" t="s">
        <v>362</v>
      </c>
      <c r="OF276" t="s">
        <v>362</v>
      </c>
      <c r="OG276" t="s">
        <v>362</v>
      </c>
      <c r="OI276" t="s">
        <v>5345</v>
      </c>
      <c r="OJ276" t="s">
        <v>360</v>
      </c>
      <c r="OK276" t="s">
        <v>362</v>
      </c>
      <c r="OL276" t="s">
        <v>362</v>
      </c>
      <c r="OM276" t="s">
        <v>362</v>
      </c>
      <c r="ON276" t="s">
        <v>362</v>
      </c>
      <c r="OO276" t="s">
        <v>362</v>
      </c>
      <c r="OP276" t="s">
        <v>362</v>
      </c>
      <c r="OQ276" t="s">
        <v>362</v>
      </c>
      <c r="OR276" t="s">
        <v>362</v>
      </c>
      <c r="OS276" t="s">
        <v>362</v>
      </c>
      <c r="OU276" t="s">
        <v>5002</v>
      </c>
      <c r="PF276" t="s">
        <v>5398</v>
      </c>
      <c r="PG276" t="s">
        <v>362</v>
      </c>
      <c r="PH276" t="s">
        <v>362</v>
      </c>
      <c r="PI276" t="s">
        <v>362</v>
      </c>
      <c r="PJ276" t="s">
        <v>362</v>
      </c>
      <c r="PK276" t="s">
        <v>362</v>
      </c>
      <c r="PL276" t="s">
        <v>362</v>
      </c>
      <c r="PM276" t="s">
        <v>362</v>
      </c>
      <c r="PN276" t="s">
        <v>362</v>
      </c>
      <c r="PO276" t="s">
        <v>362</v>
      </c>
      <c r="PP276" t="s">
        <v>362</v>
      </c>
      <c r="PQ276" t="s">
        <v>362</v>
      </c>
      <c r="PR276" t="s">
        <v>362</v>
      </c>
      <c r="PS276" t="s">
        <v>362</v>
      </c>
      <c r="PT276" t="s">
        <v>362</v>
      </c>
      <c r="PU276" t="s">
        <v>362</v>
      </c>
      <c r="PV276" t="s">
        <v>362</v>
      </c>
      <c r="PW276" t="s">
        <v>362</v>
      </c>
      <c r="PX276" t="s">
        <v>360</v>
      </c>
      <c r="PZ276" t="s">
        <v>5398</v>
      </c>
      <c r="QA276" t="s">
        <v>362</v>
      </c>
      <c r="QB276" t="s">
        <v>362</v>
      </c>
      <c r="QC276" t="s">
        <v>362</v>
      </c>
      <c r="QD276" t="s">
        <v>362</v>
      </c>
      <c r="QE276" t="s">
        <v>362</v>
      </c>
      <c r="QF276" t="s">
        <v>362</v>
      </c>
      <c r="QG276" t="s">
        <v>362</v>
      </c>
      <c r="QH276" t="s">
        <v>362</v>
      </c>
      <c r="QI276" t="s">
        <v>362</v>
      </c>
      <c r="QJ276" t="s">
        <v>362</v>
      </c>
      <c r="QK276" t="s">
        <v>362</v>
      </c>
      <c r="QL276" t="s">
        <v>362</v>
      </c>
      <c r="QM276" t="s">
        <v>360</v>
      </c>
      <c r="QN276" t="s">
        <v>362</v>
      </c>
      <c r="QO276" t="s">
        <v>362</v>
      </c>
      <c r="QP276" t="s">
        <v>362</v>
      </c>
      <c r="SZ276" t="s">
        <v>3074</v>
      </c>
      <c r="TA276" t="s">
        <v>362</v>
      </c>
      <c r="TB276" t="s">
        <v>362</v>
      </c>
      <c r="TC276" t="s">
        <v>362</v>
      </c>
      <c r="TD276" t="s">
        <v>362</v>
      </c>
      <c r="TE276" t="s">
        <v>362</v>
      </c>
      <c r="TF276" t="s">
        <v>362</v>
      </c>
      <c r="TG276" t="s">
        <v>360</v>
      </c>
      <c r="TH276" t="s">
        <v>362</v>
      </c>
      <c r="UN276" t="s">
        <v>3074</v>
      </c>
      <c r="UO276" t="s">
        <v>3074</v>
      </c>
      <c r="UP276" t="s">
        <v>3074</v>
      </c>
      <c r="UQ276" t="s">
        <v>1600</v>
      </c>
      <c r="UR276" t="s">
        <v>304</v>
      </c>
      <c r="US276" t="s">
        <v>321</v>
      </c>
      <c r="UT276" t="s">
        <v>282</v>
      </c>
      <c r="UU276" t="s">
        <v>686</v>
      </c>
      <c r="UV276" t="s">
        <v>532</v>
      </c>
      <c r="UW276" t="s">
        <v>328</v>
      </c>
      <c r="UX276" t="s">
        <v>742</v>
      </c>
      <c r="UY276" t="s">
        <v>406</v>
      </c>
      <c r="UZ276" t="s">
        <v>1098</v>
      </c>
      <c r="VA276" t="s">
        <v>1184</v>
      </c>
      <c r="VB276" t="s">
        <v>380</v>
      </c>
    </row>
    <row r="277" spans="1:574" x14ac:dyDescent="0.25">
      <c r="A277" t="s">
        <v>7124</v>
      </c>
      <c r="B277" s="38">
        <v>45919</v>
      </c>
      <c r="C277" t="s">
        <v>3055</v>
      </c>
      <c r="D277" t="s">
        <v>3062</v>
      </c>
      <c r="E277" t="s">
        <v>3068</v>
      </c>
      <c r="G277" t="s">
        <v>3072</v>
      </c>
      <c r="H277" s="38">
        <v>44937</v>
      </c>
      <c r="I277">
        <v>45</v>
      </c>
      <c r="J277" t="s">
        <v>1485</v>
      </c>
      <c r="K277" t="s">
        <v>4866</v>
      </c>
      <c r="L277" t="s">
        <v>4873</v>
      </c>
      <c r="N277" t="s">
        <v>4911</v>
      </c>
      <c r="P277" t="s">
        <v>4921</v>
      </c>
      <c r="R277" t="s">
        <v>3074</v>
      </c>
      <c r="S277" t="s">
        <v>362</v>
      </c>
      <c r="T277" t="s">
        <v>362</v>
      </c>
      <c r="U277" t="s">
        <v>362</v>
      </c>
      <c r="V277" t="s">
        <v>362</v>
      </c>
      <c r="W277" t="s">
        <v>362</v>
      </c>
      <c r="X277" t="s">
        <v>360</v>
      </c>
      <c r="Y277" t="s">
        <v>362</v>
      </c>
      <c r="Z277" t="s">
        <v>362</v>
      </c>
      <c r="AB277" t="s">
        <v>4940</v>
      </c>
      <c r="AC277" t="s">
        <v>4940</v>
      </c>
      <c r="AD277" t="s">
        <v>4940</v>
      </c>
      <c r="AE277" t="s">
        <v>4940</v>
      </c>
      <c r="AF277" t="s">
        <v>4940</v>
      </c>
      <c r="AG277" t="s">
        <v>4940</v>
      </c>
      <c r="AH277" t="s">
        <v>6869</v>
      </c>
      <c r="AI277" t="s">
        <v>360</v>
      </c>
      <c r="AJ277" t="s">
        <v>362</v>
      </c>
      <c r="AK277" t="s">
        <v>360</v>
      </c>
      <c r="AL277" t="s">
        <v>360</v>
      </c>
      <c r="AM277" t="s">
        <v>362</v>
      </c>
      <c r="AN277" t="s">
        <v>362</v>
      </c>
      <c r="AO277" t="s">
        <v>362</v>
      </c>
      <c r="AP277" t="s">
        <v>362</v>
      </c>
      <c r="AQ277" t="s">
        <v>362</v>
      </c>
      <c r="AR277" t="s">
        <v>362</v>
      </c>
      <c r="AS277" t="s">
        <v>360</v>
      </c>
      <c r="AT277" t="s">
        <v>362</v>
      </c>
      <c r="AU277" t="s">
        <v>362</v>
      </c>
      <c r="AV277" t="s">
        <v>362</v>
      </c>
      <c r="AX277" t="s">
        <v>4973</v>
      </c>
      <c r="AY277" t="s">
        <v>362</v>
      </c>
      <c r="AZ277" t="s">
        <v>362</v>
      </c>
      <c r="BA277" t="s">
        <v>362</v>
      </c>
      <c r="BB277" t="s">
        <v>362</v>
      </c>
      <c r="BC277" t="s">
        <v>362</v>
      </c>
      <c r="BD277" t="s">
        <v>362</v>
      </c>
      <c r="BE277" t="s">
        <v>362</v>
      </c>
      <c r="BF277" t="s">
        <v>362</v>
      </c>
      <c r="BG277" t="s">
        <v>362</v>
      </c>
      <c r="BH277" t="s">
        <v>362</v>
      </c>
      <c r="BI277" t="s">
        <v>362</v>
      </c>
      <c r="BJ277" t="s">
        <v>360</v>
      </c>
      <c r="BK277" t="s">
        <v>362</v>
      </c>
      <c r="DE277" t="s">
        <v>5026</v>
      </c>
      <c r="DF277" t="s">
        <v>5036</v>
      </c>
      <c r="DG277" t="s">
        <v>362</v>
      </c>
      <c r="DH277" t="s">
        <v>362</v>
      </c>
      <c r="DI277" t="s">
        <v>360</v>
      </c>
      <c r="DJ277" t="s">
        <v>362</v>
      </c>
      <c r="DK277" t="s">
        <v>362</v>
      </c>
      <c r="DL277" t="s">
        <v>362</v>
      </c>
      <c r="EK277" t="s">
        <v>5074</v>
      </c>
      <c r="EL277" t="s">
        <v>6823</v>
      </c>
      <c r="EM277" t="s">
        <v>360</v>
      </c>
      <c r="EN277" t="s">
        <v>362</v>
      </c>
      <c r="EO277" t="s">
        <v>362</v>
      </c>
      <c r="EP277" t="s">
        <v>362</v>
      </c>
      <c r="EQ277" t="s">
        <v>360</v>
      </c>
      <c r="ER277" t="s">
        <v>362</v>
      </c>
      <c r="ES277" t="s">
        <v>362</v>
      </c>
      <c r="ET277" t="s">
        <v>362</v>
      </c>
      <c r="EU277" t="s">
        <v>362</v>
      </c>
      <c r="EW277" t="s">
        <v>5094</v>
      </c>
      <c r="EX277" t="s">
        <v>360</v>
      </c>
      <c r="EY277" t="s">
        <v>362</v>
      </c>
      <c r="EZ277" t="s">
        <v>362</v>
      </c>
      <c r="FA277" t="s">
        <v>362</v>
      </c>
      <c r="FB277" t="s">
        <v>362</v>
      </c>
      <c r="FC277" t="s">
        <v>362</v>
      </c>
      <c r="FD277" t="s">
        <v>362</v>
      </c>
      <c r="FE277" t="s">
        <v>362</v>
      </c>
      <c r="FF277" t="s">
        <v>362</v>
      </c>
      <c r="FG277" t="s">
        <v>362</v>
      </c>
      <c r="FH277" t="s">
        <v>362</v>
      </c>
      <c r="FJ277" t="s">
        <v>5078</v>
      </c>
      <c r="FK277" t="s">
        <v>3074</v>
      </c>
      <c r="FL277" t="s">
        <v>5113</v>
      </c>
      <c r="FM277" t="s">
        <v>360</v>
      </c>
      <c r="FN277" t="s">
        <v>362</v>
      </c>
      <c r="FO277" t="s">
        <v>362</v>
      </c>
      <c r="FP277" t="s">
        <v>362</v>
      </c>
      <c r="FQ277" t="s">
        <v>362</v>
      </c>
      <c r="FR277" t="s">
        <v>362</v>
      </c>
      <c r="FS277" t="s">
        <v>362</v>
      </c>
      <c r="FT277" t="s">
        <v>362</v>
      </c>
      <c r="FV277" t="s">
        <v>3072</v>
      </c>
      <c r="GG277" t="s">
        <v>4949</v>
      </c>
      <c r="GI277" t="s">
        <v>3074</v>
      </c>
      <c r="HN277" t="s">
        <v>5172</v>
      </c>
      <c r="HO277" t="s">
        <v>362</v>
      </c>
      <c r="HP277" t="s">
        <v>362</v>
      </c>
      <c r="HQ277" t="s">
        <v>360</v>
      </c>
      <c r="HR277" t="s">
        <v>362</v>
      </c>
      <c r="HS277" t="s">
        <v>362</v>
      </c>
      <c r="HT277" t="s">
        <v>362</v>
      </c>
      <c r="HU277" t="s">
        <v>362</v>
      </c>
      <c r="HV277" t="s">
        <v>362</v>
      </c>
      <c r="HW277" t="s">
        <v>362</v>
      </c>
      <c r="HY277" t="s">
        <v>5186</v>
      </c>
      <c r="HZ277" t="s">
        <v>362</v>
      </c>
      <c r="IA277" t="s">
        <v>362</v>
      </c>
      <c r="IB277" t="s">
        <v>362</v>
      </c>
      <c r="IC277" t="s">
        <v>362</v>
      </c>
      <c r="ID277" t="s">
        <v>360</v>
      </c>
      <c r="IE277" t="s">
        <v>362</v>
      </c>
      <c r="IG277" t="s">
        <v>5187</v>
      </c>
      <c r="IP277" t="s">
        <v>5203</v>
      </c>
      <c r="IQ277" t="s">
        <v>5220</v>
      </c>
      <c r="IR277" t="s">
        <v>362</v>
      </c>
      <c r="IS277" t="s">
        <v>362</v>
      </c>
      <c r="IT277" t="s">
        <v>362</v>
      </c>
      <c r="IU277" t="s">
        <v>362</v>
      </c>
      <c r="IV277" t="s">
        <v>360</v>
      </c>
      <c r="IW277" t="s">
        <v>362</v>
      </c>
      <c r="IX277" t="s">
        <v>362</v>
      </c>
      <c r="IY277" t="s">
        <v>362</v>
      </c>
      <c r="IZ277" t="s">
        <v>362</v>
      </c>
      <c r="JA277" t="s">
        <v>362</v>
      </c>
      <c r="JL277" t="s">
        <v>3074</v>
      </c>
      <c r="JX277" t="s">
        <v>5248</v>
      </c>
      <c r="JY277" t="s">
        <v>360</v>
      </c>
      <c r="JZ277" t="s">
        <v>362</v>
      </c>
      <c r="KA277" t="s">
        <v>362</v>
      </c>
      <c r="KB277" t="s">
        <v>362</v>
      </c>
      <c r="KC277" t="s">
        <v>362</v>
      </c>
      <c r="KD277" t="s">
        <v>362</v>
      </c>
      <c r="KE277" t="s">
        <v>362</v>
      </c>
      <c r="KF277" t="s">
        <v>362</v>
      </c>
      <c r="KG277" t="s">
        <v>362</v>
      </c>
      <c r="KI277" t="s">
        <v>5259</v>
      </c>
      <c r="KJ277" t="s">
        <v>5263</v>
      </c>
      <c r="KK277" t="s">
        <v>360</v>
      </c>
      <c r="KL277" t="s">
        <v>362</v>
      </c>
      <c r="KM277" t="s">
        <v>362</v>
      </c>
      <c r="KN277" t="s">
        <v>362</v>
      </c>
      <c r="KO277" t="s">
        <v>362</v>
      </c>
      <c r="KP277" t="s">
        <v>362</v>
      </c>
      <c r="KQ277" t="s">
        <v>362</v>
      </c>
      <c r="KR277" t="s">
        <v>362</v>
      </c>
      <c r="KS277" t="s">
        <v>362</v>
      </c>
      <c r="KT277" t="s">
        <v>362</v>
      </c>
      <c r="KU277" t="s">
        <v>362</v>
      </c>
      <c r="LJ277" t="s">
        <v>5279</v>
      </c>
      <c r="LK277" t="s">
        <v>360</v>
      </c>
      <c r="LL277" t="s">
        <v>362</v>
      </c>
      <c r="LM277" t="s">
        <v>362</v>
      </c>
      <c r="LN277" t="s">
        <v>362</v>
      </c>
      <c r="LO277" t="s">
        <v>362</v>
      </c>
      <c r="LP277" t="s">
        <v>362</v>
      </c>
      <c r="LQ277" t="s">
        <v>362</v>
      </c>
      <c r="LS277" t="s">
        <v>3072</v>
      </c>
      <c r="LT277" t="s">
        <v>5287</v>
      </c>
      <c r="MR277" t="s">
        <v>5050</v>
      </c>
      <c r="MS277" t="s">
        <v>362</v>
      </c>
      <c r="MT277" t="s">
        <v>362</v>
      </c>
      <c r="MU277" t="s">
        <v>362</v>
      </c>
      <c r="MV277" t="s">
        <v>362</v>
      </c>
      <c r="MW277" t="s">
        <v>362</v>
      </c>
      <c r="MX277" t="s">
        <v>362</v>
      </c>
      <c r="MY277" t="s">
        <v>362</v>
      </c>
      <c r="MZ277" t="s">
        <v>360</v>
      </c>
      <c r="NA277" t="s">
        <v>362</v>
      </c>
      <c r="NB277" t="s">
        <v>362</v>
      </c>
      <c r="NC277" t="s">
        <v>362</v>
      </c>
      <c r="NE277" t="s">
        <v>4971</v>
      </c>
      <c r="NF277" t="s">
        <v>362</v>
      </c>
      <c r="NG277" t="s">
        <v>362</v>
      </c>
      <c r="NH277" t="s">
        <v>362</v>
      </c>
      <c r="NI277" t="s">
        <v>362</v>
      </c>
      <c r="NJ277" t="s">
        <v>362</v>
      </c>
      <c r="NK277" t="s">
        <v>362</v>
      </c>
      <c r="NL277" t="s">
        <v>362</v>
      </c>
      <c r="NM277" t="s">
        <v>362</v>
      </c>
      <c r="NN277" t="s">
        <v>362</v>
      </c>
      <c r="NO277" t="s">
        <v>362</v>
      </c>
      <c r="NP277" t="s">
        <v>362</v>
      </c>
      <c r="NQ277" t="s">
        <v>360</v>
      </c>
      <c r="NR277" t="s">
        <v>362</v>
      </c>
      <c r="NS277" t="s">
        <v>362</v>
      </c>
      <c r="NU277" t="s">
        <v>5263</v>
      </c>
      <c r="NV277" t="s">
        <v>360</v>
      </c>
      <c r="NW277" t="s">
        <v>362</v>
      </c>
      <c r="NX277" t="s">
        <v>362</v>
      </c>
      <c r="NY277" t="s">
        <v>362</v>
      </c>
      <c r="NZ277" t="s">
        <v>362</v>
      </c>
      <c r="OA277" t="s">
        <v>362</v>
      </c>
      <c r="OB277" t="s">
        <v>362</v>
      </c>
      <c r="OC277" t="s">
        <v>362</v>
      </c>
      <c r="OD277" t="s">
        <v>362</v>
      </c>
      <c r="OE277" t="s">
        <v>362</v>
      </c>
      <c r="OF277" t="s">
        <v>362</v>
      </c>
      <c r="OG277" t="s">
        <v>362</v>
      </c>
      <c r="OI277" t="s">
        <v>5345</v>
      </c>
      <c r="OJ277" t="s">
        <v>360</v>
      </c>
      <c r="OK277" t="s">
        <v>362</v>
      </c>
      <c r="OL277" t="s">
        <v>362</v>
      </c>
      <c r="OM277" t="s">
        <v>362</v>
      </c>
      <c r="ON277" t="s">
        <v>362</v>
      </c>
      <c r="OO277" t="s">
        <v>362</v>
      </c>
      <c r="OP277" t="s">
        <v>362</v>
      </c>
      <c r="OQ277" t="s">
        <v>362</v>
      </c>
      <c r="OR277" t="s">
        <v>362</v>
      </c>
      <c r="OS277" t="s">
        <v>362</v>
      </c>
      <c r="OU277" t="s">
        <v>5002</v>
      </c>
      <c r="PF277" t="s">
        <v>6549</v>
      </c>
      <c r="PG277" t="s">
        <v>362</v>
      </c>
      <c r="PH277" t="s">
        <v>362</v>
      </c>
      <c r="PI277" t="s">
        <v>362</v>
      </c>
      <c r="PJ277" t="s">
        <v>362</v>
      </c>
      <c r="PK277" t="s">
        <v>362</v>
      </c>
      <c r="PL277" t="s">
        <v>362</v>
      </c>
      <c r="PM277" t="s">
        <v>360</v>
      </c>
      <c r="PN277" t="s">
        <v>360</v>
      </c>
      <c r="PO277" t="s">
        <v>362</v>
      </c>
      <c r="PP277" t="s">
        <v>360</v>
      </c>
      <c r="PQ277" t="s">
        <v>362</v>
      </c>
      <c r="PR277" t="s">
        <v>362</v>
      </c>
      <c r="PS277" t="s">
        <v>362</v>
      </c>
      <c r="PT277" t="s">
        <v>362</v>
      </c>
      <c r="PU277" t="s">
        <v>362</v>
      </c>
      <c r="PV277" t="s">
        <v>362</v>
      </c>
      <c r="PW277" t="s">
        <v>362</v>
      </c>
      <c r="PX277" t="s">
        <v>362</v>
      </c>
      <c r="PZ277" t="s">
        <v>6783</v>
      </c>
      <c r="QA277" t="s">
        <v>362</v>
      </c>
      <c r="QB277" t="s">
        <v>362</v>
      </c>
      <c r="QC277" t="s">
        <v>360</v>
      </c>
      <c r="QD277" t="s">
        <v>362</v>
      </c>
      <c r="QE277" t="s">
        <v>362</v>
      </c>
      <c r="QF277" t="s">
        <v>362</v>
      </c>
      <c r="QG277" t="s">
        <v>362</v>
      </c>
      <c r="QH277" t="s">
        <v>360</v>
      </c>
      <c r="QI277" t="s">
        <v>362</v>
      </c>
      <c r="QJ277" t="s">
        <v>362</v>
      </c>
      <c r="QK277" t="s">
        <v>362</v>
      </c>
      <c r="QL277" t="s">
        <v>362</v>
      </c>
      <c r="QM277" t="s">
        <v>362</v>
      </c>
      <c r="QN277" t="s">
        <v>362</v>
      </c>
      <c r="QO277" t="s">
        <v>362</v>
      </c>
      <c r="QP277" t="s">
        <v>362</v>
      </c>
      <c r="QR277" t="s">
        <v>5437</v>
      </c>
      <c r="QS277" t="s">
        <v>362</v>
      </c>
      <c r="QT277" t="s">
        <v>362</v>
      </c>
      <c r="QU277" t="s">
        <v>362</v>
      </c>
      <c r="QV277" t="s">
        <v>362</v>
      </c>
      <c r="QW277" t="s">
        <v>362</v>
      </c>
      <c r="QX277" t="s">
        <v>362</v>
      </c>
      <c r="QY277" t="s">
        <v>362</v>
      </c>
      <c r="QZ277" t="s">
        <v>360</v>
      </c>
      <c r="RA277" t="s">
        <v>362</v>
      </c>
      <c r="RB277" t="s">
        <v>362</v>
      </c>
      <c r="RC277" t="s">
        <v>362</v>
      </c>
      <c r="RD277" t="s">
        <v>362</v>
      </c>
      <c r="RF277" t="s">
        <v>6446</v>
      </c>
      <c r="RG277" t="s">
        <v>362</v>
      </c>
      <c r="RH277" t="s">
        <v>360</v>
      </c>
      <c r="RI277" t="s">
        <v>362</v>
      </c>
      <c r="RJ277" t="s">
        <v>362</v>
      </c>
      <c r="RK277" t="s">
        <v>360</v>
      </c>
      <c r="RL277" t="s">
        <v>362</v>
      </c>
      <c r="RM277" t="s">
        <v>362</v>
      </c>
      <c r="RN277" t="s">
        <v>362</v>
      </c>
      <c r="RO277" t="s">
        <v>362</v>
      </c>
      <c r="RP277" t="s">
        <v>362</v>
      </c>
      <c r="RQ277" t="s">
        <v>362</v>
      </c>
      <c r="RR277" t="s">
        <v>362</v>
      </c>
      <c r="RS277" t="s">
        <v>362</v>
      </c>
      <c r="RT277" t="s">
        <v>362</v>
      </c>
      <c r="RU277" t="s">
        <v>362</v>
      </c>
      <c r="RV277" t="s">
        <v>362</v>
      </c>
      <c r="RX277" t="s">
        <v>7125</v>
      </c>
      <c r="RY277" t="s">
        <v>360</v>
      </c>
      <c r="RZ277" t="s">
        <v>360</v>
      </c>
      <c r="SA277" t="s">
        <v>360</v>
      </c>
      <c r="SB277" t="s">
        <v>360</v>
      </c>
      <c r="SC277" t="s">
        <v>362</v>
      </c>
      <c r="SD277" t="s">
        <v>362</v>
      </c>
      <c r="SE277" t="s">
        <v>362</v>
      </c>
      <c r="SF277" t="s">
        <v>362</v>
      </c>
      <c r="SG277" t="s">
        <v>362</v>
      </c>
      <c r="SH277" t="s">
        <v>362</v>
      </c>
      <c r="SI277" t="s">
        <v>362</v>
      </c>
      <c r="SK277" t="s">
        <v>5493</v>
      </c>
      <c r="SL277" t="s">
        <v>362</v>
      </c>
      <c r="SM277" t="s">
        <v>362</v>
      </c>
      <c r="SN277" t="s">
        <v>362</v>
      </c>
      <c r="SO277" t="s">
        <v>362</v>
      </c>
      <c r="SP277" t="s">
        <v>362</v>
      </c>
      <c r="SQ277" t="s">
        <v>360</v>
      </c>
      <c r="SR277" t="s">
        <v>362</v>
      </c>
      <c r="SS277" t="s">
        <v>362</v>
      </c>
      <c r="ST277" t="s">
        <v>362</v>
      </c>
      <c r="SU277" t="s">
        <v>362</v>
      </c>
      <c r="SV277" t="s">
        <v>362</v>
      </c>
      <c r="SW277" t="s">
        <v>362</v>
      </c>
      <c r="SX277" t="s">
        <v>362</v>
      </c>
      <c r="SZ277" t="s">
        <v>6837</v>
      </c>
      <c r="TA277" t="s">
        <v>362</v>
      </c>
      <c r="TB277" t="s">
        <v>360</v>
      </c>
      <c r="TC277" t="s">
        <v>362</v>
      </c>
      <c r="TD277" t="s">
        <v>362</v>
      </c>
      <c r="TE277" t="s">
        <v>360</v>
      </c>
      <c r="TF277" t="s">
        <v>362</v>
      </c>
      <c r="TG277" t="s">
        <v>362</v>
      </c>
      <c r="TH277" t="s">
        <v>362</v>
      </c>
      <c r="TJ277" t="s">
        <v>5495</v>
      </c>
      <c r="TK277" t="s">
        <v>362</v>
      </c>
      <c r="TL277" t="s">
        <v>362</v>
      </c>
      <c r="TM277" t="s">
        <v>362</v>
      </c>
      <c r="TN277" t="s">
        <v>362</v>
      </c>
      <c r="TO277" t="s">
        <v>362</v>
      </c>
      <c r="TP277" t="s">
        <v>362</v>
      </c>
      <c r="TQ277" t="s">
        <v>360</v>
      </c>
      <c r="TR277" t="s">
        <v>362</v>
      </c>
      <c r="TS277" t="s">
        <v>362</v>
      </c>
      <c r="TT277" t="s">
        <v>362</v>
      </c>
      <c r="TU277" t="s">
        <v>362</v>
      </c>
      <c r="TV277" t="s">
        <v>362</v>
      </c>
      <c r="TW277" t="s">
        <v>362</v>
      </c>
      <c r="UN277" t="s">
        <v>3074</v>
      </c>
      <c r="UO277" t="s">
        <v>3074</v>
      </c>
      <c r="UP277" t="s">
        <v>3074</v>
      </c>
      <c r="UQ277" t="s">
        <v>7126</v>
      </c>
      <c r="UR277" t="s">
        <v>304</v>
      </c>
      <c r="US277" t="s">
        <v>321</v>
      </c>
      <c r="UT277" t="s">
        <v>290</v>
      </c>
      <c r="UU277" t="s">
        <v>687</v>
      </c>
      <c r="UV277" t="s">
        <v>527</v>
      </c>
      <c r="UW277" t="s">
        <v>329</v>
      </c>
      <c r="UX277" t="s">
        <v>742</v>
      </c>
      <c r="UY277" t="s">
        <v>406</v>
      </c>
      <c r="UZ277" t="s">
        <v>1098</v>
      </c>
      <c r="VA277" t="s">
        <v>1185</v>
      </c>
      <c r="VB277" t="s">
        <v>380</v>
      </c>
    </row>
    <row r="278" spans="1:574" x14ac:dyDescent="0.25">
      <c r="A278" t="s">
        <v>7127</v>
      </c>
      <c r="B278" s="38">
        <v>45919</v>
      </c>
      <c r="C278" t="s">
        <v>3055</v>
      </c>
      <c r="D278" t="s">
        <v>3062</v>
      </c>
      <c r="E278" t="s">
        <v>3068</v>
      </c>
      <c r="G278" t="s">
        <v>3072</v>
      </c>
      <c r="H278" s="38">
        <v>44693</v>
      </c>
      <c r="I278">
        <v>62</v>
      </c>
      <c r="J278" t="s">
        <v>1485</v>
      </c>
      <c r="K278" t="s">
        <v>4866</v>
      </c>
      <c r="L278" t="s">
        <v>4875</v>
      </c>
      <c r="N278" t="s">
        <v>4913</v>
      </c>
      <c r="P278" t="s">
        <v>4937</v>
      </c>
      <c r="R278" t="s">
        <v>5529</v>
      </c>
      <c r="S278" t="s">
        <v>362</v>
      </c>
      <c r="T278" t="s">
        <v>360</v>
      </c>
      <c r="U278" t="s">
        <v>362</v>
      </c>
      <c r="V278" t="s">
        <v>362</v>
      </c>
      <c r="W278" t="s">
        <v>362</v>
      </c>
      <c r="X278" t="s">
        <v>362</v>
      </c>
      <c r="Y278" t="s">
        <v>362</v>
      </c>
      <c r="Z278" t="s">
        <v>362</v>
      </c>
      <c r="AB278" t="s">
        <v>4942</v>
      </c>
      <c r="AC278" t="s">
        <v>4940</v>
      </c>
      <c r="AD278" t="s">
        <v>4944</v>
      </c>
      <c r="AE278" t="s">
        <v>4940</v>
      </c>
      <c r="AF278" t="s">
        <v>4942</v>
      </c>
      <c r="AG278" t="s">
        <v>4940</v>
      </c>
      <c r="AH278" t="s">
        <v>7128</v>
      </c>
      <c r="AI278" t="s">
        <v>360</v>
      </c>
      <c r="AJ278" t="s">
        <v>362</v>
      </c>
      <c r="AK278" t="s">
        <v>360</v>
      </c>
      <c r="AL278" t="s">
        <v>360</v>
      </c>
      <c r="AM278" t="s">
        <v>360</v>
      </c>
      <c r="AN278" t="s">
        <v>360</v>
      </c>
      <c r="AO278" t="s">
        <v>360</v>
      </c>
      <c r="AP278" t="s">
        <v>362</v>
      </c>
      <c r="AQ278" t="s">
        <v>362</v>
      </c>
      <c r="AR278" t="s">
        <v>362</v>
      </c>
      <c r="AS278" t="s">
        <v>360</v>
      </c>
      <c r="AT278" t="s">
        <v>362</v>
      </c>
      <c r="AU278" t="s">
        <v>362</v>
      </c>
      <c r="AV278" t="s">
        <v>362</v>
      </c>
      <c r="AX278" t="s">
        <v>6323</v>
      </c>
      <c r="AY278" t="s">
        <v>360</v>
      </c>
      <c r="AZ278" t="s">
        <v>362</v>
      </c>
      <c r="BA278" t="s">
        <v>362</v>
      </c>
      <c r="BB278" t="s">
        <v>362</v>
      </c>
      <c r="BC278" t="s">
        <v>362</v>
      </c>
      <c r="BD278" t="s">
        <v>362</v>
      </c>
      <c r="BE278" t="s">
        <v>360</v>
      </c>
      <c r="BF278" t="s">
        <v>362</v>
      </c>
      <c r="BG278" t="s">
        <v>362</v>
      </c>
      <c r="BH278" t="s">
        <v>362</v>
      </c>
      <c r="BI278" t="s">
        <v>362</v>
      </c>
      <c r="BJ278" t="s">
        <v>362</v>
      </c>
      <c r="BK278" t="s">
        <v>362</v>
      </c>
      <c r="BM278" t="s">
        <v>6222</v>
      </c>
      <c r="BN278" t="s">
        <v>362</v>
      </c>
      <c r="BO278" t="s">
        <v>360</v>
      </c>
      <c r="BP278" t="s">
        <v>362</v>
      </c>
      <c r="BQ278" t="s">
        <v>360</v>
      </c>
      <c r="BR278" t="s">
        <v>362</v>
      </c>
      <c r="BS278" t="s">
        <v>362</v>
      </c>
      <c r="BT278" t="s">
        <v>362</v>
      </c>
      <c r="BU278" t="s">
        <v>362</v>
      </c>
      <c r="BV278" t="s">
        <v>362</v>
      </c>
      <c r="BX278" t="s">
        <v>4975</v>
      </c>
      <c r="CN278" t="s">
        <v>5002</v>
      </c>
      <c r="DD278" t="s">
        <v>5021</v>
      </c>
      <c r="EK278" t="s">
        <v>5070</v>
      </c>
      <c r="EW278" t="s">
        <v>5094</v>
      </c>
      <c r="EX278" t="s">
        <v>360</v>
      </c>
      <c r="EY278" t="s">
        <v>362</v>
      </c>
      <c r="EZ278" t="s">
        <v>362</v>
      </c>
      <c r="FA278" t="s">
        <v>362</v>
      </c>
      <c r="FB278" t="s">
        <v>362</v>
      </c>
      <c r="FC278" t="s">
        <v>362</v>
      </c>
      <c r="FD278" t="s">
        <v>362</v>
      </c>
      <c r="FE278" t="s">
        <v>362</v>
      </c>
      <c r="FF278" t="s">
        <v>362</v>
      </c>
      <c r="FG278" t="s">
        <v>362</v>
      </c>
      <c r="FH278" t="s">
        <v>362</v>
      </c>
      <c r="FJ278" t="s">
        <v>5070</v>
      </c>
      <c r="FK278" t="s">
        <v>4907</v>
      </c>
      <c r="FV278" t="s">
        <v>3072</v>
      </c>
      <c r="GG278" t="s">
        <v>4949</v>
      </c>
      <c r="GI278" t="s">
        <v>3074</v>
      </c>
      <c r="HN278" t="s">
        <v>5172</v>
      </c>
      <c r="HO278" t="s">
        <v>362</v>
      </c>
      <c r="HP278" t="s">
        <v>362</v>
      </c>
      <c r="HQ278" t="s">
        <v>360</v>
      </c>
      <c r="HR278" t="s">
        <v>362</v>
      </c>
      <c r="HS278" t="s">
        <v>362</v>
      </c>
      <c r="HT278" t="s">
        <v>362</v>
      </c>
      <c r="HU278" t="s">
        <v>362</v>
      </c>
      <c r="HV278" t="s">
        <v>362</v>
      </c>
      <c r="HW278" t="s">
        <v>362</v>
      </c>
      <c r="HY278" t="s">
        <v>5186</v>
      </c>
      <c r="HZ278" t="s">
        <v>362</v>
      </c>
      <c r="IA278" t="s">
        <v>362</v>
      </c>
      <c r="IB278" t="s">
        <v>362</v>
      </c>
      <c r="IC278" t="s">
        <v>362</v>
      </c>
      <c r="ID278" t="s">
        <v>360</v>
      </c>
      <c r="IE278" t="s">
        <v>362</v>
      </c>
      <c r="IG278" t="s">
        <v>5187</v>
      </c>
      <c r="IP278" t="s">
        <v>5203</v>
      </c>
      <c r="IQ278" t="s">
        <v>6068</v>
      </c>
      <c r="IR278" t="s">
        <v>362</v>
      </c>
      <c r="IS278" t="s">
        <v>362</v>
      </c>
      <c r="IT278" t="s">
        <v>362</v>
      </c>
      <c r="IU278" t="s">
        <v>360</v>
      </c>
      <c r="IV278" t="s">
        <v>360</v>
      </c>
      <c r="IW278" t="s">
        <v>362</v>
      </c>
      <c r="IX278" t="s">
        <v>362</v>
      </c>
      <c r="IY278" t="s">
        <v>362</v>
      </c>
      <c r="IZ278" t="s">
        <v>362</v>
      </c>
      <c r="JA278" t="s">
        <v>362</v>
      </c>
      <c r="JL278" t="s">
        <v>5235</v>
      </c>
      <c r="JX278" t="s">
        <v>5248</v>
      </c>
      <c r="JY278" t="s">
        <v>360</v>
      </c>
      <c r="JZ278" t="s">
        <v>362</v>
      </c>
      <c r="KA278" t="s">
        <v>362</v>
      </c>
      <c r="KB278" t="s">
        <v>362</v>
      </c>
      <c r="KC278" t="s">
        <v>362</v>
      </c>
      <c r="KD278" t="s">
        <v>362</v>
      </c>
      <c r="KE278" t="s">
        <v>362</v>
      </c>
      <c r="KF278" t="s">
        <v>362</v>
      </c>
      <c r="KG278" t="s">
        <v>362</v>
      </c>
      <c r="KI278" t="s">
        <v>5259</v>
      </c>
      <c r="KJ278" t="s">
        <v>5263</v>
      </c>
      <c r="KK278" t="s">
        <v>360</v>
      </c>
      <c r="KL278" t="s">
        <v>362</v>
      </c>
      <c r="KM278" t="s">
        <v>362</v>
      </c>
      <c r="KN278" t="s">
        <v>362</v>
      </c>
      <c r="KO278" t="s">
        <v>362</v>
      </c>
      <c r="KP278" t="s">
        <v>362</v>
      </c>
      <c r="KQ278" t="s">
        <v>362</v>
      </c>
      <c r="KR278" t="s">
        <v>362</v>
      </c>
      <c r="KS278" t="s">
        <v>362</v>
      </c>
      <c r="KT278" t="s">
        <v>362</v>
      </c>
      <c r="KU278" t="s">
        <v>362</v>
      </c>
      <c r="LJ278" t="s">
        <v>5279</v>
      </c>
      <c r="LK278" t="s">
        <v>360</v>
      </c>
      <c r="LL278" t="s">
        <v>362</v>
      </c>
      <c r="LM278" t="s">
        <v>362</v>
      </c>
      <c r="LN278" t="s">
        <v>362</v>
      </c>
      <c r="LO278" t="s">
        <v>362</v>
      </c>
      <c r="LP278" t="s">
        <v>362</v>
      </c>
      <c r="LQ278" t="s">
        <v>362</v>
      </c>
      <c r="LS278" t="s">
        <v>3072</v>
      </c>
      <c r="LT278" t="s">
        <v>5287</v>
      </c>
      <c r="MR278" t="s">
        <v>5050</v>
      </c>
      <c r="MS278" t="s">
        <v>362</v>
      </c>
      <c r="MT278" t="s">
        <v>362</v>
      </c>
      <c r="MU278" t="s">
        <v>362</v>
      </c>
      <c r="MV278" t="s">
        <v>362</v>
      </c>
      <c r="MW278" t="s">
        <v>362</v>
      </c>
      <c r="MX278" t="s">
        <v>362</v>
      </c>
      <c r="MY278" t="s">
        <v>362</v>
      </c>
      <c r="MZ278" t="s">
        <v>360</v>
      </c>
      <c r="NA278" t="s">
        <v>362</v>
      </c>
      <c r="NB278" t="s">
        <v>362</v>
      </c>
      <c r="NC278" t="s">
        <v>362</v>
      </c>
      <c r="NE278" t="s">
        <v>4971</v>
      </c>
      <c r="NF278" t="s">
        <v>362</v>
      </c>
      <c r="NG278" t="s">
        <v>362</v>
      </c>
      <c r="NH278" t="s">
        <v>362</v>
      </c>
      <c r="NI278" t="s">
        <v>362</v>
      </c>
      <c r="NJ278" t="s">
        <v>362</v>
      </c>
      <c r="NK278" t="s">
        <v>362</v>
      </c>
      <c r="NL278" t="s">
        <v>362</v>
      </c>
      <c r="NM278" t="s">
        <v>362</v>
      </c>
      <c r="NN278" t="s">
        <v>362</v>
      </c>
      <c r="NO278" t="s">
        <v>362</v>
      </c>
      <c r="NP278" t="s">
        <v>362</v>
      </c>
      <c r="NQ278" t="s">
        <v>360</v>
      </c>
      <c r="NR278" t="s">
        <v>362</v>
      </c>
      <c r="NS278" t="s">
        <v>362</v>
      </c>
      <c r="NU278" t="s">
        <v>5263</v>
      </c>
      <c r="NV278" t="s">
        <v>360</v>
      </c>
      <c r="NW278" t="s">
        <v>362</v>
      </c>
      <c r="NX278" t="s">
        <v>362</v>
      </c>
      <c r="NY278" t="s">
        <v>362</v>
      </c>
      <c r="NZ278" t="s">
        <v>362</v>
      </c>
      <c r="OA278" t="s">
        <v>362</v>
      </c>
      <c r="OB278" t="s">
        <v>362</v>
      </c>
      <c r="OC278" t="s">
        <v>362</v>
      </c>
      <c r="OD278" t="s">
        <v>362</v>
      </c>
      <c r="OE278" t="s">
        <v>362</v>
      </c>
      <c r="OF278" t="s">
        <v>362</v>
      </c>
      <c r="OG278" t="s">
        <v>362</v>
      </c>
      <c r="OI278" t="s">
        <v>5345</v>
      </c>
      <c r="OJ278" t="s">
        <v>360</v>
      </c>
      <c r="OK278" t="s">
        <v>362</v>
      </c>
      <c r="OL278" t="s">
        <v>362</v>
      </c>
      <c r="OM278" t="s">
        <v>362</v>
      </c>
      <c r="ON278" t="s">
        <v>362</v>
      </c>
      <c r="OO278" t="s">
        <v>362</v>
      </c>
      <c r="OP278" t="s">
        <v>362</v>
      </c>
      <c r="OQ278" t="s">
        <v>362</v>
      </c>
      <c r="OR278" t="s">
        <v>362</v>
      </c>
      <c r="OS278" t="s">
        <v>362</v>
      </c>
      <c r="OU278" t="s">
        <v>5002</v>
      </c>
      <c r="PF278" t="s">
        <v>5398</v>
      </c>
      <c r="PG278" t="s">
        <v>362</v>
      </c>
      <c r="PH278" t="s">
        <v>362</v>
      </c>
      <c r="PI278" t="s">
        <v>362</v>
      </c>
      <c r="PJ278" t="s">
        <v>362</v>
      </c>
      <c r="PK278" t="s">
        <v>362</v>
      </c>
      <c r="PL278" t="s">
        <v>362</v>
      </c>
      <c r="PM278" t="s">
        <v>362</v>
      </c>
      <c r="PN278" t="s">
        <v>362</v>
      </c>
      <c r="PO278" t="s">
        <v>362</v>
      </c>
      <c r="PP278" t="s">
        <v>362</v>
      </c>
      <c r="PQ278" t="s">
        <v>362</v>
      </c>
      <c r="PR278" t="s">
        <v>362</v>
      </c>
      <c r="PS278" t="s">
        <v>362</v>
      </c>
      <c r="PT278" t="s">
        <v>362</v>
      </c>
      <c r="PU278" t="s">
        <v>362</v>
      </c>
      <c r="PV278" t="s">
        <v>362</v>
      </c>
      <c r="PW278" t="s">
        <v>362</v>
      </c>
      <c r="PX278" t="s">
        <v>360</v>
      </c>
      <c r="PZ278" t="s">
        <v>5242</v>
      </c>
      <c r="QA278" t="s">
        <v>362</v>
      </c>
      <c r="QB278" t="s">
        <v>362</v>
      </c>
      <c r="QC278" t="s">
        <v>360</v>
      </c>
      <c r="QD278" t="s">
        <v>362</v>
      </c>
      <c r="QE278" t="s">
        <v>362</v>
      </c>
      <c r="QF278" t="s">
        <v>362</v>
      </c>
      <c r="QG278" t="s">
        <v>362</v>
      </c>
      <c r="QH278" t="s">
        <v>362</v>
      </c>
      <c r="QI278" t="s">
        <v>362</v>
      </c>
      <c r="QJ278" t="s">
        <v>362</v>
      </c>
      <c r="QK278" t="s">
        <v>362</v>
      </c>
      <c r="QL278" t="s">
        <v>362</v>
      </c>
      <c r="QM278" t="s">
        <v>362</v>
      </c>
      <c r="QN278" t="s">
        <v>362</v>
      </c>
      <c r="QO278" t="s">
        <v>362</v>
      </c>
      <c r="QP278" t="s">
        <v>362</v>
      </c>
      <c r="QR278" t="s">
        <v>5437</v>
      </c>
      <c r="QS278" t="s">
        <v>362</v>
      </c>
      <c r="QT278" t="s">
        <v>362</v>
      </c>
      <c r="QU278" t="s">
        <v>362</v>
      </c>
      <c r="QV278" t="s">
        <v>362</v>
      </c>
      <c r="QW278" t="s">
        <v>362</v>
      </c>
      <c r="QX278" t="s">
        <v>362</v>
      </c>
      <c r="QY278" t="s">
        <v>362</v>
      </c>
      <c r="QZ278" t="s">
        <v>360</v>
      </c>
      <c r="RA278" t="s">
        <v>362</v>
      </c>
      <c r="RB278" t="s">
        <v>362</v>
      </c>
      <c r="RC278" t="s">
        <v>362</v>
      </c>
      <c r="RD278" t="s">
        <v>362</v>
      </c>
      <c r="RF278" t="s">
        <v>5443</v>
      </c>
      <c r="RG278" t="s">
        <v>362</v>
      </c>
      <c r="RH278" t="s">
        <v>360</v>
      </c>
      <c r="RI278" t="s">
        <v>362</v>
      </c>
      <c r="RJ278" t="s">
        <v>362</v>
      </c>
      <c r="RK278" t="s">
        <v>362</v>
      </c>
      <c r="RL278" t="s">
        <v>362</v>
      </c>
      <c r="RM278" t="s">
        <v>362</v>
      </c>
      <c r="RN278" t="s">
        <v>362</v>
      </c>
      <c r="RO278" t="s">
        <v>362</v>
      </c>
      <c r="RP278" t="s">
        <v>362</v>
      </c>
      <c r="RQ278" t="s">
        <v>362</v>
      </c>
      <c r="RR278" t="s">
        <v>362</v>
      </c>
      <c r="RS278" t="s">
        <v>362</v>
      </c>
      <c r="RT278" t="s">
        <v>362</v>
      </c>
      <c r="RU278" t="s">
        <v>362</v>
      </c>
      <c r="RV278" t="s">
        <v>362</v>
      </c>
      <c r="RX278" t="s">
        <v>7129</v>
      </c>
      <c r="RY278" t="s">
        <v>360</v>
      </c>
      <c r="RZ278" t="s">
        <v>362</v>
      </c>
      <c r="SA278" t="s">
        <v>362</v>
      </c>
      <c r="SB278" t="s">
        <v>360</v>
      </c>
      <c r="SC278" t="s">
        <v>362</v>
      </c>
      <c r="SD278" t="s">
        <v>362</v>
      </c>
      <c r="SE278" t="s">
        <v>362</v>
      </c>
      <c r="SF278" t="s">
        <v>362</v>
      </c>
      <c r="SG278" t="s">
        <v>362</v>
      </c>
      <c r="SH278" t="s">
        <v>362</v>
      </c>
      <c r="SI278" t="s">
        <v>362</v>
      </c>
      <c r="SK278" t="s">
        <v>5493</v>
      </c>
      <c r="SL278" t="s">
        <v>362</v>
      </c>
      <c r="SM278" t="s">
        <v>362</v>
      </c>
      <c r="SN278" t="s">
        <v>362</v>
      </c>
      <c r="SO278" t="s">
        <v>362</v>
      </c>
      <c r="SP278" t="s">
        <v>362</v>
      </c>
      <c r="SQ278" t="s">
        <v>360</v>
      </c>
      <c r="SR278" t="s">
        <v>362</v>
      </c>
      <c r="SS278" t="s">
        <v>362</v>
      </c>
      <c r="ST278" t="s">
        <v>362</v>
      </c>
      <c r="SU278" t="s">
        <v>362</v>
      </c>
      <c r="SV278" t="s">
        <v>362</v>
      </c>
      <c r="SW278" t="s">
        <v>362</v>
      </c>
      <c r="SX278" t="s">
        <v>362</v>
      </c>
      <c r="SZ278" t="s">
        <v>5511</v>
      </c>
      <c r="TA278" t="s">
        <v>362</v>
      </c>
      <c r="TB278" t="s">
        <v>362</v>
      </c>
      <c r="TC278" t="s">
        <v>362</v>
      </c>
      <c r="TD278" t="s">
        <v>360</v>
      </c>
      <c r="TE278" t="s">
        <v>362</v>
      </c>
      <c r="TF278" t="s">
        <v>362</v>
      </c>
      <c r="TG278" t="s">
        <v>362</v>
      </c>
      <c r="TH278" t="s">
        <v>362</v>
      </c>
      <c r="TJ278" t="s">
        <v>5493</v>
      </c>
      <c r="TK278" t="s">
        <v>362</v>
      </c>
      <c r="TL278" t="s">
        <v>362</v>
      </c>
      <c r="TM278" t="s">
        <v>362</v>
      </c>
      <c r="TN278" t="s">
        <v>362</v>
      </c>
      <c r="TO278" t="s">
        <v>362</v>
      </c>
      <c r="TP278" t="s">
        <v>360</v>
      </c>
      <c r="TQ278" t="s">
        <v>362</v>
      </c>
      <c r="TR278" t="s">
        <v>362</v>
      </c>
      <c r="TS278" t="s">
        <v>362</v>
      </c>
      <c r="TT278" t="s">
        <v>362</v>
      </c>
      <c r="TU278" t="s">
        <v>362</v>
      </c>
      <c r="TV278" t="s">
        <v>362</v>
      </c>
      <c r="TW278" t="s">
        <v>362</v>
      </c>
      <c r="TY278" t="s">
        <v>5002</v>
      </c>
      <c r="UN278" t="s">
        <v>3074</v>
      </c>
      <c r="UO278" t="s">
        <v>3074</v>
      </c>
      <c r="UP278" t="s">
        <v>3074</v>
      </c>
      <c r="UQ278" t="s">
        <v>7130</v>
      </c>
      <c r="UR278" t="s">
        <v>304</v>
      </c>
      <c r="US278" t="s">
        <v>321</v>
      </c>
      <c r="UT278" t="s">
        <v>298</v>
      </c>
      <c r="UU278" t="s">
        <v>690</v>
      </c>
      <c r="UV278" t="s">
        <v>532</v>
      </c>
      <c r="UW278" t="s">
        <v>330</v>
      </c>
      <c r="UX278" t="s">
        <v>737</v>
      </c>
      <c r="UY278" t="s">
        <v>402</v>
      </c>
      <c r="UZ278" t="s">
        <v>1099</v>
      </c>
      <c r="VA278" t="s">
        <v>1185</v>
      </c>
      <c r="VB278" t="s">
        <v>392</v>
      </c>
    </row>
    <row r="279" spans="1:574" x14ac:dyDescent="0.25">
      <c r="A279" t="s">
        <v>7131</v>
      </c>
      <c r="B279" s="38">
        <v>45919</v>
      </c>
      <c r="C279" t="s">
        <v>3055</v>
      </c>
      <c r="D279" t="s">
        <v>3062</v>
      </c>
      <c r="E279" t="s">
        <v>3068</v>
      </c>
      <c r="G279" t="s">
        <v>3072</v>
      </c>
      <c r="H279" s="38">
        <v>44694</v>
      </c>
      <c r="I279">
        <v>25</v>
      </c>
      <c r="J279" t="s">
        <v>1485</v>
      </c>
      <c r="K279" t="s">
        <v>4868</v>
      </c>
      <c r="L279" t="s">
        <v>4875</v>
      </c>
      <c r="N279" t="s">
        <v>4913</v>
      </c>
      <c r="P279" t="s">
        <v>4923</v>
      </c>
      <c r="R279" t="s">
        <v>3074</v>
      </c>
      <c r="S279" t="s">
        <v>362</v>
      </c>
      <c r="T279" t="s">
        <v>362</v>
      </c>
      <c r="U279" t="s">
        <v>362</v>
      </c>
      <c r="V279" t="s">
        <v>362</v>
      </c>
      <c r="W279" t="s">
        <v>362</v>
      </c>
      <c r="X279" t="s">
        <v>360</v>
      </c>
      <c r="Y279" t="s">
        <v>362</v>
      </c>
      <c r="Z279" t="s">
        <v>362</v>
      </c>
      <c r="AB279" t="s">
        <v>4940</v>
      </c>
      <c r="AC279" t="s">
        <v>4940</v>
      </c>
      <c r="AD279" t="s">
        <v>4940</v>
      </c>
      <c r="AE279" t="s">
        <v>4940</v>
      </c>
      <c r="AF279" t="s">
        <v>4940</v>
      </c>
      <c r="AG279" t="s">
        <v>4940</v>
      </c>
      <c r="AH279" t="s">
        <v>4971</v>
      </c>
      <c r="AI279" t="s">
        <v>362</v>
      </c>
      <c r="AJ279" t="s">
        <v>362</v>
      </c>
      <c r="AK279" t="s">
        <v>362</v>
      </c>
      <c r="AL279" t="s">
        <v>362</v>
      </c>
      <c r="AM279" t="s">
        <v>362</v>
      </c>
      <c r="AN279" t="s">
        <v>362</v>
      </c>
      <c r="AO279" t="s">
        <v>362</v>
      </c>
      <c r="AP279" t="s">
        <v>362</v>
      </c>
      <c r="AQ279" t="s">
        <v>362</v>
      </c>
      <c r="AR279" t="s">
        <v>362</v>
      </c>
      <c r="AS279" t="s">
        <v>362</v>
      </c>
      <c r="AT279" t="s">
        <v>362</v>
      </c>
      <c r="AU279" t="s">
        <v>360</v>
      </c>
      <c r="AV279" t="s">
        <v>362</v>
      </c>
      <c r="AX279" t="s">
        <v>4973</v>
      </c>
      <c r="AY279" t="s">
        <v>362</v>
      </c>
      <c r="AZ279" t="s">
        <v>362</v>
      </c>
      <c r="BA279" t="s">
        <v>362</v>
      </c>
      <c r="BB279" t="s">
        <v>362</v>
      </c>
      <c r="BC279" t="s">
        <v>362</v>
      </c>
      <c r="BD279" t="s">
        <v>362</v>
      </c>
      <c r="BE279" t="s">
        <v>362</v>
      </c>
      <c r="BF279" t="s">
        <v>362</v>
      </c>
      <c r="BG279" t="s">
        <v>362</v>
      </c>
      <c r="BH279" t="s">
        <v>362</v>
      </c>
      <c r="BI279" t="s">
        <v>362</v>
      </c>
      <c r="BJ279" t="s">
        <v>360</v>
      </c>
      <c r="BK279" t="s">
        <v>362</v>
      </c>
      <c r="DE279" t="s">
        <v>5030</v>
      </c>
      <c r="DN279" t="s">
        <v>5041</v>
      </c>
      <c r="DO279" t="s">
        <v>362</v>
      </c>
      <c r="DP279" t="s">
        <v>360</v>
      </c>
      <c r="DQ279" t="s">
        <v>362</v>
      </c>
      <c r="DR279" t="s">
        <v>362</v>
      </c>
      <c r="DS279" t="s">
        <v>362</v>
      </c>
      <c r="DT279" t="s">
        <v>362</v>
      </c>
      <c r="DU279" t="s">
        <v>362</v>
      </c>
      <c r="DV279" t="s">
        <v>362</v>
      </c>
      <c r="DW279" t="s">
        <v>362</v>
      </c>
      <c r="FJ279" t="s">
        <v>5078</v>
      </c>
      <c r="FK279" t="s">
        <v>3074</v>
      </c>
      <c r="FL279" t="s">
        <v>5113</v>
      </c>
      <c r="FM279" t="s">
        <v>360</v>
      </c>
      <c r="FN279" t="s">
        <v>362</v>
      </c>
      <c r="FO279" t="s">
        <v>362</v>
      </c>
      <c r="FP279" t="s">
        <v>362</v>
      </c>
      <c r="FQ279" t="s">
        <v>362</v>
      </c>
      <c r="FR279" t="s">
        <v>362</v>
      </c>
      <c r="FS279" t="s">
        <v>362</v>
      </c>
      <c r="FT279" t="s">
        <v>362</v>
      </c>
      <c r="FV279" t="s">
        <v>5111</v>
      </c>
      <c r="FW279" t="s">
        <v>6019</v>
      </c>
      <c r="FX279" t="s">
        <v>362</v>
      </c>
      <c r="FY279" t="s">
        <v>360</v>
      </c>
      <c r="FZ279" t="s">
        <v>362</v>
      </c>
      <c r="GA279" t="s">
        <v>362</v>
      </c>
      <c r="GB279" t="s">
        <v>360</v>
      </c>
      <c r="GC279" t="s">
        <v>362</v>
      </c>
      <c r="GD279" t="s">
        <v>362</v>
      </c>
      <c r="GE279" t="s">
        <v>362</v>
      </c>
      <c r="GG279" t="s">
        <v>4949</v>
      </c>
      <c r="GI279" t="s">
        <v>3074</v>
      </c>
      <c r="HN279" t="s">
        <v>5172</v>
      </c>
      <c r="HO279" t="s">
        <v>362</v>
      </c>
      <c r="HP279" t="s">
        <v>362</v>
      </c>
      <c r="HQ279" t="s">
        <v>360</v>
      </c>
      <c r="HR279" t="s">
        <v>362</v>
      </c>
      <c r="HS279" t="s">
        <v>362</v>
      </c>
      <c r="HT279" t="s">
        <v>362</v>
      </c>
      <c r="HU279" t="s">
        <v>362</v>
      </c>
      <c r="HV279" t="s">
        <v>362</v>
      </c>
      <c r="HW279" t="s">
        <v>362</v>
      </c>
      <c r="HY279" t="s">
        <v>5186</v>
      </c>
      <c r="HZ279" t="s">
        <v>362</v>
      </c>
      <c r="IA279" t="s">
        <v>362</v>
      </c>
      <c r="IB279" t="s">
        <v>362</v>
      </c>
      <c r="IC279" t="s">
        <v>362</v>
      </c>
      <c r="ID279" t="s">
        <v>360</v>
      </c>
      <c r="IE279" t="s">
        <v>362</v>
      </c>
      <c r="IG279" t="s">
        <v>4907</v>
      </c>
      <c r="IP279" t="s">
        <v>5203</v>
      </c>
      <c r="IQ279" t="s">
        <v>5218</v>
      </c>
      <c r="IR279" t="s">
        <v>362</v>
      </c>
      <c r="IS279" t="s">
        <v>362</v>
      </c>
      <c r="IT279" t="s">
        <v>362</v>
      </c>
      <c r="IU279" t="s">
        <v>360</v>
      </c>
      <c r="IV279" t="s">
        <v>362</v>
      </c>
      <c r="IW279" t="s">
        <v>362</v>
      </c>
      <c r="IX279" t="s">
        <v>362</v>
      </c>
      <c r="IY279" t="s">
        <v>362</v>
      </c>
      <c r="IZ279" t="s">
        <v>362</v>
      </c>
      <c r="JA279" t="s">
        <v>362</v>
      </c>
      <c r="JL279" t="s">
        <v>5235</v>
      </c>
      <c r="JX279" t="s">
        <v>5248</v>
      </c>
      <c r="JY279" t="s">
        <v>360</v>
      </c>
      <c r="JZ279" t="s">
        <v>362</v>
      </c>
      <c r="KA279" t="s">
        <v>362</v>
      </c>
      <c r="KB279" t="s">
        <v>362</v>
      </c>
      <c r="KC279" t="s">
        <v>362</v>
      </c>
      <c r="KD279" t="s">
        <v>362</v>
      </c>
      <c r="KE279" t="s">
        <v>362</v>
      </c>
      <c r="KF279" t="s">
        <v>362</v>
      </c>
      <c r="KG279" t="s">
        <v>362</v>
      </c>
      <c r="KI279" t="s">
        <v>5259</v>
      </c>
      <c r="KJ279" t="s">
        <v>5263</v>
      </c>
      <c r="KK279" t="s">
        <v>360</v>
      </c>
      <c r="KL279" t="s">
        <v>362</v>
      </c>
      <c r="KM279" t="s">
        <v>362</v>
      </c>
      <c r="KN279" t="s">
        <v>362</v>
      </c>
      <c r="KO279" t="s">
        <v>362</v>
      </c>
      <c r="KP279" t="s">
        <v>362</v>
      </c>
      <c r="KQ279" t="s">
        <v>362</v>
      </c>
      <c r="KR279" t="s">
        <v>362</v>
      </c>
      <c r="KS279" t="s">
        <v>362</v>
      </c>
      <c r="KT279" t="s">
        <v>362</v>
      </c>
      <c r="KU279" t="s">
        <v>362</v>
      </c>
      <c r="LJ279" t="s">
        <v>5997</v>
      </c>
      <c r="LK279" t="s">
        <v>360</v>
      </c>
      <c r="LL279" t="s">
        <v>360</v>
      </c>
      <c r="LM279" t="s">
        <v>362</v>
      </c>
      <c r="LN279" t="s">
        <v>362</v>
      </c>
      <c r="LO279" t="s">
        <v>362</v>
      </c>
      <c r="LP279" t="s">
        <v>362</v>
      </c>
      <c r="LQ279" t="s">
        <v>362</v>
      </c>
      <c r="LS279" t="s">
        <v>3074</v>
      </c>
      <c r="LT279" t="s">
        <v>5287</v>
      </c>
      <c r="MR279" t="s">
        <v>5050</v>
      </c>
      <c r="MS279" t="s">
        <v>362</v>
      </c>
      <c r="MT279" t="s">
        <v>362</v>
      </c>
      <c r="MU279" t="s">
        <v>362</v>
      </c>
      <c r="MV279" t="s">
        <v>362</v>
      </c>
      <c r="MW279" t="s">
        <v>362</v>
      </c>
      <c r="MX279" t="s">
        <v>362</v>
      </c>
      <c r="MY279" t="s">
        <v>362</v>
      </c>
      <c r="MZ279" t="s">
        <v>360</v>
      </c>
      <c r="NA279" t="s">
        <v>362</v>
      </c>
      <c r="NB279" t="s">
        <v>362</v>
      </c>
      <c r="NC279" t="s">
        <v>362</v>
      </c>
      <c r="NE279" t="s">
        <v>4971</v>
      </c>
      <c r="NF279" t="s">
        <v>362</v>
      </c>
      <c r="NG279" t="s">
        <v>362</v>
      </c>
      <c r="NH279" t="s">
        <v>362</v>
      </c>
      <c r="NI279" t="s">
        <v>362</v>
      </c>
      <c r="NJ279" t="s">
        <v>362</v>
      </c>
      <c r="NK279" t="s">
        <v>362</v>
      </c>
      <c r="NL279" t="s">
        <v>362</v>
      </c>
      <c r="NM279" t="s">
        <v>362</v>
      </c>
      <c r="NN279" t="s">
        <v>362</v>
      </c>
      <c r="NO279" t="s">
        <v>362</v>
      </c>
      <c r="NP279" t="s">
        <v>362</v>
      </c>
      <c r="NQ279" t="s">
        <v>360</v>
      </c>
      <c r="NR279" t="s">
        <v>362</v>
      </c>
      <c r="NS279" t="s">
        <v>362</v>
      </c>
      <c r="NU279" t="s">
        <v>5263</v>
      </c>
      <c r="NV279" t="s">
        <v>360</v>
      </c>
      <c r="NW279" t="s">
        <v>362</v>
      </c>
      <c r="NX279" t="s">
        <v>362</v>
      </c>
      <c r="NY279" t="s">
        <v>362</v>
      </c>
      <c r="NZ279" t="s">
        <v>362</v>
      </c>
      <c r="OA279" t="s">
        <v>362</v>
      </c>
      <c r="OB279" t="s">
        <v>362</v>
      </c>
      <c r="OC279" t="s">
        <v>362</v>
      </c>
      <c r="OD279" t="s">
        <v>362</v>
      </c>
      <c r="OE279" t="s">
        <v>362</v>
      </c>
      <c r="OF279" t="s">
        <v>362</v>
      </c>
      <c r="OG279" t="s">
        <v>362</v>
      </c>
      <c r="OI279" t="s">
        <v>5345</v>
      </c>
      <c r="OJ279" t="s">
        <v>360</v>
      </c>
      <c r="OK279" t="s">
        <v>362</v>
      </c>
      <c r="OL279" t="s">
        <v>362</v>
      </c>
      <c r="OM279" t="s">
        <v>362</v>
      </c>
      <c r="ON279" t="s">
        <v>362</v>
      </c>
      <c r="OO279" t="s">
        <v>362</v>
      </c>
      <c r="OP279" t="s">
        <v>362</v>
      </c>
      <c r="OQ279" t="s">
        <v>362</v>
      </c>
      <c r="OR279" t="s">
        <v>362</v>
      </c>
      <c r="OS279" t="s">
        <v>362</v>
      </c>
      <c r="OU279" t="s">
        <v>5021</v>
      </c>
      <c r="OV279" t="s">
        <v>5365</v>
      </c>
      <c r="OW279" t="s">
        <v>362</v>
      </c>
      <c r="OX279" t="s">
        <v>362</v>
      </c>
      <c r="OY279" t="s">
        <v>362</v>
      </c>
      <c r="OZ279" t="s">
        <v>360</v>
      </c>
      <c r="PA279" t="s">
        <v>362</v>
      </c>
      <c r="PB279" t="s">
        <v>362</v>
      </c>
      <c r="PC279" t="s">
        <v>362</v>
      </c>
      <c r="PD279" t="s">
        <v>362</v>
      </c>
      <c r="PF279" t="s">
        <v>5387</v>
      </c>
      <c r="PG279" t="s">
        <v>362</v>
      </c>
      <c r="PH279" t="s">
        <v>362</v>
      </c>
      <c r="PI279" t="s">
        <v>362</v>
      </c>
      <c r="PJ279" t="s">
        <v>362</v>
      </c>
      <c r="PK279" t="s">
        <v>362</v>
      </c>
      <c r="PL279" t="s">
        <v>362</v>
      </c>
      <c r="PM279" t="s">
        <v>362</v>
      </c>
      <c r="PN279" t="s">
        <v>362</v>
      </c>
      <c r="PO279" t="s">
        <v>362</v>
      </c>
      <c r="PP279" t="s">
        <v>360</v>
      </c>
      <c r="PQ279" t="s">
        <v>362</v>
      </c>
      <c r="PR279" t="s">
        <v>362</v>
      </c>
      <c r="PS279" t="s">
        <v>362</v>
      </c>
      <c r="PT279" t="s">
        <v>362</v>
      </c>
      <c r="PU279" t="s">
        <v>362</v>
      </c>
      <c r="PV279" t="s">
        <v>362</v>
      </c>
      <c r="PW279" t="s">
        <v>362</v>
      </c>
      <c r="PX279" t="s">
        <v>362</v>
      </c>
      <c r="PZ279" t="s">
        <v>6783</v>
      </c>
      <c r="QA279" t="s">
        <v>362</v>
      </c>
      <c r="QB279" t="s">
        <v>362</v>
      </c>
      <c r="QC279" t="s">
        <v>360</v>
      </c>
      <c r="QD279" t="s">
        <v>362</v>
      </c>
      <c r="QE279" t="s">
        <v>362</v>
      </c>
      <c r="QF279" t="s">
        <v>362</v>
      </c>
      <c r="QG279" t="s">
        <v>362</v>
      </c>
      <c r="QH279" t="s">
        <v>360</v>
      </c>
      <c r="QI279" t="s">
        <v>362</v>
      </c>
      <c r="QJ279" t="s">
        <v>362</v>
      </c>
      <c r="QK279" t="s">
        <v>362</v>
      </c>
      <c r="QL279" t="s">
        <v>362</v>
      </c>
      <c r="QM279" t="s">
        <v>362</v>
      </c>
      <c r="QN279" t="s">
        <v>362</v>
      </c>
      <c r="QO279" t="s">
        <v>362</v>
      </c>
      <c r="QP279" t="s">
        <v>362</v>
      </c>
      <c r="QR279" t="s">
        <v>5431</v>
      </c>
      <c r="QS279" t="s">
        <v>362</v>
      </c>
      <c r="QT279" t="s">
        <v>362</v>
      </c>
      <c r="QU279" t="s">
        <v>362</v>
      </c>
      <c r="QV279" t="s">
        <v>362</v>
      </c>
      <c r="QW279" t="s">
        <v>360</v>
      </c>
      <c r="QX279" t="s">
        <v>362</v>
      </c>
      <c r="QY279" t="s">
        <v>362</v>
      </c>
      <c r="QZ279" t="s">
        <v>362</v>
      </c>
      <c r="RA279" t="s">
        <v>362</v>
      </c>
      <c r="RB279" t="s">
        <v>362</v>
      </c>
      <c r="RC279" t="s">
        <v>362</v>
      </c>
      <c r="RD279" t="s">
        <v>362</v>
      </c>
      <c r="RF279" t="s">
        <v>5449</v>
      </c>
      <c r="RG279" t="s">
        <v>362</v>
      </c>
      <c r="RH279" t="s">
        <v>362</v>
      </c>
      <c r="RI279" t="s">
        <v>362</v>
      </c>
      <c r="RJ279" t="s">
        <v>362</v>
      </c>
      <c r="RK279" t="s">
        <v>360</v>
      </c>
      <c r="RL279" t="s">
        <v>362</v>
      </c>
      <c r="RM279" t="s">
        <v>362</v>
      </c>
      <c r="RN279" t="s">
        <v>362</v>
      </c>
      <c r="RO279" t="s">
        <v>362</v>
      </c>
      <c r="RP279" t="s">
        <v>362</v>
      </c>
      <c r="RQ279" t="s">
        <v>362</v>
      </c>
      <c r="RR279" t="s">
        <v>362</v>
      </c>
      <c r="RS279" t="s">
        <v>362</v>
      </c>
      <c r="RT279" t="s">
        <v>362</v>
      </c>
      <c r="RU279" t="s">
        <v>362</v>
      </c>
      <c r="RV279" t="s">
        <v>362</v>
      </c>
      <c r="RX279" t="s">
        <v>7132</v>
      </c>
      <c r="RY279" t="s">
        <v>360</v>
      </c>
      <c r="RZ279" t="s">
        <v>360</v>
      </c>
      <c r="SA279" t="s">
        <v>360</v>
      </c>
      <c r="SB279" t="s">
        <v>362</v>
      </c>
      <c r="SC279" t="s">
        <v>362</v>
      </c>
      <c r="SD279" t="s">
        <v>362</v>
      </c>
      <c r="SE279" t="s">
        <v>362</v>
      </c>
      <c r="SF279" t="s">
        <v>362</v>
      </c>
      <c r="SG279" t="s">
        <v>362</v>
      </c>
      <c r="SH279" t="s">
        <v>362</v>
      </c>
      <c r="SI279" t="s">
        <v>362</v>
      </c>
      <c r="SK279" t="s">
        <v>5493</v>
      </c>
      <c r="SL279" t="s">
        <v>362</v>
      </c>
      <c r="SM279" t="s">
        <v>362</v>
      </c>
      <c r="SN279" t="s">
        <v>362</v>
      </c>
      <c r="SO279" t="s">
        <v>362</v>
      </c>
      <c r="SP279" t="s">
        <v>362</v>
      </c>
      <c r="SQ279" t="s">
        <v>360</v>
      </c>
      <c r="SR279" t="s">
        <v>362</v>
      </c>
      <c r="SS279" t="s">
        <v>362</v>
      </c>
      <c r="ST279" t="s">
        <v>362</v>
      </c>
      <c r="SU279" t="s">
        <v>362</v>
      </c>
      <c r="SV279" t="s">
        <v>362</v>
      </c>
      <c r="SW279" t="s">
        <v>362</v>
      </c>
      <c r="SX279" t="s">
        <v>362</v>
      </c>
      <c r="SZ279" t="s">
        <v>6064</v>
      </c>
      <c r="TA279" t="s">
        <v>360</v>
      </c>
      <c r="TB279" t="s">
        <v>362</v>
      </c>
      <c r="TC279" t="s">
        <v>362</v>
      </c>
      <c r="TD279" t="s">
        <v>362</v>
      </c>
      <c r="TE279" t="s">
        <v>360</v>
      </c>
      <c r="TF279" t="s">
        <v>362</v>
      </c>
      <c r="TG279" t="s">
        <v>362</v>
      </c>
      <c r="TH279" t="s">
        <v>362</v>
      </c>
      <c r="TJ279" t="s">
        <v>6037</v>
      </c>
      <c r="TK279" t="s">
        <v>362</v>
      </c>
      <c r="TL279" t="s">
        <v>362</v>
      </c>
      <c r="TM279" t="s">
        <v>362</v>
      </c>
      <c r="TN279" t="s">
        <v>362</v>
      </c>
      <c r="TO279" t="s">
        <v>362</v>
      </c>
      <c r="TP279" t="s">
        <v>360</v>
      </c>
      <c r="TQ279" t="s">
        <v>360</v>
      </c>
      <c r="TR279" t="s">
        <v>362</v>
      </c>
      <c r="TS279" t="s">
        <v>362</v>
      </c>
      <c r="TT279" t="s">
        <v>362</v>
      </c>
      <c r="TU279" t="s">
        <v>362</v>
      </c>
      <c r="TV279" t="s">
        <v>362</v>
      </c>
      <c r="TW279" t="s">
        <v>362</v>
      </c>
      <c r="UN279" t="s">
        <v>3074</v>
      </c>
      <c r="UO279" t="s">
        <v>3074</v>
      </c>
      <c r="UP279" t="s">
        <v>3074</v>
      </c>
      <c r="UQ279" t="s">
        <v>7133</v>
      </c>
      <c r="UR279" t="s">
        <v>304</v>
      </c>
      <c r="US279" t="s">
        <v>321</v>
      </c>
      <c r="UT279" t="s">
        <v>282</v>
      </c>
      <c r="UU279" t="s">
        <v>690</v>
      </c>
      <c r="UV279" t="s">
        <v>532</v>
      </c>
      <c r="UW279" t="s">
        <v>331</v>
      </c>
      <c r="UX279" t="s">
        <v>742</v>
      </c>
      <c r="UY279" t="s">
        <v>406</v>
      </c>
      <c r="UZ279" t="s">
        <v>1098</v>
      </c>
      <c r="VA279" t="s">
        <v>1185</v>
      </c>
      <c r="VB279" t="s">
        <v>380</v>
      </c>
    </row>
    <row r="280" spans="1:574" x14ac:dyDescent="0.25">
      <c r="A280" t="s">
        <v>7134</v>
      </c>
      <c r="B280" s="38">
        <v>45919</v>
      </c>
      <c r="C280" t="s">
        <v>3056</v>
      </c>
      <c r="D280" t="s">
        <v>3062</v>
      </c>
      <c r="E280" t="s">
        <v>3068</v>
      </c>
      <c r="G280" t="s">
        <v>3072</v>
      </c>
      <c r="H280" s="38">
        <v>44620</v>
      </c>
      <c r="I280">
        <v>22</v>
      </c>
      <c r="J280" t="s">
        <v>1471</v>
      </c>
      <c r="K280" t="s">
        <v>4866</v>
      </c>
      <c r="L280" t="s">
        <v>4875</v>
      </c>
      <c r="N280" t="s">
        <v>4911</v>
      </c>
      <c r="P280" t="s">
        <v>4923</v>
      </c>
      <c r="R280" t="s">
        <v>5527</v>
      </c>
      <c r="S280" t="s">
        <v>360</v>
      </c>
      <c r="T280" t="s">
        <v>362</v>
      </c>
      <c r="U280" t="s">
        <v>362</v>
      </c>
      <c r="V280" t="s">
        <v>362</v>
      </c>
      <c r="W280" t="s">
        <v>362</v>
      </c>
      <c r="X280" t="s">
        <v>362</v>
      </c>
      <c r="Y280" t="s">
        <v>362</v>
      </c>
      <c r="Z280" t="s">
        <v>362</v>
      </c>
      <c r="AB280" t="s">
        <v>4942</v>
      </c>
      <c r="AC280" t="s">
        <v>4940</v>
      </c>
      <c r="AD280" t="s">
        <v>4940</v>
      </c>
      <c r="AE280" t="s">
        <v>4940</v>
      </c>
      <c r="AF280" t="s">
        <v>4940</v>
      </c>
      <c r="AG280" t="s">
        <v>4940</v>
      </c>
      <c r="AH280" t="s">
        <v>4971</v>
      </c>
      <c r="AI280" t="s">
        <v>362</v>
      </c>
      <c r="AJ280" t="s">
        <v>362</v>
      </c>
      <c r="AK280" t="s">
        <v>362</v>
      </c>
      <c r="AL280" t="s">
        <v>362</v>
      </c>
      <c r="AM280" t="s">
        <v>362</v>
      </c>
      <c r="AN280" t="s">
        <v>362</v>
      </c>
      <c r="AO280" t="s">
        <v>362</v>
      </c>
      <c r="AP280" t="s">
        <v>362</v>
      </c>
      <c r="AQ280" t="s">
        <v>362</v>
      </c>
      <c r="AR280" t="s">
        <v>362</v>
      </c>
      <c r="AS280" t="s">
        <v>362</v>
      </c>
      <c r="AT280" t="s">
        <v>362</v>
      </c>
      <c r="AU280" t="s">
        <v>360</v>
      </c>
      <c r="AV280" t="s">
        <v>362</v>
      </c>
      <c r="AX280" t="s">
        <v>4973</v>
      </c>
      <c r="AY280" t="s">
        <v>362</v>
      </c>
      <c r="AZ280" t="s">
        <v>362</v>
      </c>
      <c r="BA280" t="s">
        <v>362</v>
      </c>
      <c r="BB280" t="s">
        <v>362</v>
      </c>
      <c r="BC280" t="s">
        <v>362</v>
      </c>
      <c r="BD280" t="s">
        <v>362</v>
      </c>
      <c r="BE280" t="s">
        <v>362</v>
      </c>
      <c r="BF280" t="s">
        <v>362</v>
      </c>
      <c r="BG280" t="s">
        <v>362</v>
      </c>
      <c r="BH280" t="s">
        <v>362</v>
      </c>
      <c r="BI280" t="s">
        <v>362</v>
      </c>
      <c r="BJ280" t="s">
        <v>360</v>
      </c>
      <c r="BK280" t="s">
        <v>362</v>
      </c>
      <c r="DE280" t="s">
        <v>5026</v>
      </c>
      <c r="DF280" t="s">
        <v>5036</v>
      </c>
      <c r="DG280" t="s">
        <v>362</v>
      </c>
      <c r="DH280" t="s">
        <v>362</v>
      </c>
      <c r="DI280" t="s">
        <v>360</v>
      </c>
      <c r="DJ280" t="s">
        <v>362</v>
      </c>
      <c r="DK280" t="s">
        <v>362</v>
      </c>
      <c r="DL280" t="s">
        <v>362</v>
      </c>
      <c r="FJ280" t="s">
        <v>5070</v>
      </c>
      <c r="FK280" t="s">
        <v>5111</v>
      </c>
      <c r="FL280" t="s">
        <v>5122</v>
      </c>
      <c r="FM280" t="s">
        <v>362</v>
      </c>
      <c r="FN280" t="s">
        <v>362</v>
      </c>
      <c r="FO280" t="s">
        <v>362</v>
      </c>
      <c r="FP280" t="s">
        <v>362</v>
      </c>
      <c r="FQ280" t="s">
        <v>360</v>
      </c>
      <c r="FR280" t="s">
        <v>362</v>
      </c>
      <c r="FS280" t="s">
        <v>362</v>
      </c>
      <c r="FT280" t="s">
        <v>362</v>
      </c>
      <c r="FV280" t="s">
        <v>3072</v>
      </c>
      <c r="GG280" t="s">
        <v>4951</v>
      </c>
      <c r="GI280" t="s">
        <v>3074</v>
      </c>
      <c r="HN280" t="s">
        <v>5172</v>
      </c>
      <c r="HO280" t="s">
        <v>362</v>
      </c>
      <c r="HP280" t="s">
        <v>362</v>
      </c>
      <c r="HQ280" t="s">
        <v>360</v>
      </c>
      <c r="HR280" t="s">
        <v>362</v>
      </c>
      <c r="HS280" t="s">
        <v>362</v>
      </c>
      <c r="HT280" t="s">
        <v>362</v>
      </c>
      <c r="HU280" t="s">
        <v>362</v>
      </c>
      <c r="HV280" t="s">
        <v>362</v>
      </c>
      <c r="HW280" t="s">
        <v>362</v>
      </c>
      <c r="HY280" t="s">
        <v>5186</v>
      </c>
      <c r="HZ280" t="s">
        <v>362</v>
      </c>
      <c r="IA280" t="s">
        <v>362</v>
      </c>
      <c r="IB280" t="s">
        <v>362</v>
      </c>
      <c r="IC280" t="s">
        <v>362</v>
      </c>
      <c r="ID280" t="s">
        <v>360</v>
      </c>
      <c r="IE280" t="s">
        <v>362</v>
      </c>
      <c r="IG280" t="s">
        <v>5189</v>
      </c>
      <c r="IH280" t="s">
        <v>5200</v>
      </c>
      <c r="II280" t="s">
        <v>362</v>
      </c>
      <c r="IJ280" t="s">
        <v>362</v>
      </c>
      <c r="IK280" t="s">
        <v>362</v>
      </c>
      <c r="IL280" t="s">
        <v>360</v>
      </c>
      <c r="IM280" t="s">
        <v>362</v>
      </c>
      <c r="IN280" t="s">
        <v>362</v>
      </c>
      <c r="IP280" t="s">
        <v>5203</v>
      </c>
      <c r="IQ280" t="s">
        <v>5218</v>
      </c>
      <c r="IR280" t="s">
        <v>362</v>
      </c>
      <c r="IS280" t="s">
        <v>362</v>
      </c>
      <c r="IT280" t="s">
        <v>362</v>
      </c>
      <c r="IU280" t="s">
        <v>360</v>
      </c>
      <c r="IV280" t="s">
        <v>362</v>
      </c>
      <c r="IW280" t="s">
        <v>362</v>
      </c>
      <c r="IX280" t="s">
        <v>362</v>
      </c>
      <c r="IY280" t="s">
        <v>362</v>
      </c>
      <c r="IZ280" t="s">
        <v>362</v>
      </c>
      <c r="JA280" t="s">
        <v>362</v>
      </c>
      <c r="JL280" t="s">
        <v>3074</v>
      </c>
      <c r="JX280" t="s">
        <v>6539</v>
      </c>
      <c r="JY280" t="s">
        <v>362</v>
      </c>
      <c r="JZ280" t="s">
        <v>362</v>
      </c>
      <c r="KA280" t="s">
        <v>362</v>
      </c>
      <c r="KB280" t="s">
        <v>360</v>
      </c>
      <c r="KC280" t="s">
        <v>362</v>
      </c>
      <c r="KD280" t="s">
        <v>360</v>
      </c>
      <c r="KE280" t="s">
        <v>362</v>
      </c>
      <c r="KF280" t="s">
        <v>362</v>
      </c>
      <c r="KG280" t="s">
        <v>362</v>
      </c>
      <c r="KI280" t="s">
        <v>5259</v>
      </c>
      <c r="KJ280" t="s">
        <v>7135</v>
      </c>
      <c r="KK280" t="s">
        <v>360</v>
      </c>
      <c r="KL280" t="s">
        <v>362</v>
      </c>
      <c r="KM280" t="s">
        <v>360</v>
      </c>
      <c r="KN280" t="s">
        <v>360</v>
      </c>
      <c r="KO280" t="s">
        <v>360</v>
      </c>
      <c r="KP280" t="s">
        <v>360</v>
      </c>
      <c r="KQ280" t="s">
        <v>360</v>
      </c>
      <c r="KR280" t="s">
        <v>360</v>
      </c>
      <c r="KS280" t="s">
        <v>360</v>
      </c>
      <c r="KT280" t="s">
        <v>362</v>
      </c>
      <c r="KU280" t="s">
        <v>362</v>
      </c>
      <c r="LJ280" t="s">
        <v>5283</v>
      </c>
      <c r="LK280" t="s">
        <v>362</v>
      </c>
      <c r="LL280" t="s">
        <v>362</v>
      </c>
      <c r="LM280" t="s">
        <v>360</v>
      </c>
      <c r="LN280" t="s">
        <v>362</v>
      </c>
      <c r="LO280" t="s">
        <v>362</v>
      </c>
      <c r="LP280" t="s">
        <v>362</v>
      </c>
      <c r="LQ280" t="s">
        <v>362</v>
      </c>
      <c r="LS280" t="s">
        <v>3072</v>
      </c>
      <c r="LT280" t="s">
        <v>5287</v>
      </c>
      <c r="MR280" t="s">
        <v>5050</v>
      </c>
      <c r="MS280" t="s">
        <v>362</v>
      </c>
      <c r="MT280" t="s">
        <v>362</v>
      </c>
      <c r="MU280" t="s">
        <v>362</v>
      </c>
      <c r="MV280" t="s">
        <v>362</v>
      </c>
      <c r="MW280" t="s">
        <v>362</v>
      </c>
      <c r="MX280" t="s">
        <v>362</v>
      </c>
      <c r="MY280" t="s">
        <v>362</v>
      </c>
      <c r="MZ280" t="s">
        <v>360</v>
      </c>
      <c r="NA280" t="s">
        <v>362</v>
      </c>
      <c r="NB280" t="s">
        <v>362</v>
      </c>
      <c r="NC280" t="s">
        <v>362</v>
      </c>
      <c r="NE280" t="s">
        <v>4971</v>
      </c>
      <c r="NF280" t="s">
        <v>362</v>
      </c>
      <c r="NG280" t="s">
        <v>362</v>
      </c>
      <c r="NH280" t="s">
        <v>362</v>
      </c>
      <c r="NI280" t="s">
        <v>362</v>
      </c>
      <c r="NJ280" t="s">
        <v>362</v>
      </c>
      <c r="NK280" t="s">
        <v>362</v>
      </c>
      <c r="NL280" t="s">
        <v>362</v>
      </c>
      <c r="NM280" t="s">
        <v>362</v>
      </c>
      <c r="NN280" t="s">
        <v>362</v>
      </c>
      <c r="NO280" t="s">
        <v>362</v>
      </c>
      <c r="NP280" t="s">
        <v>362</v>
      </c>
      <c r="NQ280" t="s">
        <v>360</v>
      </c>
      <c r="NR280" t="s">
        <v>362</v>
      </c>
      <c r="NS280" t="s">
        <v>362</v>
      </c>
      <c r="NU280" t="s">
        <v>7136</v>
      </c>
      <c r="NV280" t="s">
        <v>362</v>
      </c>
      <c r="NW280" t="s">
        <v>362</v>
      </c>
      <c r="NX280" t="s">
        <v>362</v>
      </c>
      <c r="NY280" t="s">
        <v>360</v>
      </c>
      <c r="NZ280" t="s">
        <v>360</v>
      </c>
      <c r="OA280" t="s">
        <v>360</v>
      </c>
      <c r="OB280" t="s">
        <v>360</v>
      </c>
      <c r="OC280" t="s">
        <v>362</v>
      </c>
      <c r="OD280" t="s">
        <v>362</v>
      </c>
      <c r="OE280" t="s">
        <v>362</v>
      </c>
      <c r="OF280" t="s">
        <v>362</v>
      </c>
      <c r="OG280" t="s">
        <v>362</v>
      </c>
      <c r="OI280" t="s">
        <v>6153</v>
      </c>
      <c r="OJ280" t="s">
        <v>360</v>
      </c>
      <c r="OK280" t="s">
        <v>362</v>
      </c>
      <c r="OL280" t="s">
        <v>362</v>
      </c>
      <c r="OM280" t="s">
        <v>362</v>
      </c>
      <c r="ON280" t="s">
        <v>362</v>
      </c>
      <c r="OO280" t="s">
        <v>360</v>
      </c>
      <c r="OP280" t="s">
        <v>362</v>
      </c>
      <c r="OQ280" t="s">
        <v>362</v>
      </c>
      <c r="OR280" t="s">
        <v>362</v>
      </c>
      <c r="OS280" t="s">
        <v>362</v>
      </c>
      <c r="OU280" t="s">
        <v>5002</v>
      </c>
      <c r="PF280" t="s">
        <v>6549</v>
      </c>
      <c r="PG280" t="s">
        <v>362</v>
      </c>
      <c r="PH280" t="s">
        <v>362</v>
      </c>
      <c r="PI280" t="s">
        <v>362</v>
      </c>
      <c r="PJ280" t="s">
        <v>362</v>
      </c>
      <c r="PK280" t="s">
        <v>362</v>
      </c>
      <c r="PL280" t="s">
        <v>362</v>
      </c>
      <c r="PM280" t="s">
        <v>360</v>
      </c>
      <c r="PN280" t="s">
        <v>360</v>
      </c>
      <c r="PO280" t="s">
        <v>362</v>
      </c>
      <c r="PP280" t="s">
        <v>360</v>
      </c>
      <c r="PQ280" t="s">
        <v>362</v>
      </c>
      <c r="PR280" t="s">
        <v>362</v>
      </c>
      <c r="PS280" t="s">
        <v>362</v>
      </c>
      <c r="PT280" t="s">
        <v>362</v>
      </c>
      <c r="PU280" t="s">
        <v>362</v>
      </c>
      <c r="PV280" t="s">
        <v>362</v>
      </c>
      <c r="PW280" t="s">
        <v>362</v>
      </c>
      <c r="PX280" t="s">
        <v>362</v>
      </c>
      <c r="PZ280" t="s">
        <v>5398</v>
      </c>
      <c r="QA280" t="s">
        <v>362</v>
      </c>
      <c r="QB280" t="s">
        <v>362</v>
      </c>
      <c r="QC280" t="s">
        <v>362</v>
      </c>
      <c r="QD280" t="s">
        <v>362</v>
      </c>
      <c r="QE280" t="s">
        <v>362</v>
      </c>
      <c r="QF280" t="s">
        <v>362</v>
      </c>
      <c r="QG280" t="s">
        <v>362</v>
      </c>
      <c r="QH280" t="s">
        <v>362</v>
      </c>
      <c r="QI280" t="s">
        <v>362</v>
      </c>
      <c r="QJ280" t="s">
        <v>362</v>
      </c>
      <c r="QK280" t="s">
        <v>362</v>
      </c>
      <c r="QL280" t="s">
        <v>362</v>
      </c>
      <c r="QM280" t="s">
        <v>360</v>
      </c>
      <c r="QN280" t="s">
        <v>362</v>
      </c>
      <c r="QO280" t="s">
        <v>362</v>
      </c>
      <c r="QP280" t="s">
        <v>362</v>
      </c>
      <c r="SZ280" t="s">
        <v>3074</v>
      </c>
      <c r="TA280" t="s">
        <v>362</v>
      </c>
      <c r="TB280" t="s">
        <v>362</v>
      </c>
      <c r="TC280" t="s">
        <v>362</v>
      </c>
      <c r="TD280" t="s">
        <v>362</v>
      </c>
      <c r="TE280" t="s">
        <v>362</v>
      </c>
      <c r="TF280" t="s">
        <v>362</v>
      </c>
      <c r="TG280" t="s">
        <v>360</v>
      </c>
      <c r="TH280" t="s">
        <v>362</v>
      </c>
      <c r="UN280" t="s">
        <v>3074</v>
      </c>
      <c r="UO280" t="s">
        <v>3074</v>
      </c>
      <c r="UP280" t="s">
        <v>3074</v>
      </c>
      <c r="UQ280" t="s">
        <v>7137</v>
      </c>
      <c r="UR280" t="s">
        <v>304</v>
      </c>
      <c r="US280" t="s">
        <v>314</v>
      </c>
      <c r="UT280" t="s">
        <v>282</v>
      </c>
      <c r="UU280" t="s">
        <v>686</v>
      </c>
      <c r="UV280" t="s">
        <v>532</v>
      </c>
      <c r="UW280" t="s">
        <v>328</v>
      </c>
      <c r="UX280" t="s">
        <v>737</v>
      </c>
      <c r="UY280" t="s">
        <v>406</v>
      </c>
      <c r="UZ280" t="s">
        <v>1098</v>
      </c>
      <c r="VA280" t="s">
        <v>1184</v>
      </c>
      <c r="VB280" t="s">
        <v>380</v>
      </c>
    </row>
    <row r="281" spans="1:574" x14ac:dyDescent="0.25">
      <c r="A281" t="s">
        <v>7138</v>
      </c>
      <c r="B281" s="38">
        <v>45922</v>
      </c>
      <c r="C281" t="s">
        <v>3058</v>
      </c>
      <c r="D281" t="s">
        <v>3062</v>
      </c>
      <c r="E281" t="s">
        <v>3068</v>
      </c>
      <c r="G281" t="s">
        <v>3072</v>
      </c>
      <c r="H281" s="38">
        <v>45132</v>
      </c>
      <c r="I281">
        <v>60</v>
      </c>
      <c r="J281" t="s">
        <v>1471</v>
      </c>
      <c r="K281" t="s">
        <v>4866</v>
      </c>
      <c r="L281" t="s">
        <v>4875</v>
      </c>
      <c r="N281" t="s">
        <v>4911</v>
      </c>
      <c r="P281" t="s">
        <v>4933</v>
      </c>
      <c r="R281" t="s">
        <v>6629</v>
      </c>
      <c r="S281" t="s">
        <v>362</v>
      </c>
      <c r="T281" t="s">
        <v>360</v>
      </c>
      <c r="U281" t="s">
        <v>362</v>
      </c>
      <c r="V281" t="s">
        <v>360</v>
      </c>
      <c r="W281" t="s">
        <v>362</v>
      </c>
      <c r="X281" t="s">
        <v>362</v>
      </c>
      <c r="Y281" t="s">
        <v>362</v>
      </c>
      <c r="Z281" t="s">
        <v>362</v>
      </c>
      <c r="AB281" t="s">
        <v>4942</v>
      </c>
      <c r="AC281" t="s">
        <v>4940</v>
      </c>
      <c r="AD281" t="s">
        <v>4942</v>
      </c>
      <c r="AE281" t="s">
        <v>4940</v>
      </c>
      <c r="AF281" t="s">
        <v>4940</v>
      </c>
      <c r="AG281" t="s">
        <v>4940</v>
      </c>
      <c r="AH281" t="s">
        <v>6117</v>
      </c>
      <c r="AI281" t="s">
        <v>360</v>
      </c>
      <c r="AJ281" t="s">
        <v>360</v>
      </c>
      <c r="AK281" t="s">
        <v>362</v>
      </c>
      <c r="AL281" t="s">
        <v>362</v>
      </c>
      <c r="AM281" t="s">
        <v>362</v>
      </c>
      <c r="AN281" t="s">
        <v>362</v>
      </c>
      <c r="AO281" t="s">
        <v>362</v>
      </c>
      <c r="AP281" t="s">
        <v>362</v>
      </c>
      <c r="AQ281" t="s">
        <v>362</v>
      </c>
      <c r="AR281" t="s">
        <v>362</v>
      </c>
      <c r="AS281" t="s">
        <v>360</v>
      </c>
      <c r="AT281" t="s">
        <v>362</v>
      </c>
      <c r="AU281" t="s">
        <v>362</v>
      </c>
      <c r="AV281" t="s">
        <v>362</v>
      </c>
      <c r="AX281" t="s">
        <v>5984</v>
      </c>
      <c r="AY281" t="s">
        <v>360</v>
      </c>
      <c r="AZ281" t="s">
        <v>360</v>
      </c>
      <c r="BA281" t="s">
        <v>362</v>
      </c>
      <c r="BB281" t="s">
        <v>362</v>
      </c>
      <c r="BC281" t="s">
        <v>362</v>
      </c>
      <c r="BD281" t="s">
        <v>362</v>
      </c>
      <c r="BE281" t="s">
        <v>362</v>
      </c>
      <c r="BF281" t="s">
        <v>362</v>
      </c>
      <c r="BG281" t="s">
        <v>362</v>
      </c>
      <c r="BH281" t="s">
        <v>362</v>
      </c>
      <c r="BI281" t="s">
        <v>362</v>
      </c>
      <c r="BJ281" t="s">
        <v>362</v>
      </c>
      <c r="BK281" t="s">
        <v>362</v>
      </c>
      <c r="BM281" t="s">
        <v>6044</v>
      </c>
      <c r="BN281" t="s">
        <v>362</v>
      </c>
      <c r="BO281" t="s">
        <v>362</v>
      </c>
      <c r="BP281" t="s">
        <v>360</v>
      </c>
      <c r="BQ281" t="s">
        <v>360</v>
      </c>
      <c r="BR281" t="s">
        <v>362</v>
      </c>
      <c r="BS281" t="s">
        <v>362</v>
      </c>
      <c r="BT281" t="s">
        <v>362</v>
      </c>
      <c r="BU281" t="s">
        <v>362</v>
      </c>
      <c r="BV281" t="s">
        <v>362</v>
      </c>
      <c r="BX281" t="s">
        <v>4975</v>
      </c>
      <c r="CN281" t="s">
        <v>5002</v>
      </c>
      <c r="DD281" t="s">
        <v>5021</v>
      </c>
      <c r="EK281" t="s">
        <v>5070</v>
      </c>
      <c r="EW281" t="s">
        <v>6240</v>
      </c>
      <c r="EX281" t="s">
        <v>362</v>
      </c>
      <c r="EY281" t="s">
        <v>362</v>
      </c>
      <c r="EZ281" t="s">
        <v>362</v>
      </c>
      <c r="FA281" t="s">
        <v>362</v>
      </c>
      <c r="FB281" t="s">
        <v>362</v>
      </c>
      <c r="FC281" t="s">
        <v>360</v>
      </c>
      <c r="FD281" t="s">
        <v>360</v>
      </c>
      <c r="FE281" t="s">
        <v>362</v>
      </c>
      <c r="FF281" t="s">
        <v>362</v>
      </c>
      <c r="FG281" t="s">
        <v>362</v>
      </c>
      <c r="FH281" t="s">
        <v>362</v>
      </c>
      <c r="FJ281" t="s">
        <v>5070</v>
      </c>
      <c r="FK281" t="s">
        <v>3072</v>
      </c>
      <c r="FV281" t="s">
        <v>3072</v>
      </c>
      <c r="GG281" t="s">
        <v>4961</v>
      </c>
      <c r="GI281" t="s">
        <v>3074</v>
      </c>
      <c r="HN281" t="s">
        <v>5168</v>
      </c>
      <c r="HO281" t="s">
        <v>360</v>
      </c>
      <c r="HP281" t="s">
        <v>362</v>
      </c>
      <c r="HQ281" t="s">
        <v>362</v>
      </c>
      <c r="HR281" t="s">
        <v>362</v>
      </c>
      <c r="HS281" t="s">
        <v>362</v>
      </c>
      <c r="HT281" t="s">
        <v>362</v>
      </c>
      <c r="HU281" t="s">
        <v>362</v>
      </c>
      <c r="HV281" t="s">
        <v>362</v>
      </c>
      <c r="HW281" t="s">
        <v>362</v>
      </c>
      <c r="HY281" t="s">
        <v>6752</v>
      </c>
      <c r="HZ281" t="s">
        <v>360</v>
      </c>
      <c r="IA281" t="s">
        <v>360</v>
      </c>
      <c r="IB281" t="s">
        <v>362</v>
      </c>
      <c r="IC281" t="s">
        <v>362</v>
      </c>
      <c r="ID281" t="s">
        <v>362</v>
      </c>
      <c r="IE281" t="s">
        <v>362</v>
      </c>
      <c r="IG281" t="s">
        <v>5189</v>
      </c>
      <c r="IH281" t="s">
        <v>5198</v>
      </c>
      <c r="II281" t="s">
        <v>362</v>
      </c>
      <c r="IJ281" t="s">
        <v>362</v>
      </c>
      <c r="IK281" t="s">
        <v>360</v>
      </c>
      <c r="IL281" t="s">
        <v>362</v>
      </c>
      <c r="IM281" t="s">
        <v>362</v>
      </c>
      <c r="IN281" t="s">
        <v>362</v>
      </c>
      <c r="IP281" t="s">
        <v>5205</v>
      </c>
      <c r="IQ281" t="s">
        <v>5985</v>
      </c>
      <c r="IR281" t="s">
        <v>362</v>
      </c>
      <c r="IS281" t="s">
        <v>362</v>
      </c>
      <c r="IT281" t="s">
        <v>362</v>
      </c>
      <c r="IU281" t="s">
        <v>360</v>
      </c>
      <c r="IV281" t="s">
        <v>360</v>
      </c>
      <c r="IW281" t="s">
        <v>362</v>
      </c>
      <c r="IX281" t="s">
        <v>362</v>
      </c>
      <c r="IY281" t="s">
        <v>362</v>
      </c>
      <c r="IZ281" t="s">
        <v>362</v>
      </c>
      <c r="JA281" t="s">
        <v>362</v>
      </c>
      <c r="JL281" t="s">
        <v>3074</v>
      </c>
      <c r="JX281" t="s">
        <v>6163</v>
      </c>
      <c r="JY281" t="s">
        <v>360</v>
      </c>
      <c r="JZ281" t="s">
        <v>362</v>
      </c>
      <c r="KA281" t="s">
        <v>362</v>
      </c>
      <c r="KB281" t="s">
        <v>362</v>
      </c>
      <c r="KC281" t="s">
        <v>362</v>
      </c>
      <c r="KD281" t="s">
        <v>360</v>
      </c>
      <c r="KE281" t="s">
        <v>362</v>
      </c>
      <c r="KF281" t="s">
        <v>362</v>
      </c>
      <c r="KG281" t="s">
        <v>362</v>
      </c>
      <c r="KI281" t="s">
        <v>5259</v>
      </c>
      <c r="KJ281" t="s">
        <v>6158</v>
      </c>
      <c r="KK281" t="s">
        <v>360</v>
      </c>
      <c r="KL281" t="s">
        <v>362</v>
      </c>
      <c r="KM281" t="s">
        <v>360</v>
      </c>
      <c r="KN281" t="s">
        <v>362</v>
      </c>
      <c r="KO281" t="s">
        <v>360</v>
      </c>
      <c r="KP281" t="s">
        <v>362</v>
      </c>
      <c r="KQ281" t="s">
        <v>360</v>
      </c>
      <c r="KR281" t="s">
        <v>362</v>
      </c>
      <c r="KS281" t="s">
        <v>362</v>
      </c>
      <c r="KT281" t="s">
        <v>362</v>
      </c>
      <c r="KU281" t="s">
        <v>362</v>
      </c>
      <c r="LJ281" t="s">
        <v>6023</v>
      </c>
      <c r="LK281" t="s">
        <v>360</v>
      </c>
      <c r="LL281" t="s">
        <v>360</v>
      </c>
      <c r="LM281" t="s">
        <v>360</v>
      </c>
      <c r="LN281" t="s">
        <v>360</v>
      </c>
      <c r="LO281" t="s">
        <v>362</v>
      </c>
      <c r="LP281" t="s">
        <v>362</v>
      </c>
      <c r="LQ281" t="s">
        <v>362</v>
      </c>
      <c r="LS281" t="s">
        <v>3072</v>
      </c>
      <c r="LT281" t="s">
        <v>5287</v>
      </c>
      <c r="MR281" t="s">
        <v>5050</v>
      </c>
      <c r="MS281" t="s">
        <v>362</v>
      </c>
      <c r="MT281" t="s">
        <v>362</v>
      </c>
      <c r="MU281" t="s">
        <v>362</v>
      </c>
      <c r="MV281" t="s">
        <v>362</v>
      </c>
      <c r="MW281" t="s">
        <v>362</v>
      </c>
      <c r="MX281" t="s">
        <v>362</v>
      </c>
      <c r="MY281" t="s">
        <v>362</v>
      </c>
      <c r="MZ281" t="s">
        <v>360</v>
      </c>
      <c r="NA281" t="s">
        <v>362</v>
      </c>
      <c r="NB281" t="s">
        <v>362</v>
      </c>
      <c r="NC281" t="s">
        <v>362</v>
      </c>
      <c r="NE281" t="s">
        <v>4971</v>
      </c>
      <c r="NF281" t="s">
        <v>362</v>
      </c>
      <c r="NG281" t="s">
        <v>362</v>
      </c>
      <c r="NH281" t="s">
        <v>362</v>
      </c>
      <c r="NI281" t="s">
        <v>362</v>
      </c>
      <c r="NJ281" t="s">
        <v>362</v>
      </c>
      <c r="NK281" t="s">
        <v>362</v>
      </c>
      <c r="NL281" t="s">
        <v>362</v>
      </c>
      <c r="NM281" t="s">
        <v>362</v>
      </c>
      <c r="NN281" t="s">
        <v>362</v>
      </c>
      <c r="NO281" t="s">
        <v>362</v>
      </c>
      <c r="NP281" t="s">
        <v>362</v>
      </c>
      <c r="NQ281" t="s">
        <v>360</v>
      </c>
      <c r="NR281" t="s">
        <v>362</v>
      </c>
      <c r="NS281" t="s">
        <v>362</v>
      </c>
      <c r="NU281" t="s">
        <v>6158</v>
      </c>
      <c r="NV281" t="s">
        <v>360</v>
      </c>
      <c r="NW281" t="s">
        <v>362</v>
      </c>
      <c r="NX281" t="s">
        <v>360</v>
      </c>
      <c r="NY281" t="s">
        <v>362</v>
      </c>
      <c r="NZ281" t="s">
        <v>360</v>
      </c>
      <c r="OA281" t="s">
        <v>362</v>
      </c>
      <c r="OB281" t="s">
        <v>360</v>
      </c>
      <c r="OC281" t="s">
        <v>362</v>
      </c>
      <c r="OD281" t="s">
        <v>362</v>
      </c>
      <c r="OE281" t="s">
        <v>362</v>
      </c>
      <c r="OF281" t="s">
        <v>362</v>
      </c>
      <c r="OG281" t="s">
        <v>362</v>
      </c>
      <c r="OI281" t="s">
        <v>5345</v>
      </c>
      <c r="OJ281" t="s">
        <v>360</v>
      </c>
      <c r="OK281" t="s">
        <v>362</v>
      </c>
      <c r="OL281" t="s">
        <v>362</v>
      </c>
      <c r="OM281" t="s">
        <v>362</v>
      </c>
      <c r="ON281" t="s">
        <v>362</v>
      </c>
      <c r="OO281" t="s">
        <v>362</v>
      </c>
      <c r="OP281" t="s">
        <v>362</v>
      </c>
      <c r="OQ281" t="s">
        <v>362</v>
      </c>
      <c r="OR281" t="s">
        <v>362</v>
      </c>
      <c r="OS281" t="s">
        <v>362</v>
      </c>
      <c r="OU281" t="s">
        <v>5002</v>
      </c>
      <c r="PF281" t="s">
        <v>6203</v>
      </c>
      <c r="PG281" t="s">
        <v>360</v>
      </c>
      <c r="PH281" t="s">
        <v>362</v>
      </c>
      <c r="PI281" t="s">
        <v>362</v>
      </c>
      <c r="PJ281" t="s">
        <v>362</v>
      </c>
      <c r="PK281" t="s">
        <v>362</v>
      </c>
      <c r="PL281" t="s">
        <v>362</v>
      </c>
      <c r="PM281" t="s">
        <v>362</v>
      </c>
      <c r="PN281" t="s">
        <v>362</v>
      </c>
      <c r="PO281" t="s">
        <v>362</v>
      </c>
      <c r="PP281" t="s">
        <v>360</v>
      </c>
      <c r="PQ281" t="s">
        <v>362</v>
      </c>
      <c r="PR281" t="s">
        <v>362</v>
      </c>
      <c r="PS281" t="s">
        <v>362</v>
      </c>
      <c r="PT281" t="s">
        <v>362</v>
      </c>
      <c r="PU281" t="s">
        <v>362</v>
      </c>
      <c r="PV281" t="s">
        <v>362</v>
      </c>
      <c r="PW281" t="s">
        <v>362</v>
      </c>
      <c r="PX281" t="s">
        <v>362</v>
      </c>
      <c r="PZ281" t="s">
        <v>6148</v>
      </c>
      <c r="QA281" t="s">
        <v>362</v>
      </c>
      <c r="QB281" t="s">
        <v>362</v>
      </c>
      <c r="QC281" t="s">
        <v>362</v>
      </c>
      <c r="QD281" t="s">
        <v>362</v>
      </c>
      <c r="QE281" t="s">
        <v>362</v>
      </c>
      <c r="QF281" t="s">
        <v>362</v>
      </c>
      <c r="QG281" t="s">
        <v>360</v>
      </c>
      <c r="QH281" t="s">
        <v>360</v>
      </c>
      <c r="QI281" t="s">
        <v>362</v>
      </c>
      <c r="QJ281" t="s">
        <v>362</v>
      </c>
      <c r="QK281" t="s">
        <v>362</v>
      </c>
      <c r="QL281" t="s">
        <v>362</v>
      </c>
      <c r="QM281" t="s">
        <v>362</v>
      </c>
      <c r="QN281" t="s">
        <v>362</v>
      </c>
      <c r="QO281" t="s">
        <v>362</v>
      </c>
      <c r="QP281" t="s">
        <v>362</v>
      </c>
      <c r="QR281" t="s">
        <v>7139</v>
      </c>
      <c r="QS281" t="s">
        <v>360</v>
      </c>
      <c r="QT281" t="s">
        <v>362</v>
      </c>
      <c r="QU281" t="s">
        <v>360</v>
      </c>
      <c r="QV281" t="s">
        <v>362</v>
      </c>
      <c r="QW281" t="s">
        <v>362</v>
      </c>
      <c r="QX281" t="s">
        <v>362</v>
      </c>
      <c r="QY281" t="s">
        <v>360</v>
      </c>
      <c r="QZ281" t="s">
        <v>360</v>
      </c>
      <c r="RA281" t="s">
        <v>362</v>
      </c>
      <c r="RB281" t="s">
        <v>362</v>
      </c>
      <c r="RC281" t="s">
        <v>362</v>
      </c>
      <c r="RD281" t="s">
        <v>362</v>
      </c>
      <c r="RF281" t="s">
        <v>6091</v>
      </c>
      <c r="RG281" t="s">
        <v>362</v>
      </c>
      <c r="RH281" t="s">
        <v>362</v>
      </c>
      <c r="RI281" t="s">
        <v>362</v>
      </c>
      <c r="RJ281" t="s">
        <v>362</v>
      </c>
      <c r="RK281" t="s">
        <v>360</v>
      </c>
      <c r="RL281" t="s">
        <v>362</v>
      </c>
      <c r="RM281" t="s">
        <v>360</v>
      </c>
      <c r="RN281" t="s">
        <v>362</v>
      </c>
      <c r="RO281" t="s">
        <v>362</v>
      </c>
      <c r="RP281" t="s">
        <v>362</v>
      </c>
      <c r="RQ281" t="s">
        <v>362</v>
      </c>
      <c r="RR281" t="s">
        <v>362</v>
      </c>
      <c r="RS281" t="s">
        <v>362</v>
      </c>
      <c r="RT281" t="s">
        <v>362</v>
      </c>
      <c r="RU281" t="s">
        <v>362</v>
      </c>
      <c r="RV281" t="s">
        <v>362</v>
      </c>
      <c r="RX281" t="s">
        <v>6149</v>
      </c>
      <c r="RY281" t="s">
        <v>360</v>
      </c>
      <c r="RZ281" t="s">
        <v>360</v>
      </c>
      <c r="SA281" t="s">
        <v>360</v>
      </c>
      <c r="SB281" t="s">
        <v>360</v>
      </c>
      <c r="SC281" t="s">
        <v>360</v>
      </c>
      <c r="SD281" t="s">
        <v>360</v>
      </c>
      <c r="SE281" t="s">
        <v>362</v>
      </c>
      <c r="SF281" t="s">
        <v>360</v>
      </c>
      <c r="SG281" t="s">
        <v>362</v>
      </c>
      <c r="SH281" t="s">
        <v>362</v>
      </c>
      <c r="SI281" t="s">
        <v>362</v>
      </c>
      <c r="SK281" t="s">
        <v>6642</v>
      </c>
      <c r="SL281" t="s">
        <v>362</v>
      </c>
      <c r="SM281" t="s">
        <v>362</v>
      </c>
      <c r="SN281" t="s">
        <v>362</v>
      </c>
      <c r="SO281" t="s">
        <v>360</v>
      </c>
      <c r="SP281" t="s">
        <v>360</v>
      </c>
      <c r="SQ281" t="s">
        <v>360</v>
      </c>
      <c r="SR281" t="s">
        <v>360</v>
      </c>
      <c r="SS281" t="s">
        <v>360</v>
      </c>
      <c r="ST281" t="s">
        <v>360</v>
      </c>
      <c r="SU281" t="s">
        <v>362</v>
      </c>
      <c r="SV281" t="s">
        <v>362</v>
      </c>
      <c r="SW281" t="s">
        <v>362</v>
      </c>
      <c r="SX281" t="s">
        <v>362</v>
      </c>
      <c r="SZ281" t="s">
        <v>6064</v>
      </c>
      <c r="TA281" t="s">
        <v>360</v>
      </c>
      <c r="TB281" t="s">
        <v>362</v>
      </c>
      <c r="TC281" t="s">
        <v>362</v>
      </c>
      <c r="TD281" t="s">
        <v>362</v>
      </c>
      <c r="TE281" t="s">
        <v>360</v>
      </c>
      <c r="TF281" t="s">
        <v>362</v>
      </c>
      <c r="TG281" t="s">
        <v>362</v>
      </c>
      <c r="TH281" t="s">
        <v>362</v>
      </c>
      <c r="TJ281" t="s">
        <v>7140</v>
      </c>
      <c r="TK281" t="s">
        <v>362</v>
      </c>
      <c r="TL281" t="s">
        <v>362</v>
      </c>
      <c r="TM281" t="s">
        <v>362</v>
      </c>
      <c r="TN281" t="s">
        <v>360</v>
      </c>
      <c r="TO281" t="s">
        <v>360</v>
      </c>
      <c r="TP281" t="s">
        <v>360</v>
      </c>
      <c r="TQ281" t="s">
        <v>360</v>
      </c>
      <c r="TR281" t="s">
        <v>360</v>
      </c>
      <c r="TS281" t="s">
        <v>360</v>
      </c>
      <c r="TT281" t="s">
        <v>362</v>
      </c>
      <c r="TU281" t="s">
        <v>362</v>
      </c>
      <c r="TV281" t="s">
        <v>362</v>
      </c>
      <c r="TW281" t="s">
        <v>362</v>
      </c>
      <c r="TY281" t="s">
        <v>5019</v>
      </c>
      <c r="TZ281" t="s">
        <v>5453</v>
      </c>
      <c r="UA281" t="s">
        <v>362</v>
      </c>
      <c r="UB281" t="s">
        <v>362</v>
      </c>
      <c r="UC281" t="s">
        <v>362</v>
      </c>
      <c r="UD281" t="s">
        <v>362</v>
      </c>
      <c r="UE281" t="s">
        <v>362</v>
      </c>
      <c r="UF281" t="s">
        <v>360</v>
      </c>
      <c r="UG281" t="s">
        <v>362</v>
      </c>
      <c r="UH281" t="s">
        <v>362</v>
      </c>
      <c r="UI281" t="s">
        <v>362</v>
      </c>
      <c r="UJ281" t="s">
        <v>362</v>
      </c>
      <c r="UK281" t="s">
        <v>362</v>
      </c>
      <c r="UN281" t="s">
        <v>3074</v>
      </c>
      <c r="UO281" t="s">
        <v>3074</v>
      </c>
      <c r="UP281" t="s">
        <v>3074</v>
      </c>
      <c r="UQ281" t="s">
        <v>7141</v>
      </c>
      <c r="UR281" t="s">
        <v>304</v>
      </c>
      <c r="US281" t="s">
        <v>314</v>
      </c>
      <c r="UT281" t="s">
        <v>298</v>
      </c>
      <c r="UU281" t="s">
        <v>695</v>
      </c>
      <c r="UV281" t="s">
        <v>527</v>
      </c>
      <c r="UW281" t="s">
        <v>330</v>
      </c>
      <c r="UX281" t="s">
        <v>737</v>
      </c>
      <c r="UY281" t="s">
        <v>406</v>
      </c>
      <c r="UZ281" t="s">
        <v>1099</v>
      </c>
      <c r="VA281" t="s">
        <v>1185</v>
      </c>
      <c r="VB281" t="s">
        <v>386</v>
      </c>
    </row>
    <row r="282" spans="1:574" x14ac:dyDescent="0.25">
      <c r="A282" t="s">
        <v>7142</v>
      </c>
      <c r="B282" s="38">
        <v>45922</v>
      </c>
      <c r="C282" t="s">
        <v>3056</v>
      </c>
      <c r="D282" t="s">
        <v>3062</v>
      </c>
      <c r="E282" t="s">
        <v>3068</v>
      </c>
      <c r="G282" t="s">
        <v>3072</v>
      </c>
      <c r="H282" s="38">
        <v>44901</v>
      </c>
      <c r="I282">
        <v>25</v>
      </c>
      <c r="J282" t="s">
        <v>1471</v>
      </c>
      <c r="K282" t="s">
        <v>4866</v>
      </c>
      <c r="L282" t="s">
        <v>4875</v>
      </c>
      <c r="N282" t="s">
        <v>4911</v>
      </c>
      <c r="P282" t="s">
        <v>4923</v>
      </c>
      <c r="R282" t="s">
        <v>5527</v>
      </c>
      <c r="S282" t="s">
        <v>360</v>
      </c>
      <c r="T282" t="s">
        <v>362</v>
      </c>
      <c r="U282" t="s">
        <v>362</v>
      </c>
      <c r="V282" t="s">
        <v>362</v>
      </c>
      <c r="W282" t="s">
        <v>362</v>
      </c>
      <c r="X282" t="s">
        <v>362</v>
      </c>
      <c r="Y282" t="s">
        <v>362</v>
      </c>
      <c r="Z282" t="s">
        <v>362</v>
      </c>
      <c r="AB282" t="s">
        <v>4940</v>
      </c>
      <c r="AC282" t="s">
        <v>4940</v>
      </c>
      <c r="AD282" t="s">
        <v>4940</v>
      </c>
      <c r="AE282" t="s">
        <v>4940</v>
      </c>
      <c r="AF282" t="s">
        <v>4940</v>
      </c>
      <c r="AG282" t="s">
        <v>4940</v>
      </c>
      <c r="AH282" t="s">
        <v>4971</v>
      </c>
      <c r="AI282" t="s">
        <v>362</v>
      </c>
      <c r="AJ282" t="s">
        <v>362</v>
      </c>
      <c r="AK282" t="s">
        <v>362</v>
      </c>
      <c r="AL282" t="s">
        <v>362</v>
      </c>
      <c r="AM282" t="s">
        <v>362</v>
      </c>
      <c r="AN282" t="s">
        <v>362</v>
      </c>
      <c r="AO282" t="s">
        <v>362</v>
      </c>
      <c r="AP282" t="s">
        <v>362</v>
      </c>
      <c r="AQ282" t="s">
        <v>362</v>
      </c>
      <c r="AR282" t="s">
        <v>362</v>
      </c>
      <c r="AS282" t="s">
        <v>362</v>
      </c>
      <c r="AT282" t="s">
        <v>362</v>
      </c>
      <c r="AU282" t="s">
        <v>360</v>
      </c>
      <c r="AV282" t="s">
        <v>362</v>
      </c>
      <c r="AX282" t="s">
        <v>4973</v>
      </c>
      <c r="AY282" t="s">
        <v>362</v>
      </c>
      <c r="AZ282" t="s">
        <v>362</v>
      </c>
      <c r="BA282" t="s">
        <v>362</v>
      </c>
      <c r="BB282" t="s">
        <v>362</v>
      </c>
      <c r="BC282" t="s">
        <v>362</v>
      </c>
      <c r="BD282" t="s">
        <v>362</v>
      </c>
      <c r="BE282" t="s">
        <v>362</v>
      </c>
      <c r="BF282" t="s">
        <v>362</v>
      </c>
      <c r="BG282" t="s">
        <v>362</v>
      </c>
      <c r="BH282" t="s">
        <v>362</v>
      </c>
      <c r="BI282" t="s">
        <v>362</v>
      </c>
      <c r="BJ282" t="s">
        <v>360</v>
      </c>
      <c r="BK282" t="s">
        <v>362</v>
      </c>
      <c r="DE282" t="s">
        <v>5026</v>
      </c>
      <c r="DF282" t="s">
        <v>5036</v>
      </c>
      <c r="DG282" t="s">
        <v>362</v>
      </c>
      <c r="DH282" t="s">
        <v>362</v>
      </c>
      <c r="DI282" t="s">
        <v>360</v>
      </c>
      <c r="DJ282" t="s">
        <v>362</v>
      </c>
      <c r="DK282" t="s">
        <v>362</v>
      </c>
      <c r="DL282" t="s">
        <v>362</v>
      </c>
      <c r="FJ282" t="s">
        <v>5074</v>
      </c>
      <c r="FK282" t="s">
        <v>5111</v>
      </c>
      <c r="FL282" t="s">
        <v>5113</v>
      </c>
      <c r="FM282" t="s">
        <v>360</v>
      </c>
      <c r="FN282" t="s">
        <v>362</v>
      </c>
      <c r="FO282" t="s">
        <v>362</v>
      </c>
      <c r="FP282" t="s">
        <v>362</v>
      </c>
      <c r="FQ282" t="s">
        <v>362</v>
      </c>
      <c r="FR282" t="s">
        <v>362</v>
      </c>
      <c r="FS282" t="s">
        <v>362</v>
      </c>
      <c r="FT282" t="s">
        <v>362</v>
      </c>
      <c r="FV282" t="s">
        <v>3072</v>
      </c>
      <c r="GG282" t="s">
        <v>4949</v>
      </c>
      <c r="GI282" t="s">
        <v>3074</v>
      </c>
      <c r="HN282" t="s">
        <v>7143</v>
      </c>
      <c r="HO282" t="s">
        <v>362</v>
      </c>
      <c r="HP282" t="s">
        <v>360</v>
      </c>
      <c r="HQ282" t="s">
        <v>360</v>
      </c>
      <c r="HR282" t="s">
        <v>362</v>
      </c>
      <c r="HS282" t="s">
        <v>362</v>
      </c>
      <c r="HT282" t="s">
        <v>362</v>
      </c>
      <c r="HU282" t="s">
        <v>362</v>
      </c>
      <c r="HV282" t="s">
        <v>362</v>
      </c>
      <c r="HW282" t="s">
        <v>362</v>
      </c>
      <c r="HY282" t="s">
        <v>5186</v>
      </c>
      <c r="HZ282" t="s">
        <v>362</v>
      </c>
      <c r="IA282" t="s">
        <v>362</v>
      </c>
      <c r="IB282" t="s">
        <v>362</v>
      </c>
      <c r="IC282" t="s">
        <v>362</v>
      </c>
      <c r="ID282" t="s">
        <v>360</v>
      </c>
      <c r="IE282" t="s">
        <v>362</v>
      </c>
      <c r="IG282" t="s">
        <v>5189</v>
      </c>
      <c r="IH282" t="s">
        <v>5196</v>
      </c>
      <c r="II282" t="s">
        <v>362</v>
      </c>
      <c r="IJ282" t="s">
        <v>360</v>
      </c>
      <c r="IK282" t="s">
        <v>362</v>
      </c>
      <c r="IL282" t="s">
        <v>362</v>
      </c>
      <c r="IM282" t="s">
        <v>362</v>
      </c>
      <c r="IN282" t="s">
        <v>362</v>
      </c>
      <c r="IP282" t="s">
        <v>5203</v>
      </c>
      <c r="IQ282" t="s">
        <v>5985</v>
      </c>
      <c r="IR282" t="s">
        <v>362</v>
      </c>
      <c r="IS282" t="s">
        <v>362</v>
      </c>
      <c r="IT282" t="s">
        <v>362</v>
      </c>
      <c r="IU282" t="s">
        <v>360</v>
      </c>
      <c r="IV282" t="s">
        <v>360</v>
      </c>
      <c r="IW282" t="s">
        <v>362</v>
      </c>
      <c r="IX282" t="s">
        <v>362</v>
      </c>
      <c r="IY282" t="s">
        <v>362</v>
      </c>
      <c r="IZ282" t="s">
        <v>362</v>
      </c>
      <c r="JA282" t="s">
        <v>362</v>
      </c>
      <c r="JL282" t="s">
        <v>3074</v>
      </c>
      <c r="JX282" t="s">
        <v>6163</v>
      </c>
      <c r="JY282" t="s">
        <v>360</v>
      </c>
      <c r="JZ282" t="s">
        <v>362</v>
      </c>
      <c r="KA282" t="s">
        <v>362</v>
      </c>
      <c r="KB282" t="s">
        <v>362</v>
      </c>
      <c r="KC282" t="s">
        <v>362</v>
      </c>
      <c r="KD282" t="s">
        <v>360</v>
      </c>
      <c r="KE282" t="s">
        <v>362</v>
      </c>
      <c r="KF282" t="s">
        <v>362</v>
      </c>
      <c r="KG282" t="s">
        <v>362</v>
      </c>
      <c r="KI282" t="s">
        <v>5259</v>
      </c>
      <c r="KJ282" t="s">
        <v>5996</v>
      </c>
      <c r="KK282" t="s">
        <v>360</v>
      </c>
      <c r="KL282" t="s">
        <v>362</v>
      </c>
      <c r="KM282" t="s">
        <v>362</v>
      </c>
      <c r="KN282" t="s">
        <v>362</v>
      </c>
      <c r="KO282" t="s">
        <v>360</v>
      </c>
      <c r="KP282" t="s">
        <v>362</v>
      </c>
      <c r="KQ282" t="s">
        <v>360</v>
      </c>
      <c r="KR282" t="s">
        <v>362</v>
      </c>
      <c r="KS282" t="s">
        <v>362</v>
      </c>
      <c r="KT282" t="s">
        <v>362</v>
      </c>
      <c r="KU282" t="s">
        <v>362</v>
      </c>
      <c r="LJ282" t="s">
        <v>7144</v>
      </c>
      <c r="LK282" t="s">
        <v>362</v>
      </c>
      <c r="LL282" t="s">
        <v>360</v>
      </c>
      <c r="LM282" t="s">
        <v>362</v>
      </c>
      <c r="LN282" t="s">
        <v>360</v>
      </c>
      <c r="LO282" t="s">
        <v>362</v>
      </c>
      <c r="LP282" t="s">
        <v>362</v>
      </c>
      <c r="LQ282" t="s">
        <v>362</v>
      </c>
      <c r="LS282" t="s">
        <v>3072</v>
      </c>
      <c r="LT282" t="s">
        <v>5287</v>
      </c>
      <c r="MR282" t="s">
        <v>5319</v>
      </c>
      <c r="MS282" t="s">
        <v>362</v>
      </c>
      <c r="MT282" t="s">
        <v>362</v>
      </c>
      <c r="MU282" t="s">
        <v>362</v>
      </c>
      <c r="MV282" t="s">
        <v>362</v>
      </c>
      <c r="MW282" t="s">
        <v>360</v>
      </c>
      <c r="MX282" t="s">
        <v>362</v>
      </c>
      <c r="MY282" t="s">
        <v>362</v>
      </c>
      <c r="MZ282" t="s">
        <v>362</v>
      </c>
      <c r="NA282" t="s">
        <v>362</v>
      </c>
      <c r="NB282" t="s">
        <v>362</v>
      </c>
      <c r="NC282" t="s">
        <v>362</v>
      </c>
      <c r="NE282" t="s">
        <v>4971</v>
      </c>
      <c r="NF282" t="s">
        <v>362</v>
      </c>
      <c r="NG282" t="s">
        <v>362</v>
      </c>
      <c r="NH282" t="s">
        <v>362</v>
      </c>
      <c r="NI282" t="s">
        <v>362</v>
      </c>
      <c r="NJ282" t="s">
        <v>362</v>
      </c>
      <c r="NK282" t="s">
        <v>362</v>
      </c>
      <c r="NL282" t="s">
        <v>362</v>
      </c>
      <c r="NM282" t="s">
        <v>362</v>
      </c>
      <c r="NN282" t="s">
        <v>362</v>
      </c>
      <c r="NO282" t="s">
        <v>362</v>
      </c>
      <c r="NP282" t="s">
        <v>362</v>
      </c>
      <c r="NQ282" t="s">
        <v>360</v>
      </c>
      <c r="NR282" t="s">
        <v>362</v>
      </c>
      <c r="NS282" t="s">
        <v>362</v>
      </c>
      <c r="NU282" t="s">
        <v>7145</v>
      </c>
      <c r="NV282" t="s">
        <v>362</v>
      </c>
      <c r="NW282" t="s">
        <v>362</v>
      </c>
      <c r="NX282" t="s">
        <v>362</v>
      </c>
      <c r="NY282" t="s">
        <v>362</v>
      </c>
      <c r="NZ282" t="s">
        <v>360</v>
      </c>
      <c r="OA282" t="s">
        <v>360</v>
      </c>
      <c r="OB282" t="s">
        <v>360</v>
      </c>
      <c r="OC282" t="s">
        <v>362</v>
      </c>
      <c r="OD282" t="s">
        <v>362</v>
      </c>
      <c r="OE282" t="s">
        <v>362</v>
      </c>
      <c r="OF282" t="s">
        <v>362</v>
      </c>
      <c r="OG282" t="s">
        <v>362</v>
      </c>
      <c r="OI282" t="s">
        <v>6024</v>
      </c>
      <c r="OJ282" t="s">
        <v>360</v>
      </c>
      <c r="OK282" t="s">
        <v>362</v>
      </c>
      <c r="OL282" t="s">
        <v>362</v>
      </c>
      <c r="OM282" t="s">
        <v>362</v>
      </c>
      <c r="ON282" t="s">
        <v>360</v>
      </c>
      <c r="OO282" t="s">
        <v>362</v>
      </c>
      <c r="OP282" t="s">
        <v>362</v>
      </c>
      <c r="OQ282" t="s">
        <v>362</v>
      </c>
      <c r="OR282" t="s">
        <v>362</v>
      </c>
      <c r="OS282" t="s">
        <v>362</v>
      </c>
      <c r="OU282" t="s">
        <v>5019</v>
      </c>
      <c r="OV282" t="s">
        <v>5365</v>
      </c>
      <c r="OW282" t="s">
        <v>362</v>
      </c>
      <c r="OX282" t="s">
        <v>362</v>
      </c>
      <c r="OY282" t="s">
        <v>362</v>
      </c>
      <c r="OZ282" t="s">
        <v>360</v>
      </c>
      <c r="PA282" t="s">
        <v>362</v>
      </c>
      <c r="PB282" t="s">
        <v>362</v>
      </c>
      <c r="PC282" t="s">
        <v>362</v>
      </c>
      <c r="PD282" t="s">
        <v>362</v>
      </c>
      <c r="PF282" t="s">
        <v>6862</v>
      </c>
      <c r="PG282" t="s">
        <v>362</v>
      </c>
      <c r="PH282" t="s">
        <v>362</v>
      </c>
      <c r="PI282" t="s">
        <v>362</v>
      </c>
      <c r="PJ282" t="s">
        <v>362</v>
      </c>
      <c r="PK282" t="s">
        <v>362</v>
      </c>
      <c r="PL282" t="s">
        <v>362</v>
      </c>
      <c r="PM282" t="s">
        <v>360</v>
      </c>
      <c r="PN282" t="s">
        <v>362</v>
      </c>
      <c r="PO282" t="s">
        <v>362</v>
      </c>
      <c r="PP282" t="s">
        <v>360</v>
      </c>
      <c r="PQ282" t="s">
        <v>362</v>
      </c>
      <c r="PR282" t="s">
        <v>362</v>
      </c>
      <c r="PS282" t="s">
        <v>362</v>
      </c>
      <c r="PT282" t="s">
        <v>362</v>
      </c>
      <c r="PU282" t="s">
        <v>362</v>
      </c>
      <c r="PV282" t="s">
        <v>362</v>
      </c>
      <c r="PW282" t="s">
        <v>362</v>
      </c>
      <c r="PX282" t="s">
        <v>362</v>
      </c>
      <c r="PZ282" t="s">
        <v>5398</v>
      </c>
      <c r="QA282" t="s">
        <v>362</v>
      </c>
      <c r="QB282" t="s">
        <v>362</v>
      </c>
      <c r="QC282" t="s">
        <v>362</v>
      </c>
      <c r="QD282" t="s">
        <v>362</v>
      </c>
      <c r="QE282" t="s">
        <v>362</v>
      </c>
      <c r="QF282" t="s">
        <v>362</v>
      </c>
      <c r="QG282" t="s">
        <v>362</v>
      </c>
      <c r="QH282" t="s">
        <v>362</v>
      </c>
      <c r="QI282" t="s">
        <v>362</v>
      </c>
      <c r="QJ282" t="s">
        <v>362</v>
      </c>
      <c r="QK282" t="s">
        <v>362</v>
      </c>
      <c r="QL282" t="s">
        <v>362</v>
      </c>
      <c r="QM282" t="s">
        <v>360</v>
      </c>
      <c r="QN282" t="s">
        <v>362</v>
      </c>
      <c r="QO282" t="s">
        <v>362</v>
      </c>
      <c r="QP282" t="s">
        <v>362</v>
      </c>
      <c r="SZ282" t="s">
        <v>5513</v>
      </c>
      <c r="TA282" t="s">
        <v>362</v>
      </c>
      <c r="TB282" t="s">
        <v>362</v>
      </c>
      <c r="TC282" t="s">
        <v>362</v>
      </c>
      <c r="TD282" t="s">
        <v>362</v>
      </c>
      <c r="TE282" t="s">
        <v>360</v>
      </c>
      <c r="TF282" t="s">
        <v>362</v>
      </c>
      <c r="TG282" t="s">
        <v>362</v>
      </c>
      <c r="TH282" t="s">
        <v>362</v>
      </c>
      <c r="TJ282" t="s">
        <v>7146</v>
      </c>
      <c r="TK282" t="s">
        <v>362</v>
      </c>
      <c r="TL282" t="s">
        <v>362</v>
      </c>
      <c r="TM282" t="s">
        <v>362</v>
      </c>
      <c r="TN282" t="s">
        <v>362</v>
      </c>
      <c r="TO282" t="s">
        <v>362</v>
      </c>
      <c r="TP282" t="s">
        <v>362</v>
      </c>
      <c r="TQ282" t="s">
        <v>362</v>
      </c>
      <c r="TR282" t="s">
        <v>360</v>
      </c>
      <c r="TS282" t="s">
        <v>362</v>
      </c>
      <c r="TT282" t="s">
        <v>362</v>
      </c>
      <c r="TU282" t="s">
        <v>362</v>
      </c>
      <c r="TV282" t="s">
        <v>362</v>
      </c>
      <c r="TW282" t="s">
        <v>360</v>
      </c>
      <c r="UN282" t="s">
        <v>3074</v>
      </c>
      <c r="UO282" t="s">
        <v>3074</v>
      </c>
      <c r="UP282" t="s">
        <v>3074</v>
      </c>
      <c r="UQ282" t="s">
        <v>7147</v>
      </c>
      <c r="UR282" t="s">
        <v>304</v>
      </c>
      <c r="US282" t="s">
        <v>314</v>
      </c>
      <c r="UT282" t="s">
        <v>282</v>
      </c>
      <c r="UU282" t="s">
        <v>697</v>
      </c>
      <c r="UV282" t="s">
        <v>527</v>
      </c>
      <c r="UW282" t="s">
        <v>328</v>
      </c>
      <c r="UX282" t="s">
        <v>737</v>
      </c>
      <c r="UY282" t="s">
        <v>406</v>
      </c>
      <c r="UZ282" t="s">
        <v>1098</v>
      </c>
      <c r="VA282" t="s">
        <v>1184</v>
      </c>
      <c r="VB282" t="s">
        <v>380</v>
      </c>
    </row>
    <row r="283" spans="1:574" x14ac:dyDescent="0.25">
      <c r="A283" t="s">
        <v>7148</v>
      </c>
      <c r="B283" s="38">
        <v>45922</v>
      </c>
      <c r="C283" t="s">
        <v>3058</v>
      </c>
      <c r="D283" t="s">
        <v>3062</v>
      </c>
      <c r="E283" t="s">
        <v>3068</v>
      </c>
      <c r="G283" t="s">
        <v>3072</v>
      </c>
      <c r="H283" s="38">
        <v>44935</v>
      </c>
      <c r="I283">
        <v>44</v>
      </c>
      <c r="J283" t="s">
        <v>1471</v>
      </c>
      <c r="K283" t="s">
        <v>4868</v>
      </c>
      <c r="L283" t="s">
        <v>4890</v>
      </c>
      <c r="N283" t="s">
        <v>4911</v>
      </c>
      <c r="P283" t="s">
        <v>4927</v>
      </c>
      <c r="R283" t="s">
        <v>6381</v>
      </c>
      <c r="S283" t="s">
        <v>360</v>
      </c>
      <c r="T283" t="s">
        <v>360</v>
      </c>
      <c r="U283" t="s">
        <v>362</v>
      </c>
      <c r="V283" t="s">
        <v>360</v>
      </c>
      <c r="W283" t="s">
        <v>362</v>
      </c>
      <c r="X283" t="s">
        <v>362</v>
      </c>
      <c r="Y283" t="s">
        <v>362</v>
      </c>
      <c r="Z283" t="s">
        <v>362</v>
      </c>
      <c r="AB283" t="s">
        <v>4940</v>
      </c>
      <c r="AC283" t="s">
        <v>4940</v>
      </c>
      <c r="AD283" t="s">
        <v>4940</v>
      </c>
      <c r="AE283" t="s">
        <v>4940</v>
      </c>
      <c r="AF283" t="s">
        <v>4940</v>
      </c>
      <c r="AG283" t="s">
        <v>4940</v>
      </c>
      <c r="AH283" t="s">
        <v>7149</v>
      </c>
      <c r="AI283" t="s">
        <v>360</v>
      </c>
      <c r="AJ283" t="s">
        <v>360</v>
      </c>
      <c r="AK283" t="s">
        <v>360</v>
      </c>
      <c r="AL283" t="s">
        <v>362</v>
      </c>
      <c r="AM283" t="s">
        <v>360</v>
      </c>
      <c r="AN283" t="s">
        <v>360</v>
      </c>
      <c r="AO283" t="s">
        <v>360</v>
      </c>
      <c r="AP283" t="s">
        <v>362</v>
      </c>
      <c r="AQ283" t="s">
        <v>362</v>
      </c>
      <c r="AR283" t="s">
        <v>360</v>
      </c>
      <c r="AS283" t="s">
        <v>360</v>
      </c>
      <c r="AT283" t="s">
        <v>362</v>
      </c>
      <c r="AU283" t="s">
        <v>362</v>
      </c>
      <c r="AV283" t="s">
        <v>362</v>
      </c>
      <c r="AX283" t="s">
        <v>4973</v>
      </c>
      <c r="AY283" t="s">
        <v>362</v>
      </c>
      <c r="AZ283" t="s">
        <v>362</v>
      </c>
      <c r="BA283" t="s">
        <v>362</v>
      </c>
      <c r="BB283" t="s">
        <v>362</v>
      </c>
      <c r="BC283" t="s">
        <v>362</v>
      </c>
      <c r="BD283" t="s">
        <v>362</v>
      </c>
      <c r="BE283" t="s">
        <v>362</v>
      </c>
      <c r="BF283" t="s">
        <v>362</v>
      </c>
      <c r="BG283" t="s">
        <v>362</v>
      </c>
      <c r="BH283" t="s">
        <v>362</v>
      </c>
      <c r="BI283" t="s">
        <v>362</v>
      </c>
      <c r="BJ283" t="s">
        <v>360</v>
      </c>
      <c r="BK283" t="s">
        <v>362</v>
      </c>
      <c r="DE283" t="s">
        <v>5030</v>
      </c>
      <c r="DN283" t="s">
        <v>5050</v>
      </c>
      <c r="DO283" t="s">
        <v>362</v>
      </c>
      <c r="DP283" t="s">
        <v>362</v>
      </c>
      <c r="DQ283" t="s">
        <v>362</v>
      </c>
      <c r="DR283" t="s">
        <v>362</v>
      </c>
      <c r="DS283" t="s">
        <v>362</v>
      </c>
      <c r="DT283" t="s">
        <v>362</v>
      </c>
      <c r="DU283" t="s">
        <v>360</v>
      </c>
      <c r="DV283" t="s">
        <v>362</v>
      </c>
      <c r="DW283" t="s">
        <v>362</v>
      </c>
      <c r="EK283" t="s">
        <v>5070</v>
      </c>
      <c r="EW283" t="s">
        <v>6520</v>
      </c>
      <c r="EX283" t="s">
        <v>362</v>
      </c>
      <c r="EY283" t="s">
        <v>362</v>
      </c>
      <c r="EZ283" t="s">
        <v>362</v>
      </c>
      <c r="FA283" t="s">
        <v>362</v>
      </c>
      <c r="FB283" t="s">
        <v>360</v>
      </c>
      <c r="FC283" t="s">
        <v>362</v>
      </c>
      <c r="FD283" t="s">
        <v>360</v>
      </c>
      <c r="FE283" t="s">
        <v>362</v>
      </c>
      <c r="FF283" t="s">
        <v>362</v>
      </c>
      <c r="FG283" t="s">
        <v>362</v>
      </c>
      <c r="FH283" t="s">
        <v>362</v>
      </c>
      <c r="FJ283" t="s">
        <v>5072</v>
      </c>
      <c r="FK283" t="s">
        <v>3072</v>
      </c>
      <c r="FV283" t="s">
        <v>3072</v>
      </c>
      <c r="GG283" t="s">
        <v>5544</v>
      </c>
      <c r="GI283" t="s">
        <v>3072</v>
      </c>
      <c r="GJ283" t="s">
        <v>6020</v>
      </c>
      <c r="GK283" t="s">
        <v>362</v>
      </c>
      <c r="GL283" t="s">
        <v>360</v>
      </c>
      <c r="GM283" t="s">
        <v>360</v>
      </c>
      <c r="GN283" t="s">
        <v>362</v>
      </c>
      <c r="GO283" t="s">
        <v>362</v>
      </c>
      <c r="GP283" t="s">
        <v>362</v>
      </c>
      <c r="GR283" t="s">
        <v>5147</v>
      </c>
      <c r="GS283" t="s">
        <v>362</v>
      </c>
      <c r="GT283" t="s">
        <v>362</v>
      </c>
      <c r="GU283" t="s">
        <v>360</v>
      </c>
      <c r="GV283" t="s">
        <v>362</v>
      </c>
      <c r="GW283" t="s">
        <v>362</v>
      </c>
      <c r="GX283" t="s">
        <v>362</v>
      </c>
      <c r="GY283" t="s">
        <v>362</v>
      </c>
      <c r="GZ283" t="s">
        <v>362</v>
      </c>
      <c r="HB283" t="s">
        <v>3072</v>
      </c>
      <c r="IG283" t="s">
        <v>5189</v>
      </c>
      <c r="IH283" t="s">
        <v>5198</v>
      </c>
      <c r="II283" t="s">
        <v>362</v>
      </c>
      <c r="IJ283" t="s">
        <v>362</v>
      </c>
      <c r="IK283" t="s">
        <v>360</v>
      </c>
      <c r="IL283" t="s">
        <v>362</v>
      </c>
      <c r="IM283" t="s">
        <v>362</v>
      </c>
      <c r="IN283" t="s">
        <v>362</v>
      </c>
      <c r="IP283" t="s">
        <v>5205</v>
      </c>
      <c r="IQ283" t="s">
        <v>5224</v>
      </c>
      <c r="IR283" t="s">
        <v>362</v>
      </c>
      <c r="IS283" t="s">
        <v>362</v>
      </c>
      <c r="IT283" t="s">
        <v>362</v>
      </c>
      <c r="IU283" t="s">
        <v>362</v>
      </c>
      <c r="IV283" t="s">
        <v>362</v>
      </c>
      <c r="IW283" t="s">
        <v>362</v>
      </c>
      <c r="IX283" t="s">
        <v>360</v>
      </c>
      <c r="IY283" t="s">
        <v>362</v>
      </c>
      <c r="IZ283" t="s">
        <v>362</v>
      </c>
      <c r="JA283" t="s">
        <v>362</v>
      </c>
      <c r="JC283" t="s">
        <v>5050</v>
      </c>
      <c r="JD283" t="s">
        <v>360</v>
      </c>
      <c r="JE283" t="s">
        <v>362</v>
      </c>
      <c r="JF283" t="s">
        <v>362</v>
      </c>
      <c r="JG283" t="s">
        <v>362</v>
      </c>
      <c r="JH283" t="s">
        <v>362</v>
      </c>
      <c r="JI283" t="s">
        <v>362</v>
      </c>
      <c r="JJ283" t="s">
        <v>362</v>
      </c>
      <c r="JL283" t="s">
        <v>3074</v>
      </c>
      <c r="KI283" t="s">
        <v>5259</v>
      </c>
      <c r="KJ283" t="s">
        <v>7150</v>
      </c>
      <c r="KK283" t="s">
        <v>360</v>
      </c>
      <c r="KL283" t="s">
        <v>362</v>
      </c>
      <c r="KM283" t="s">
        <v>360</v>
      </c>
      <c r="KN283" t="s">
        <v>362</v>
      </c>
      <c r="KO283" t="s">
        <v>360</v>
      </c>
      <c r="KP283" t="s">
        <v>362</v>
      </c>
      <c r="KQ283" t="s">
        <v>360</v>
      </c>
      <c r="KR283" t="s">
        <v>360</v>
      </c>
      <c r="KS283" t="s">
        <v>360</v>
      </c>
      <c r="KT283" t="s">
        <v>362</v>
      </c>
      <c r="KU283" t="s">
        <v>362</v>
      </c>
      <c r="LJ283" t="s">
        <v>6023</v>
      </c>
      <c r="LK283" t="s">
        <v>360</v>
      </c>
      <c r="LL283" t="s">
        <v>360</v>
      </c>
      <c r="LM283" t="s">
        <v>360</v>
      </c>
      <c r="LN283" t="s">
        <v>360</v>
      </c>
      <c r="LO283" t="s">
        <v>362</v>
      </c>
      <c r="LP283" t="s">
        <v>362</v>
      </c>
      <c r="LQ283" t="s">
        <v>362</v>
      </c>
      <c r="LS283" t="s">
        <v>3072</v>
      </c>
      <c r="LT283" t="s">
        <v>5287</v>
      </c>
      <c r="MR283" t="s">
        <v>5050</v>
      </c>
      <c r="MS283" t="s">
        <v>362</v>
      </c>
      <c r="MT283" t="s">
        <v>362</v>
      </c>
      <c r="MU283" t="s">
        <v>362</v>
      </c>
      <c r="MV283" t="s">
        <v>362</v>
      </c>
      <c r="MW283" t="s">
        <v>362</v>
      </c>
      <c r="MX283" t="s">
        <v>362</v>
      </c>
      <c r="MY283" t="s">
        <v>362</v>
      </c>
      <c r="MZ283" t="s">
        <v>360</v>
      </c>
      <c r="NA283" t="s">
        <v>362</v>
      </c>
      <c r="NB283" t="s">
        <v>362</v>
      </c>
      <c r="NC283" t="s">
        <v>362</v>
      </c>
      <c r="NE283" t="s">
        <v>4971</v>
      </c>
      <c r="NF283" t="s">
        <v>362</v>
      </c>
      <c r="NG283" t="s">
        <v>362</v>
      </c>
      <c r="NH283" t="s">
        <v>362</v>
      </c>
      <c r="NI283" t="s">
        <v>362</v>
      </c>
      <c r="NJ283" t="s">
        <v>362</v>
      </c>
      <c r="NK283" t="s">
        <v>362</v>
      </c>
      <c r="NL283" t="s">
        <v>362</v>
      </c>
      <c r="NM283" t="s">
        <v>362</v>
      </c>
      <c r="NN283" t="s">
        <v>362</v>
      </c>
      <c r="NO283" t="s">
        <v>362</v>
      </c>
      <c r="NP283" t="s">
        <v>362</v>
      </c>
      <c r="NQ283" t="s">
        <v>360</v>
      </c>
      <c r="NR283" t="s">
        <v>362</v>
      </c>
      <c r="NS283" t="s">
        <v>362</v>
      </c>
      <c r="NU283" t="s">
        <v>7151</v>
      </c>
      <c r="NV283" t="s">
        <v>360</v>
      </c>
      <c r="NW283" t="s">
        <v>362</v>
      </c>
      <c r="NX283" t="s">
        <v>360</v>
      </c>
      <c r="NY283" t="s">
        <v>362</v>
      </c>
      <c r="NZ283" t="s">
        <v>360</v>
      </c>
      <c r="OA283" t="s">
        <v>360</v>
      </c>
      <c r="OB283" t="s">
        <v>360</v>
      </c>
      <c r="OC283" t="s">
        <v>360</v>
      </c>
      <c r="OD283" t="s">
        <v>360</v>
      </c>
      <c r="OE283" t="s">
        <v>362</v>
      </c>
      <c r="OF283" t="s">
        <v>362</v>
      </c>
      <c r="OG283" t="s">
        <v>362</v>
      </c>
      <c r="OI283" t="s">
        <v>7099</v>
      </c>
      <c r="OJ283" t="s">
        <v>360</v>
      </c>
      <c r="OK283" t="s">
        <v>362</v>
      </c>
      <c r="OL283" t="s">
        <v>362</v>
      </c>
      <c r="OM283" t="s">
        <v>362</v>
      </c>
      <c r="ON283" t="s">
        <v>360</v>
      </c>
      <c r="OO283" t="s">
        <v>362</v>
      </c>
      <c r="OP283" t="s">
        <v>360</v>
      </c>
      <c r="OQ283" t="s">
        <v>362</v>
      </c>
      <c r="OR283" t="s">
        <v>362</v>
      </c>
      <c r="OS283" t="s">
        <v>362</v>
      </c>
      <c r="OU283" t="s">
        <v>5002</v>
      </c>
      <c r="PF283" t="s">
        <v>5398</v>
      </c>
      <c r="PG283" t="s">
        <v>362</v>
      </c>
      <c r="PH283" t="s">
        <v>362</v>
      </c>
      <c r="PI283" t="s">
        <v>362</v>
      </c>
      <c r="PJ283" t="s">
        <v>362</v>
      </c>
      <c r="PK283" t="s">
        <v>362</v>
      </c>
      <c r="PL283" t="s">
        <v>362</v>
      </c>
      <c r="PM283" t="s">
        <v>362</v>
      </c>
      <c r="PN283" t="s">
        <v>362</v>
      </c>
      <c r="PO283" t="s">
        <v>362</v>
      </c>
      <c r="PP283" t="s">
        <v>362</v>
      </c>
      <c r="PQ283" t="s">
        <v>362</v>
      </c>
      <c r="PR283" t="s">
        <v>362</v>
      </c>
      <c r="PS283" t="s">
        <v>362</v>
      </c>
      <c r="PT283" t="s">
        <v>362</v>
      </c>
      <c r="PU283" t="s">
        <v>362</v>
      </c>
      <c r="PV283" t="s">
        <v>362</v>
      </c>
      <c r="PW283" t="s">
        <v>362</v>
      </c>
      <c r="PX283" t="s">
        <v>360</v>
      </c>
      <c r="PZ283" t="s">
        <v>5398</v>
      </c>
      <c r="QA283" t="s">
        <v>362</v>
      </c>
      <c r="QB283" t="s">
        <v>362</v>
      </c>
      <c r="QC283" t="s">
        <v>362</v>
      </c>
      <c r="QD283" t="s">
        <v>362</v>
      </c>
      <c r="QE283" t="s">
        <v>362</v>
      </c>
      <c r="QF283" t="s">
        <v>362</v>
      </c>
      <c r="QG283" t="s">
        <v>362</v>
      </c>
      <c r="QH283" t="s">
        <v>362</v>
      </c>
      <c r="QI283" t="s">
        <v>362</v>
      </c>
      <c r="QJ283" t="s">
        <v>362</v>
      </c>
      <c r="QK283" t="s">
        <v>362</v>
      </c>
      <c r="QL283" t="s">
        <v>362</v>
      </c>
      <c r="QM283" t="s">
        <v>360</v>
      </c>
      <c r="QN283" t="s">
        <v>362</v>
      </c>
      <c r="QO283" t="s">
        <v>362</v>
      </c>
      <c r="QP283" t="s">
        <v>362</v>
      </c>
      <c r="SZ283" t="s">
        <v>3074</v>
      </c>
      <c r="TA283" t="s">
        <v>362</v>
      </c>
      <c r="TB283" t="s">
        <v>362</v>
      </c>
      <c r="TC283" t="s">
        <v>362</v>
      </c>
      <c r="TD283" t="s">
        <v>362</v>
      </c>
      <c r="TE283" t="s">
        <v>362</v>
      </c>
      <c r="TF283" t="s">
        <v>362</v>
      </c>
      <c r="TG283" t="s">
        <v>360</v>
      </c>
      <c r="TH283" t="s">
        <v>362</v>
      </c>
      <c r="UN283" t="s">
        <v>3074</v>
      </c>
      <c r="UO283" t="s">
        <v>3074</v>
      </c>
      <c r="UP283" t="s">
        <v>3074</v>
      </c>
      <c r="UQ283" t="s">
        <v>7152</v>
      </c>
      <c r="UR283" t="s">
        <v>304</v>
      </c>
      <c r="US283" t="s">
        <v>314</v>
      </c>
      <c r="UT283" t="s">
        <v>290</v>
      </c>
      <c r="UU283" t="s">
        <v>687</v>
      </c>
      <c r="UV283" t="s">
        <v>527</v>
      </c>
      <c r="UW283" t="s">
        <v>332</v>
      </c>
      <c r="UX283" t="s">
        <v>737</v>
      </c>
      <c r="UY283" t="s">
        <v>406</v>
      </c>
      <c r="UZ283" t="s">
        <v>1098</v>
      </c>
      <c r="VA283" t="s">
        <v>1184</v>
      </c>
      <c r="VB283" t="s">
        <v>380</v>
      </c>
    </row>
    <row r="284" spans="1:574" x14ac:dyDescent="0.25">
      <c r="A284" t="s">
        <v>7153</v>
      </c>
      <c r="B284" s="38">
        <v>45922</v>
      </c>
      <c r="C284" t="s">
        <v>3057</v>
      </c>
      <c r="D284" t="s">
        <v>3062</v>
      </c>
      <c r="E284" t="s">
        <v>3068</v>
      </c>
      <c r="G284" t="s">
        <v>3072</v>
      </c>
      <c r="H284" s="38">
        <v>44930</v>
      </c>
      <c r="I284">
        <v>45</v>
      </c>
      <c r="J284" t="s">
        <v>1471</v>
      </c>
      <c r="K284" t="s">
        <v>4868</v>
      </c>
      <c r="L284" t="s">
        <v>4873</v>
      </c>
      <c r="N284" t="s">
        <v>4911</v>
      </c>
      <c r="P284" t="s">
        <v>4937</v>
      </c>
      <c r="R284" t="s">
        <v>3074</v>
      </c>
      <c r="S284" t="s">
        <v>362</v>
      </c>
      <c r="T284" t="s">
        <v>362</v>
      </c>
      <c r="U284" t="s">
        <v>362</v>
      </c>
      <c r="V284" t="s">
        <v>362</v>
      </c>
      <c r="W284" t="s">
        <v>362</v>
      </c>
      <c r="X284" t="s">
        <v>360</v>
      </c>
      <c r="Y284" t="s">
        <v>362</v>
      </c>
      <c r="Z284" t="s">
        <v>362</v>
      </c>
      <c r="AB284" t="s">
        <v>4942</v>
      </c>
      <c r="AC284" t="s">
        <v>4940</v>
      </c>
      <c r="AD284" t="s">
        <v>4940</v>
      </c>
      <c r="AE284" t="s">
        <v>4940</v>
      </c>
      <c r="AF284" t="s">
        <v>4940</v>
      </c>
      <c r="AG284" t="s">
        <v>4940</v>
      </c>
      <c r="AH284" t="s">
        <v>7154</v>
      </c>
      <c r="AI284" t="s">
        <v>360</v>
      </c>
      <c r="AJ284" t="s">
        <v>362</v>
      </c>
      <c r="AK284" t="s">
        <v>360</v>
      </c>
      <c r="AL284" t="s">
        <v>362</v>
      </c>
      <c r="AM284" t="s">
        <v>362</v>
      </c>
      <c r="AN284" t="s">
        <v>360</v>
      </c>
      <c r="AO284" t="s">
        <v>362</v>
      </c>
      <c r="AP284" t="s">
        <v>362</v>
      </c>
      <c r="AQ284" t="s">
        <v>360</v>
      </c>
      <c r="AR284" t="s">
        <v>362</v>
      </c>
      <c r="AS284" t="s">
        <v>362</v>
      </c>
      <c r="AT284" t="s">
        <v>362</v>
      </c>
      <c r="AU284" t="s">
        <v>362</v>
      </c>
      <c r="AV284" t="s">
        <v>362</v>
      </c>
      <c r="AX284" t="s">
        <v>4973</v>
      </c>
      <c r="AY284" t="s">
        <v>362</v>
      </c>
      <c r="AZ284" t="s">
        <v>362</v>
      </c>
      <c r="BA284" t="s">
        <v>362</v>
      </c>
      <c r="BB284" t="s">
        <v>362</v>
      </c>
      <c r="BC284" t="s">
        <v>362</v>
      </c>
      <c r="BD284" t="s">
        <v>362</v>
      </c>
      <c r="BE284" t="s">
        <v>362</v>
      </c>
      <c r="BF284" t="s">
        <v>362</v>
      </c>
      <c r="BG284" t="s">
        <v>362</v>
      </c>
      <c r="BH284" t="s">
        <v>362</v>
      </c>
      <c r="BI284" t="s">
        <v>362</v>
      </c>
      <c r="BJ284" t="s">
        <v>360</v>
      </c>
      <c r="BK284" t="s">
        <v>362</v>
      </c>
      <c r="DE284" t="s">
        <v>5030</v>
      </c>
      <c r="DN284" t="s">
        <v>5041</v>
      </c>
      <c r="DO284" t="s">
        <v>362</v>
      </c>
      <c r="DP284" t="s">
        <v>360</v>
      </c>
      <c r="DQ284" t="s">
        <v>362</v>
      </c>
      <c r="DR284" t="s">
        <v>362</v>
      </c>
      <c r="DS284" t="s">
        <v>362</v>
      </c>
      <c r="DT284" t="s">
        <v>362</v>
      </c>
      <c r="DU284" t="s">
        <v>362</v>
      </c>
      <c r="DV284" t="s">
        <v>362</v>
      </c>
      <c r="DW284" t="s">
        <v>362</v>
      </c>
      <c r="EK284" t="s">
        <v>5070</v>
      </c>
      <c r="EW284" t="s">
        <v>5094</v>
      </c>
      <c r="EX284" t="s">
        <v>360</v>
      </c>
      <c r="EY284" t="s">
        <v>362</v>
      </c>
      <c r="EZ284" t="s">
        <v>362</v>
      </c>
      <c r="FA284" t="s">
        <v>362</v>
      </c>
      <c r="FB284" t="s">
        <v>362</v>
      </c>
      <c r="FC284" t="s">
        <v>362</v>
      </c>
      <c r="FD284" t="s">
        <v>362</v>
      </c>
      <c r="FE284" t="s">
        <v>362</v>
      </c>
      <c r="FF284" t="s">
        <v>362</v>
      </c>
      <c r="FG284" t="s">
        <v>362</v>
      </c>
      <c r="FH284" t="s">
        <v>362</v>
      </c>
      <c r="FJ284" t="s">
        <v>5070</v>
      </c>
      <c r="FK284" t="s">
        <v>4907</v>
      </c>
      <c r="FV284" t="s">
        <v>3072</v>
      </c>
      <c r="GG284" t="s">
        <v>4949</v>
      </c>
      <c r="GI284" t="s">
        <v>3074</v>
      </c>
      <c r="HN284" t="s">
        <v>4907</v>
      </c>
      <c r="HO284" t="s">
        <v>362</v>
      </c>
      <c r="HP284" t="s">
        <v>362</v>
      </c>
      <c r="HQ284" t="s">
        <v>362</v>
      </c>
      <c r="HR284" t="s">
        <v>362</v>
      </c>
      <c r="HS284" t="s">
        <v>362</v>
      </c>
      <c r="HT284" t="s">
        <v>362</v>
      </c>
      <c r="HU284" t="s">
        <v>362</v>
      </c>
      <c r="HV284" t="s">
        <v>360</v>
      </c>
      <c r="HW284" t="s">
        <v>362</v>
      </c>
      <c r="HY284" t="s">
        <v>5186</v>
      </c>
      <c r="HZ284" t="s">
        <v>362</v>
      </c>
      <c r="IA284" t="s">
        <v>362</v>
      </c>
      <c r="IB284" t="s">
        <v>362</v>
      </c>
      <c r="IC284" t="s">
        <v>362</v>
      </c>
      <c r="ID284" t="s">
        <v>360</v>
      </c>
      <c r="IE284" t="s">
        <v>362</v>
      </c>
      <c r="IG284" t="s">
        <v>5187</v>
      </c>
      <c r="IP284" t="s">
        <v>5207</v>
      </c>
      <c r="IQ284" t="s">
        <v>5224</v>
      </c>
      <c r="IR284" t="s">
        <v>362</v>
      </c>
      <c r="IS284" t="s">
        <v>362</v>
      </c>
      <c r="IT284" t="s">
        <v>362</v>
      </c>
      <c r="IU284" t="s">
        <v>362</v>
      </c>
      <c r="IV284" t="s">
        <v>362</v>
      </c>
      <c r="IW284" t="s">
        <v>362</v>
      </c>
      <c r="IX284" t="s">
        <v>360</v>
      </c>
      <c r="IY284" t="s">
        <v>362</v>
      </c>
      <c r="IZ284" t="s">
        <v>362</v>
      </c>
      <c r="JA284" t="s">
        <v>362</v>
      </c>
      <c r="JC284" t="s">
        <v>5050</v>
      </c>
      <c r="JD284" t="s">
        <v>360</v>
      </c>
      <c r="JE284" t="s">
        <v>362</v>
      </c>
      <c r="JF284" t="s">
        <v>362</v>
      </c>
      <c r="JG284" t="s">
        <v>362</v>
      </c>
      <c r="JH284" t="s">
        <v>362</v>
      </c>
      <c r="JI284" t="s">
        <v>362</v>
      </c>
      <c r="JJ284" t="s">
        <v>362</v>
      </c>
      <c r="JL284" t="s">
        <v>5235</v>
      </c>
      <c r="KI284" t="s">
        <v>3074</v>
      </c>
      <c r="LS284" t="s">
        <v>3074</v>
      </c>
      <c r="NE284" t="s">
        <v>4971</v>
      </c>
      <c r="NF284" t="s">
        <v>362</v>
      </c>
      <c r="NG284" t="s">
        <v>362</v>
      </c>
      <c r="NH284" t="s">
        <v>362</v>
      </c>
      <c r="NI284" t="s">
        <v>362</v>
      </c>
      <c r="NJ284" t="s">
        <v>362</v>
      </c>
      <c r="NK284" t="s">
        <v>362</v>
      </c>
      <c r="NL284" t="s">
        <v>362</v>
      </c>
      <c r="NM284" t="s">
        <v>362</v>
      </c>
      <c r="NN284" t="s">
        <v>362</v>
      </c>
      <c r="NO284" t="s">
        <v>362</v>
      </c>
      <c r="NP284" t="s">
        <v>362</v>
      </c>
      <c r="NQ284" t="s">
        <v>360</v>
      </c>
      <c r="NR284" t="s">
        <v>362</v>
      </c>
      <c r="NS284" t="s">
        <v>362</v>
      </c>
      <c r="NU284" t="s">
        <v>5263</v>
      </c>
      <c r="NV284" t="s">
        <v>360</v>
      </c>
      <c r="NW284" t="s">
        <v>362</v>
      </c>
      <c r="NX284" t="s">
        <v>362</v>
      </c>
      <c r="NY284" t="s">
        <v>362</v>
      </c>
      <c r="NZ284" t="s">
        <v>362</v>
      </c>
      <c r="OA284" t="s">
        <v>362</v>
      </c>
      <c r="OB284" t="s">
        <v>362</v>
      </c>
      <c r="OC284" t="s">
        <v>362</v>
      </c>
      <c r="OD284" t="s">
        <v>362</v>
      </c>
      <c r="OE284" t="s">
        <v>362</v>
      </c>
      <c r="OF284" t="s">
        <v>362</v>
      </c>
      <c r="OG284" t="s">
        <v>362</v>
      </c>
      <c r="OI284" t="s">
        <v>5351</v>
      </c>
      <c r="OJ284" t="s">
        <v>362</v>
      </c>
      <c r="OK284" t="s">
        <v>362</v>
      </c>
      <c r="OL284" t="s">
        <v>362</v>
      </c>
      <c r="OM284" t="s">
        <v>360</v>
      </c>
      <c r="ON284" t="s">
        <v>362</v>
      </c>
      <c r="OO284" t="s">
        <v>362</v>
      </c>
      <c r="OP284" t="s">
        <v>362</v>
      </c>
      <c r="OQ284" t="s">
        <v>362</v>
      </c>
      <c r="OR284" t="s">
        <v>362</v>
      </c>
      <c r="OS284" t="s">
        <v>362</v>
      </c>
      <c r="OU284" t="s">
        <v>5002</v>
      </c>
      <c r="PF284" t="s">
        <v>5387</v>
      </c>
      <c r="PG284" t="s">
        <v>362</v>
      </c>
      <c r="PH284" t="s">
        <v>362</v>
      </c>
      <c r="PI284" t="s">
        <v>362</v>
      </c>
      <c r="PJ284" t="s">
        <v>362</v>
      </c>
      <c r="PK284" t="s">
        <v>362</v>
      </c>
      <c r="PL284" t="s">
        <v>362</v>
      </c>
      <c r="PM284" t="s">
        <v>362</v>
      </c>
      <c r="PN284" t="s">
        <v>362</v>
      </c>
      <c r="PO284" t="s">
        <v>362</v>
      </c>
      <c r="PP284" t="s">
        <v>360</v>
      </c>
      <c r="PQ284" t="s">
        <v>362</v>
      </c>
      <c r="PR284" t="s">
        <v>362</v>
      </c>
      <c r="PS284" t="s">
        <v>362</v>
      </c>
      <c r="PT284" t="s">
        <v>362</v>
      </c>
      <c r="PU284" t="s">
        <v>362</v>
      </c>
      <c r="PV284" t="s">
        <v>362</v>
      </c>
      <c r="PW284" t="s">
        <v>362</v>
      </c>
      <c r="PX284" t="s">
        <v>362</v>
      </c>
      <c r="PZ284" t="s">
        <v>5398</v>
      </c>
      <c r="QA284" t="s">
        <v>362</v>
      </c>
      <c r="QB284" t="s">
        <v>362</v>
      </c>
      <c r="QC284" t="s">
        <v>362</v>
      </c>
      <c r="QD284" t="s">
        <v>362</v>
      </c>
      <c r="QE284" t="s">
        <v>362</v>
      </c>
      <c r="QF284" t="s">
        <v>362</v>
      </c>
      <c r="QG284" t="s">
        <v>362</v>
      </c>
      <c r="QH284" t="s">
        <v>362</v>
      </c>
      <c r="QI284" t="s">
        <v>362</v>
      </c>
      <c r="QJ284" t="s">
        <v>362</v>
      </c>
      <c r="QK284" t="s">
        <v>362</v>
      </c>
      <c r="QL284" t="s">
        <v>362</v>
      </c>
      <c r="QM284" t="s">
        <v>360</v>
      </c>
      <c r="QN284" t="s">
        <v>362</v>
      </c>
      <c r="QO284" t="s">
        <v>362</v>
      </c>
      <c r="QP284" t="s">
        <v>362</v>
      </c>
      <c r="SZ284" t="s">
        <v>3074</v>
      </c>
      <c r="TA284" t="s">
        <v>362</v>
      </c>
      <c r="TB284" t="s">
        <v>362</v>
      </c>
      <c r="TC284" t="s">
        <v>362</v>
      </c>
      <c r="TD284" t="s">
        <v>362</v>
      </c>
      <c r="TE284" t="s">
        <v>362</v>
      </c>
      <c r="TF284" t="s">
        <v>362</v>
      </c>
      <c r="TG284" t="s">
        <v>360</v>
      </c>
      <c r="TH284" t="s">
        <v>362</v>
      </c>
      <c r="UN284" t="s">
        <v>3074</v>
      </c>
      <c r="UO284" t="s">
        <v>3074</v>
      </c>
      <c r="UP284" t="s">
        <v>3074</v>
      </c>
      <c r="UQ284" t="s">
        <v>1622</v>
      </c>
      <c r="UR284" t="s">
        <v>304</v>
      </c>
      <c r="US284" t="s">
        <v>314</v>
      </c>
      <c r="UT284" t="s">
        <v>290</v>
      </c>
      <c r="UU284" t="s">
        <v>687</v>
      </c>
      <c r="UV284" t="s">
        <v>527</v>
      </c>
      <c r="UW284" t="s">
        <v>332</v>
      </c>
      <c r="UX284" t="s">
        <v>742</v>
      </c>
      <c r="UY284" t="s">
        <v>406</v>
      </c>
      <c r="UZ284" t="s">
        <v>1098</v>
      </c>
      <c r="VA284" t="s">
        <v>1184</v>
      </c>
      <c r="VB284" t="s">
        <v>392</v>
      </c>
    </row>
    <row r="285" spans="1:574" x14ac:dyDescent="0.25">
      <c r="A285" t="s">
        <v>7155</v>
      </c>
      <c r="B285" s="38">
        <v>45922</v>
      </c>
      <c r="C285" t="s">
        <v>3056</v>
      </c>
      <c r="D285" t="s">
        <v>3062</v>
      </c>
      <c r="E285" t="s">
        <v>3068</v>
      </c>
      <c r="G285" t="s">
        <v>3072</v>
      </c>
      <c r="H285" s="38">
        <v>44948</v>
      </c>
      <c r="I285">
        <v>31</v>
      </c>
      <c r="J285" t="s">
        <v>1471</v>
      </c>
      <c r="K285" t="s">
        <v>4866</v>
      </c>
      <c r="L285" t="s">
        <v>4875</v>
      </c>
      <c r="N285" t="s">
        <v>4911</v>
      </c>
      <c r="P285" t="s">
        <v>4931</v>
      </c>
      <c r="R285" t="s">
        <v>6080</v>
      </c>
      <c r="S285" t="s">
        <v>360</v>
      </c>
      <c r="T285" t="s">
        <v>362</v>
      </c>
      <c r="U285" t="s">
        <v>360</v>
      </c>
      <c r="V285" t="s">
        <v>362</v>
      </c>
      <c r="W285" t="s">
        <v>362</v>
      </c>
      <c r="X285" t="s">
        <v>362</v>
      </c>
      <c r="Y285" t="s">
        <v>362</v>
      </c>
      <c r="Z285" t="s">
        <v>362</v>
      </c>
      <c r="AB285" t="s">
        <v>4940</v>
      </c>
      <c r="AC285" t="s">
        <v>4940</v>
      </c>
      <c r="AD285" t="s">
        <v>4940</v>
      </c>
      <c r="AE285" t="s">
        <v>4940</v>
      </c>
      <c r="AF285" t="s">
        <v>4940</v>
      </c>
      <c r="AG285" t="s">
        <v>4940</v>
      </c>
      <c r="AH285" t="s">
        <v>5984</v>
      </c>
      <c r="AI285" t="s">
        <v>360</v>
      </c>
      <c r="AJ285" t="s">
        <v>360</v>
      </c>
      <c r="AK285" t="s">
        <v>362</v>
      </c>
      <c r="AL285" t="s">
        <v>362</v>
      </c>
      <c r="AM285" t="s">
        <v>362</v>
      </c>
      <c r="AN285" t="s">
        <v>362</v>
      </c>
      <c r="AO285" t="s">
        <v>362</v>
      </c>
      <c r="AP285" t="s">
        <v>362</v>
      </c>
      <c r="AQ285" t="s">
        <v>362</v>
      </c>
      <c r="AR285" t="s">
        <v>362</v>
      </c>
      <c r="AS285" t="s">
        <v>362</v>
      </c>
      <c r="AT285" t="s">
        <v>362</v>
      </c>
      <c r="AU285" t="s">
        <v>362</v>
      </c>
      <c r="AV285" t="s">
        <v>362</v>
      </c>
      <c r="AX285" t="s">
        <v>5984</v>
      </c>
      <c r="AY285" t="s">
        <v>360</v>
      </c>
      <c r="AZ285" t="s">
        <v>360</v>
      </c>
      <c r="BA285" t="s">
        <v>362</v>
      </c>
      <c r="BB285" t="s">
        <v>362</v>
      </c>
      <c r="BC285" t="s">
        <v>362</v>
      </c>
      <c r="BD285" t="s">
        <v>362</v>
      </c>
      <c r="BE285" t="s">
        <v>362</v>
      </c>
      <c r="BF285" t="s">
        <v>362</v>
      </c>
      <c r="BG285" t="s">
        <v>362</v>
      </c>
      <c r="BH285" t="s">
        <v>362</v>
      </c>
      <c r="BI285" t="s">
        <v>362</v>
      </c>
      <c r="BJ285" t="s">
        <v>362</v>
      </c>
      <c r="BK285" t="s">
        <v>362</v>
      </c>
      <c r="BM285" t="s">
        <v>5473</v>
      </c>
      <c r="BN285" t="s">
        <v>362</v>
      </c>
      <c r="BO285" t="s">
        <v>362</v>
      </c>
      <c r="BP285" t="s">
        <v>362</v>
      </c>
      <c r="BQ285" t="s">
        <v>360</v>
      </c>
      <c r="BR285" t="s">
        <v>362</v>
      </c>
      <c r="BS285" t="s">
        <v>362</v>
      </c>
      <c r="BT285" t="s">
        <v>362</v>
      </c>
      <c r="BU285" t="s">
        <v>362</v>
      </c>
      <c r="BV285" t="s">
        <v>362</v>
      </c>
      <c r="BX285" t="s">
        <v>4975</v>
      </c>
      <c r="CN285" t="s">
        <v>5002</v>
      </c>
      <c r="DD285" t="s">
        <v>5023</v>
      </c>
      <c r="EK285" t="s">
        <v>5070</v>
      </c>
      <c r="EW285" t="s">
        <v>6303</v>
      </c>
      <c r="EX285" t="s">
        <v>362</v>
      </c>
      <c r="EY285" t="s">
        <v>362</v>
      </c>
      <c r="EZ285" t="s">
        <v>362</v>
      </c>
      <c r="FA285" t="s">
        <v>362</v>
      </c>
      <c r="FB285" t="s">
        <v>360</v>
      </c>
      <c r="FC285" t="s">
        <v>362</v>
      </c>
      <c r="FD285" t="s">
        <v>360</v>
      </c>
      <c r="FE285" t="s">
        <v>362</v>
      </c>
      <c r="FF285" t="s">
        <v>362</v>
      </c>
      <c r="FG285" t="s">
        <v>362</v>
      </c>
      <c r="FH285" t="s">
        <v>362</v>
      </c>
      <c r="FJ285" t="s">
        <v>5070</v>
      </c>
      <c r="FK285" t="s">
        <v>3072</v>
      </c>
      <c r="FV285" t="s">
        <v>3072</v>
      </c>
      <c r="GG285" t="s">
        <v>4949</v>
      </c>
      <c r="GI285" t="s">
        <v>3072</v>
      </c>
      <c r="GJ285" t="s">
        <v>5137</v>
      </c>
      <c r="GK285" t="s">
        <v>362</v>
      </c>
      <c r="GL285" t="s">
        <v>360</v>
      </c>
      <c r="GM285" t="s">
        <v>362</v>
      </c>
      <c r="GN285" t="s">
        <v>362</v>
      </c>
      <c r="GO285" t="s">
        <v>362</v>
      </c>
      <c r="GP285" t="s">
        <v>362</v>
      </c>
      <c r="GR285" t="s">
        <v>5145</v>
      </c>
      <c r="GS285" t="s">
        <v>362</v>
      </c>
      <c r="GT285" t="s">
        <v>360</v>
      </c>
      <c r="GU285" t="s">
        <v>362</v>
      </c>
      <c r="GV285" t="s">
        <v>362</v>
      </c>
      <c r="GW285" t="s">
        <v>362</v>
      </c>
      <c r="GX285" t="s">
        <v>362</v>
      </c>
      <c r="GY285" t="s">
        <v>362</v>
      </c>
      <c r="GZ285" t="s">
        <v>362</v>
      </c>
      <c r="HB285" t="s">
        <v>3072</v>
      </c>
      <c r="IG285" t="s">
        <v>5187</v>
      </c>
      <c r="IP285" t="s">
        <v>5203</v>
      </c>
      <c r="IQ285" t="s">
        <v>5220</v>
      </c>
      <c r="IR285" t="s">
        <v>362</v>
      </c>
      <c r="IS285" t="s">
        <v>362</v>
      </c>
      <c r="IT285" t="s">
        <v>362</v>
      </c>
      <c r="IU285" t="s">
        <v>362</v>
      </c>
      <c r="IV285" t="s">
        <v>360</v>
      </c>
      <c r="IW285" t="s">
        <v>362</v>
      </c>
      <c r="IX285" t="s">
        <v>362</v>
      </c>
      <c r="IY285" t="s">
        <v>362</v>
      </c>
      <c r="IZ285" t="s">
        <v>362</v>
      </c>
      <c r="JA285" t="s">
        <v>362</v>
      </c>
      <c r="JL285" t="s">
        <v>3074</v>
      </c>
      <c r="JX285" t="s">
        <v>5248</v>
      </c>
      <c r="JY285" t="s">
        <v>360</v>
      </c>
      <c r="JZ285" t="s">
        <v>362</v>
      </c>
      <c r="KA285" t="s">
        <v>362</v>
      </c>
      <c r="KB285" t="s">
        <v>362</v>
      </c>
      <c r="KC285" t="s">
        <v>362</v>
      </c>
      <c r="KD285" t="s">
        <v>362</v>
      </c>
      <c r="KE285" t="s">
        <v>362</v>
      </c>
      <c r="KF285" t="s">
        <v>362</v>
      </c>
      <c r="KG285" t="s">
        <v>362</v>
      </c>
      <c r="KI285" t="s">
        <v>5259</v>
      </c>
      <c r="KJ285" t="s">
        <v>5273</v>
      </c>
      <c r="KK285" t="s">
        <v>362</v>
      </c>
      <c r="KL285" t="s">
        <v>362</v>
      </c>
      <c r="KM285" t="s">
        <v>362</v>
      </c>
      <c r="KN285" t="s">
        <v>362</v>
      </c>
      <c r="KO285" t="s">
        <v>362</v>
      </c>
      <c r="KP285" t="s">
        <v>362</v>
      </c>
      <c r="KQ285" t="s">
        <v>360</v>
      </c>
      <c r="KR285" t="s">
        <v>362</v>
      </c>
      <c r="KS285" t="s">
        <v>362</v>
      </c>
      <c r="KT285" t="s">
        <v>362</v>
      </c>
      <c r="KU285" t="s">
        <v>362</v>
      </c>
      <c r="LJ285" t="s">
        <v>5283</v>
      </c>
      <c r="LK285" t="s">
        <v>362</v>
      </c>
      <c r="LL285" t="s">
        <v>362</v>
      </c>
      <c r="LM285" t="s">
        <v>360</v>
      </c>
      <c r="LN285" t="s">
        <v>362</v>
      </c>
      <c r="LO285" t="s">
        <v>362</v>
      </c>
      <c r="LP285" t="s">
        <v>362</v>
      </c>
      <c r="LQ285" t="s">
        <v>362</v>
      </c>
      <c r="LS285" t="s">
        <v>3072</v>
      </c>
      <c r="LT285" t="s">
        <v>5287</v>
      </c>
      <c r="MR285" t="s">
        <v>5050</v>
      </c>
      <c r="MS285" t="s">
        <v>362</v>
      </c>
      <c r="MT285" t="s">
        <v>362</v>
      </c>
      <c r="MU285" t="s">
        <v>362</v>
      </c>
      <c r="MV285" t="s">
        <v>362</v>
      </c>
      <c r="MW285" t="s">
        <v>362</v>
      </c>
      <c r="MX285" t="s">
        <v>362</v>
      </c>
      <c r="MY285" t="s">
        <v>362</v>
      </c>
      <c r="MZ285" t="s">
        <v>360</v>
      </c>
      <c r="NA285" t="s">
        <v>362</v>
      </c>
      <c r="NB285" t="s">
        <v>362</v>
      </c>
      <c r="NC285" t="s">
        <v>362</v>
      </c>
      <c r="NE285" t="s">
        <v>4971</v>
      </c>
      <c r="NF285" t="s">
        <v>362</v>
      </c>
      <c r="NG285" t="s">
        <v>362</v>
      </c>
      <c r="NH285" t="s">
        <v>362</v>
      </c>
      <c r="NI285" t="s">
        <v>362</v>
      </c>
      <c r="NJ285" t="s">
        <v>362</v>
      </c>
      <c r="NK285" t="s">
        <v>362</v>
      </c>
      <c r="NL285" t="s">
        <v>362</v>
      </c>
      <c r="NM285" t="s">
        <v>362</v>
      </c>
      <c r="NN285" t="s">
        <v>362</v>
      </c>
      <c r="NO285" t="s">
        <v>362</v>
      </c>
      <c r="NP285" t="s">
        <v>362</v>
      </c>
      <c r="NQ285" t="s">
        <v>360</v>
      </c>
      <c r="NR285" t="s">
        <v>362</v>
      </c>
      <c r="NS285" t="s">
        <v>362</v>
      </c>
      <c r="NU285" t="s">
        <v>6013</v>
      </c>
      <c r="NV285" t="s">
        <v>362</v>
      </c>
      <c r="NW285" t="s">
        <v>362</v>
      </c>
      <c r="NX285" t="s">
        <v>362</v>
      </c>
      <c r="NY285" t="s">
        <v>362</v>
      </c>
      <c r="NZ285" t="s">
        <v>360</v>
      </c>
      <c r="OA285" t="s">
        <v>362</v>
      </c>
      <c r="OB285" t="s">
        <v>360</v>
      </c>
      <c r="OC285" t="s">
        <v>362</v>
      </c>
      <c r="OD285" t="s">
        <v>362</v>
      </c>
      <c r="OE285" t="s">
        <v>362</v>
      </c>
      <c r="OF285" t="s">
        <v>362</v>
      </c>
      <c r="OG285" t="s">
        <v>362</v>
      </c>
      <c r="OI285" t="s">
        <v>5353</v>
      </c>
      <c r="OJ285" t="s">
        <v>362</v>
      </c>
      <c r="OK285" t="s">
        <v>362</v>
      </c>
      <c r="OL285" t="s">
        <v>362</v>
      </c>
      <c r="OM285" t="s">
        <v>362</v>
      </c>
      <c r="ON285" t="s">
        <v>360</v>
      </c>
      <c r="OO285" t="s">
        <v>362</v>
      </c>
      <c r="OP285" t="s">
        <v>362</v>
      </c>
      <c r="OQ285" t="s">
        <v>362</v>
      </c>
      <c r="OR285" t="s">
        <v>362</v>
      </c>
      <c r="OS285" t="s">
        <v>362</v>
      </c>
      <c r="OU285" t="s">
        <v>5002</v>
      </c>
      <c r="PF285" t="s">
        <v>6297</v>
      </c>
      <c r="PG285" t="s">
        <v>362</v>
      </c>
      <c r="PH285" t="s">
        <v>362</v>
      </c>
      <c r="PI285" t="s">
        <v>362</v>
      </c>
      <c r="PJ285" t="s">
        <v>362</v>
      </c>
      <c r="PK285" t="s">
        <v>362</v>
      </c>
      <c r="PL285" t="s">
        <v>362</v>
      </c>
      <c r="PM285" t="s">
        <v>362</v>
      </c>
      <c r="PN285" t="s">
        <v>360</v>
      </c>
      <c r="PO285" t="s">
        <v>362</v>
      </c>
      <c r="PP285" t="s">
        <v>360</v>
      </c>
      <c r="PQ285" t="s">
        <v>362</v>
      </c>
      <c r="PR285" t="s">
        <v>362</v>
      </c>
      <c r="PS285" t="s">
        <v>362</v>
      </c>
      <c r="PT285" t="s">
        <v>362</v>
      </c>
      <c r="PU285" t="s">
        <v>362</v>
      </c>
      <c r="PV285" t="s">
        <v>362</v>
      </c>
      <c r="PW285" t="s">
        <v>362</v>
      </c>
      <c r="PX285" t="s">
        <v>362</v>
      </c>
      <c r="PZ285" t="s">
        <v>5398</v>
      </c>
      <c r="QA285" t="s">
        <v>362</v>
      </c>
      <c r="QB285" t="s">
        <v>362</v>
      </c>
      <c r="QC285" t="s">
        <v>362</v>
      </c>
      <c r="QD285" t="s">
        <v>362</v>
      </c>
      <c r="QE285" t="s">
        <v>362</v>
      </c>
      <c r="QF285" t="s">
        <v>362</v>
      </c>
      <c r="QG285" t="s">
        <v>362</v>
      </c>
      <c r="QH285" t="s">
        <v>362</v>
      </c>
      <c r="QI285" t="s">
        <v>362</v>
      </c>
      <c r="QJ285" t="s">
        <v>362</v>
      </c>
      <c r="QK285" t="s">
        <v>362</v>
      </c>
      <c r="QL285" t="s">
        <v>362</v>
      </c>
      <c r="QM285" t="s">
        <v>360</v>
      </c>
      <c r="QN285" t="s">
        <v>362</v>
      </c>
      <c r="QO285" t="s">
        <v>362</v>
      </c>
      <c r="QP285" t="s">
        <v>362</v>
      </c>
      <c r="SZ285" t="s">
        <v>3074</v>
      </c>
      <c r="TA285" t="s">
        <v>362</v>
      </c>
      <c r="TB285" t="s">
        <v>362</v>
      </c>
      <c r="TC285" t="s">
        <v>362</v>
      </c>
      <c r="TD285" t="s">
        <v>362</v>
      </c>
      <c r="TE285" t="s">
        <v>362</v>
      </c>
      <c r="TF285" t="s">
        <v>362</v>
      </c>
      <c r="TG285" t="s">
        <v>360</v>
      </c>
      <c r="TH285" t="s">
        <v>362</v>
      </c>
      <c r="TY285" t="s">
        <v>5002</v>
      </c>
      <c r="UN285" t="s">
        <v>3074</v>
      </c>
      <c r="UO285" t="s">
        <v>3074</v>
      </c>
      <c r="UP285" t="s">
        <v>3074</v>
      </c>
      <c r="UQ285" t="s">
        <v>7156</v>
      </c>
      <c r="UR285" t="s">
        <v>304</v>
      </c>
      <c r="US285" t="s">
        <v>314</v>
      </c>
      <c r="UT285" t="s">
        <v>282</v>
      </c>
      <c r="UU285" t="s">
        <v>687</v>
      </c>
      <c r="UV285" t="s">
        <v>527</v>
      </c>
      <c r="UW285" t="s">
        <v>328</v>
      </c>
      <c r="UX285" t="s">
        <v>741</v>
      </c>
      <c r="UY285" t="s">
        <v>406</v>
      </c>
      <c r="UZ285" t="s">
        <v>1099</v>
      </c>
      <c r="VA285" t="s">
        <v>1184</v>
      </c>
      <c r="VB285" t="s">
        <v>375</v>
      </c>
    </row>
    <row r="286" spans="1:574" x14ac:dyDescent="0.25">
      <c r="A286" t="s">
        <v>7157</v>
      </c>
      <c r="B286" s="38">
        <v>45922</v>
      </c>
      <c r="C286" t="s">
        <v>3057</v>
      </c>
      <c r="D286" t="s">
        <v>3062</v>
      </c>
      <c r="E286" t="s">
        <v>3068</v>
      </c>
      <c r="G286" t="s">
        <v>3072</v>
      </c>
      <c r="H286" s="38">
        <v>44888</v>
      </c>
      <c r="I286">
        <v>40</v>
      </c>
      <c r="J286" t="s">
        <v>1471</v>
      </c>
      <c r="K286" t="s">
        <v>4866</v>
      </c>
      <c r="L286" t="s">
        <v>4875</v>
      </c>
      <c r="N286" t="s">
        <v>4911</v>
      </c>
      <c r="P286" t="s">
        <v>4921</v>
      </c>
      <c r="R286" t="s">
        <v>5994</v>
      </c>
      <c r="S286" t="s">
        <v>360</v>
      </c>
      <c r="T286" t="s">
        <v>360</v>
      </c>
      <c r="U286" t="s">
        <v>362</v>
      </c>
      <c r="V286" t="s">
        <v>362</v>
      </c>
      <c r="W286" t="s">
        <v>362</v>
      </c>
      <c r="X286" t="s">
        <v>362</v>
      </c>
      <c r="Y286" t="s">
        <v>362</v>
      </c>
      <c r="Z286" t="s">
        <v>362</v>
      </c>
      <c r="AB286" t="s">
        <v>4940</v>
      </c>
      <c r="AC286" t="s">
        <v>4940</v>
      </c>
      <c r="AD286" t="s">
        <v>4940</v>
      </c>
      <c r="AE286" t="s">
        <v>4940</v>
      </c>
      <c r="AF286" t="s">
        <v>4940</v>
      </c>
      <c r="AG286" t="s">
        <v>4940</v>
      </c>
      <c r="AH286" t="s">
        <v>6658</v>
      </c>
      <c r="AI286" t="s">
        <v>360</v>
      </c>
      <c r="AJ286" t="s">
        <v>360</v>
      </c>
      <c r="AK286" t="s">
        <v>360</v>
      </c>
      <c r="AL286" t="s">
        <v>360</v>
      </c>
      <c r="AM286" t="s">
        <v>362</v>
      </c>
      <c r="AN286" t="s">
        <v>360</v>
      </c>
      <c r="AO286" t="s">
        <v>360</v>
      </c>
      <c r="AP286" t="s">
        <v>360</v>
      </c>
      <c r="AQ286" t="s">
        <v>360</v>
      </c>
      <c r="AR286" t="s">
        <v>362</v>
      </c>
      <c r="AS286" t="s">
        <v>360</v>
      </c>
      <c r="AT286" t="s">
        <v>362</v>
      </c>
      <c r="AU286" t="s">
        <v>362</v>
      </c>
      <c r="AV286" t="s">
        <v>362</v>
      </c>
      <c r="AX286" t="s">
        <v>4973</v>
      </c>
      <c r="AY286" t="s">
        <v>362</v>
      </c>
      <c r="AZ286" t="s">
        <v>362</v>
      </c>
      <c r="BA286" t="s">
        <v>362</v>
      </c>
      <c r="BB286" t="s">
        <v>362</v>
      </c>
      <c r="BC286" t="s">
        <v>362</v>
      </c>
      <c r="BD286" t="s">
        <v>362</v>
      </c>
      <c r="BE286" t="s">
        <v>362</v>
      </c>
      <c r="BF286" t="s">
        <v>362</v>
      </c>
      <c r="BG286" t="s">
        <v>362</v>
      </c>
      <c r="BH286" t="s">
        <v>362</v>
      </c>
      <c r="BI286" t="s">
        <v>362</v>
      </c>
      <c r="BJ286" t="s">
        <v>360</v>
      </c>
      <c r="BK286" t="s">
        <v>362</v>
      </c>
      <c r="DE286" t="s">
        <v>5030</v>
      </c>
      <c r="DN286" t="s">
        <v>7158</v>
      </c>
      <c r="DO286" t="s">
        <v>360</v>
      </c>
      <c r="DP286" t="s">
        <v>360</v>
      </c>
      <c r="DQ286" t="s">
        <v>362</v>
      </c>
      <c r="DR286" t="s">
        <v>362</v>
      </c>
      <c r="DS286" t="s">
        <v>362</v>
      </c>
      <c r="DT286" t="s">
        <v>362</v>
      </c>
      <c r="DU286" t="s">
        <v>362</v>
      </c>
      <c r="DV286" t="s">
        <v>362</v>
      </c>
      <c r="DW286" t="s">
        <v>362</v>
      </c>
      <c r="DY286" t="s">
        <v>5052</v>
      </c>
      <c r="DZ286" t="s">
        <v>360</v>
      </c>
      <c r="EA286" t="s">
        <v>362</v>
      </c>
      <c r="EB286" t="s">
        <v>362</v>
      </c>
      <c r="EC286" t="s">
        <v>362</v>
      </c>
      <c r="ED286" t="s">
        <v>362</v>
      </c>
      <c r="EE286" t="s">
        <v>362</v>
      </c>
      <c r="EF286" t="s">
        <v>362</v>
      </c>
      <c r="EG286" t="s">
        <v>362</v>
      </c>
      <c r="EH286" t="s">
        <v>362</v>
      </c>
      <c r="EK286" t="s">
        <v>5070</v>
      </c>
      <c r="EW286" t="s">
        <v>6310</v>
      </c>
      <c r="EX286" t="s">
        <v>360</v>
      </c>
      <c r="EY286" t="s">
        <v>362</v>
      </c>
      <c r="EZ286" t="s">
        <v>362</v>
      </c>
      <c r="FA286" t="s">
        <v>360</v>
      </c>
      <c r="FB286" t="s">
        <v>362</v>
      </c>
      <c r="FC286" t="s">
        <v>362</v>
      </c>
      <c r="FD286" t="s">
        <v>360</v>
      </c>
      <c r="FE286" t="s">
        <v>362</v>
      </c>
      <c r="FF286" t="s">
        <v>362</v>
      </c>
      <c r="FG286" t="s">
        <v>362</v>
      </c>
      <c r="FH286" t="s">
        <v>362</v>
      </c>
      <c r="FJ286" t="s">
        <v>5070</v>
      </c>
      <c r="FK286" t="s">
        <v>3072</v>
      </c>
      <c r="FV286" t="s">
        <v>3072</v>
      </c>
      <c r="GG286" t="s">
        <v>4949</v>
      </c>
      <c r="GI286" t="s">
        <v>3074</v>
      </c>
      <c r="HN286" t="s">
        <v>4907</v>
      </c>
      <c r="HO286" t="s">
        <v>362</v>
      </c>
      <c r="HP286" t="s">
        <v>362</v>
      </c>
      <c r="HQ286" t="s">
        <v>362</v>
      </c>
      <c r="HR286" t="s">
        <v>362</v>
      </c>
      <c r="HS286" t="s">
        <v>362</v>
      </c>
      <c r="HT286" t="s">
        <v>362</v>
      </c>
      <c r="HU286" t="s">
        <v>362</v>
      </c>
      <c r="HV286" t="s">
        <v>360</v>
      </c>
      <c r="HW286" t="s">
        <v>362</v>
      </c>
      <c r="HY286" t="s">
        <v>5186</v>
      </c>
      <c r="HZ286" t="s">
        <v>362</v>
      </c>
      <c r="IA286" t="s">
        <v>362</v>
      </c>
      <c r="IB286" t="s">
        <v>362</v>
      </c>
      <c r="IC286" t="s">
        <v>362</v>
      </c>
      <c r="ID286" t="s">
        <v>360</v>
      </c>
      <c r="IE286" t="s">
        <v>362</v>
      </c>
      <c r="IG286" t="s">
        <v>5187</v>
      </c>
      <c r="IP286" t="s">
        <v>5203</v>
      </c>
      <c r="IQ286" t="s">
        <v>5985</v>
      </c>
      <c r="IR286" t="s">
        <v>362</v>
      </c>
      <c r="IS286" t="s">
        <v>362</v>
      </c>
      <c r="IT286" t="s">
        <v>362</v>
      </c>
      <c r="IU286" t="s">
        <v>360</v>
      </c>
      <c r="IV286" t="s">
        <v>360</v>
      </c>
      <c r="IW286" t="s">
        <v>362</v>
      </c>
      <c r="IX286" t="s">
        <v>362</v>
      </c>
      <c r="IY286" t="s">
        <v>362</v>
      </c>
      <c r="IZ286" t="s">
        <v>362</v>
      </c>
      <c r="JA286" t="s">
        <v>362</v>
      </c>
      <c r="JL286" t="s">
        <v>5235</v>
      </c>
      <c r="JX286" t="s">
        <v>5248</v>
      </c>
      <c r="JY286" t="s">
        <v>360</v>
      </c>
      <c r="JZ286" t="s">
        <v>362</v>
      </c>
      <c r="KA286" t="s">
        <v>362</v>
      </c>
      <c r="KB286" t="s">
        <v>362</v>
      </c>
      <c r="KC286" t="s">
        <v>362</v>
      </c>
      <c r="KD286" t="s">
        <v>362</v>
      </c>
      <c r="KE286" t="s">
        <v>362</v>
      </c>
      <c r="KF286" t="s">
        <v>362</v>
      </c>
      <c r="KG286" t="s">
        <v>362</v>
      </c>
      <c r="KI286" t="s">
        <v>5259</v>
      </c>
      <c r="KJ286" t="s">
        <v>5263</v>
      </c>
      <c r="KK286" t="s">
        <v>360</v>
      </c>
      <c r="KL286" t="s">
        <v>362</v>
      </c>
      <c r="KM286" t="s">
        <v>362</v>
      </c>
      <c r="KN286" t="s">
        <v>362</v>
      </c>
      <c r="KO286" t="s">
        <v>362</v>
      </c>
      <c r="KP286" t="s">
        <v>362</v>
      </c>
      <c r="KQ286" t="s">
        <v>362</v>
      </c>
      <c r="KR286" t="s">
        <v>362</v>
      </c>
      <c r="KS286" t="s">
        <v>362</v>
      </c>
      <c r="KT286" t="s">
        <v>362</v>
      </c>
      <c r="KU286" t="s">
        <v>362</v>
      </c>
      <c r="LJ286" t="s">
        <v>6023</v>
      </c>
      <c r="LK286" t="s">
        <v>360</v>
      </c>
      <c r="LL286" t="s">
        <v>360</v>
      </c>
      <c r="LM286" t="s">
        <v>360</v>
      </c>
      <c r="LN286" t="s">
        <v>360</v>
      </c>
      <c r="LO286" t="s">
        <v>362</v>
      </c>
      <c r="LP286" t="s">
        <v>362</v>
      </c>
      <c r="LQ286" t="s">
        <v>362</v>
      </c>
      <c r="LS286" t="s">
        <v>3074</v>
      </c>
      <c r="LT286" t="s">
        <v>5287</v>
      </c>
      <c r="MR286" t="s">
        <v>5050</v>
      </c>
      <c r="MS286" t="s">
        <v>362</v>
      </c>
      <c r="MT286" t="s">
        <v>362</v>
      </c>
      <c r="MU286" t="s">
        <v>362</v>
      </c>
      <c r="MV286" t="s">
        <v>362</v>
      </c>
      <c r="MW286" t="s">
        <v>362</v>
      </c>
      <c r="MX286" t="s">
        <v>362</v>
      </c>
      <c r="MY286" t="s">
        <v>362</v>
      </c>
      <c r="MZ286" t="s">
        <v>360</v>
      </c>
      <c r="NA286" t="s">
        <v>362</v>
      </c>
      <c r="NB286" t="s">
        <v>362</v>
      </c>
      <c r="NC286" t="s">
        <v>362</v>
      </c>
      <c r="NE286" t="s">
        <v>4971</v>
      </c>
      <c r="NF286" t="s">
        <v>362</v>
      </c>
      <c r="NG286" t="s">
        <v>362</v>
      </c>
      <c r="NH286" t="s">
        <v>362</v>
      </c>
      <c r="NI286" t="s">
        <v>362</v>
      </c>
      <c r="NJ286" t="s">
        <v>362</v>
      </c>
      <c r="NK286" t="s">
        <v>362</v>
      </c>
      <c r="NL286" t="s">
        <v>362</v>
      </c>
      <c r="NM286" t="s">
        <v>362</v>
      </c>
      <c r="NN286" t="s">
        <v>362</v>
      </c>
      <c r="NO286" t="s">
        <v>362</v>
      </c>
      <c r="NP286" t="s">
        <v>362</v>
      </c>
      <c r="NQ286" t="s">
        <v>360</v>
      </c>
      <c r="NR286" t="s">
        <v>362</v>
      </c>
      <c r="NS286" t="s">
        <v>362</v>
      </c>
      <c r="NU286" t="s">
        <v>5263</v>
      </c>
      <c r="NV286" t="s">
        <v>360</v>
      </c>
      <c r="NW286" t="s">
        <v>362</v>
      </c>
      <c r="NX286" t="s">
        <v>362</v>
      </c>
      <c r="NY286" t="s">
        <v>362</v>
      </c>
      <c r="NZ286" t="s">
        <v>362</v>
      </c>
      <c r="OA286" t="s">
        <v>362</v>
      </c>
      <c r="OB286" t="s">
        <v>362</v>
      </c>
      <c r="OC286" t="s">
        <v>362</v>
      </c>
      <c r="OD286" t="s">
        <v>362</v>
      </c>
      <c r="OE286" t="s">
        <v>362</v>
      </c>
      <c r="OF286" t="s">
        <v>362</v>
      </c>
      <c r="OG286" t="s">
        <v>362</v>
      </c>
      <c r="OI286" t="s">
        <v>5345</v>
      </c>
      <c r="OJ286" t="s">
        <v>360</v>
      </c>
      <c r="OK286" t="s">
        <v>362</v>
      </c>
      <c r="OL286" t="s">
        <v>362</v>
      </c>
      <c r="OM286" t="s">
        <v>362</v>
      </c>
      <c r="ON286" t="s">
        <v>362</v>
      </c>
      <c r="OO286" t="s">
        <v>362</v>
      </c>
      <c r="OP286" t="s">
        <v>362</v>
      </c>
      <c r="OQ286" t="s">
        <v>362</v>
      </c>
      <c r="OR286" t="s">
        <v>362</v>
      </c>
      <c r="OS286" t="s">
        <v>362</v>
      </c>
      <c r="OU286" t="s">
        <v>5002</v>
      </c>
      <c r="PF286" t="s">
        <v>5369</v>
      </c>
      <c r="PG286" t="s">
        <v>360</v>
      </c>
      <c r="PH286" t="s">
        <v>362</v>
      </c>
      <c r="PI286" t="s">
        <v>362</v>
      </c>
      <c r="PJ286" t="s">
        <v>362</v>
      </c>
      <c r="PK286" t="s">
        <v>362</v>
      </c>
      <c r="PL286" t="s">
        <v>362</v>
      </c>
      <c r="PM286" t="s">
        <v>362</v>
      </c>
      <c r="PN286" t="s">
        <v>362</v>
      </c>
      <c r="PO286" t="s">
        <v>362</v>
      </c>
      <c r="PP286" t="s">
        <v>362</v>
      </c>
      <c r="PQ286" t="s">
        <v>362</v>
      </c>
      <c r="PR286" t="s">
        <v>362</v>
      </c>
      <c r="PS286" t="s">
        <v>362</v>
      </c>
      <c r="PT286" t="s">
        <v>362</v>
      </c>
      <c r="PU286" t="s">
        <v>362</v>
      </c>
      <c r="PV286" t="s">
        <v>362</v>
      </c>
      <c r="PW286" t="s">
        <v>362</v>
      </c>
      <c r="PX286" t="s">
        <v>362</v>
      </c>
      <c r="PZ286" t="s">
        <v>5412</v>
      </c>
      <c r="QA286" t="s">
        <v>362</v>
      </c>
      <c r="QB286" t="s">
        <v>362</v>
      </c>
      <c r="QC286" t="s">
        <v>362</v>
      </c>
      <c r="QD286" t="s">
        <v>362</v>
      </c>
      <c r="QE286" t="s">
        <v>362</v>
      </c>
      <c r="QF286" t="s">
        <v>362</v>
      </c>
      <c r="QG286" t="s">
        <v>362</v>
      </c>
      <c r="QH286" t="s">
        <v>360</v>
      </c>
      <c r="QI286" t="s">
        <v>362</v>
      </c>
      <c r="QJ286" t="s">
        <v>362</v>
      </c>
      <c r="QK286" t="s">
        <v>362</v>
      </c>
      <c r="QL286" t="s">
        <v>362</v>
      </c>
      <c r="QM286" t="s">
        <v>362</v>
      </c>
      <c r="QN286" t="s">
        <v>362</v>
      </c>
      <c r="QO286" t="s">
        <v>362</v>
      </c>
      <c r="QP286" t="s">
        <v>362</v>
      </c>
      <c r="QR286" t="s">
        <v>5437</v>
      </c>
      <c r="QS286" t="s">
        <v>362</v>
      </c>
      <c r="QT286" t="s">
        <v>362</v>
      </c>
      <c r="QU286" t="s">
        <v>362</v>
      </c>
      <c r="QV286" t="s">
        <v>362</v>
      </c>
      <c r="QW286" t="s">
        <v>362</v>
      </c>
      <c r="QX286" t="s">
        <v>362</v>
      </c>
      <c r="QY286" t="s">
        <v>362</v>
      </c>
      <c r="QZ286" t="s">
        <v>360</v>
      </c>
      <c r="RA286" t="s">
        <v>362</v>
      </c>
      <c r="RB286" t="s">
        <v>362</v>
      </c>
      <c r="RC286" t="s">
        <v>362</v>
      </c>
      <c r="RD286" t="s">
        <v>362</v>
      </c>
      <c r="RF286" t="s">
        <v>5449</v>
      </c>
      <c r="RG286" t="s">
        <v>362</v>
      </c>
      <c r="RH286" t="s">
        <v>362</v>
      </c>
      <c r="RI286" t="s">
        <v>362</v>
      </c>
      <c r="RJ286" t="s">
        <v>362</v>
      </c>
      <c r="RK286" t="s">
        <v>360</v>
      </c>
      <c r="RL286" t="s">
        <v>362</v>
      </c>
      <c r="RM286" t="s">
        <v>362</v>
      </c>
      <c r="RN286" t="s">
        <v>362</v>
      </c>
      <c r="RO286" t="s">
        <v>362</v>
      </c>
      <c r="RP286" t="s">
        <v>362</v>
      </c>
      <c r="RQ286" t="s">
        <v>362</v>
      </c>
      <c r="RR286" t="s">
        <v>362</v>
      </c>
      <c r="RS286" t="s">
        <v>362</v>
      </c>
      <c r="RT286" t="s">
        <v>362</v>
      </c>
      <c r="RU286" t="s">
        <v>362</v>
      </c>
      <c r="RV286" t="s">
        <v>362</v>
      </c>
      <c r="RX286" t="s">
        <v>6558</v>
      </c>
      <c r="RY286" t="s">
        <v>362</v>
      </c>
      <c r="RZ286" t="s">
        <v>360</v>
      </c>
      <c r="SA286" t="s">
        <v>360</v>
      </c>
      <c r="SB286" t="s">
        <v>360</v>
      </c>
      <c r="SC286" t="s">
        <v>362</v>
      </c>
      <c r="SD286" t="s">
        <v>362</v>
      </c>
      <c r="SE286" t="s">
        <v>362</v>
      </c>
      <c r="SF286" t="s">
        <v>362</v>
      </c>
      <c r="SG286" t="s">
        <v>362</v>
      </c>
      <c r="SH286" t="s">
        <v>362</v>
      </c>
      <c r="SI286" t="s">
        <v>362</v>
      </c>
      <c r="SK286" t="s">
        <v>6688</v>
      </c>
      <c r="SL286" t="s">
        <v>362</v>
      </c>
      <c r="SM286" t="s">
        <v>362</v>
      </c>
      <c r="SN286" t="s">
        <v>362</v>
      </c>
      <c r="SO286" t="s">
        <v>360</v>
      </c>
      <c r="SP286" t="s">
        <v>362</v>
      </c>
      <c r="SQ286" t="s">
        <v>362</v>
      </c>
      <c r="SR286" t="s">
        <v>360</v>
      </c>
      <c r="SS286" t="s">
        <v>362</v>
      </c>
      <c r="ST286" t="s">
        <v>362</v>
      </c>
      <c r="SU286" t="s">
        <v>362</v>
      </c>
      <c r="SV286" t="s">
        <v>362</v>
      </c>
      <c r="SW286" t="s">
        <v>362</v>
      </c>
      <c r="SX286" t="s">
        <v>362</v>
      </c>
      <c r="SZ286" t="s">
        <v>5505</v>
      </c>
      <c r="TA286" t="s">
        <v>360</v>
      </c>
      <c r="TB286" t="s">
        <v>362</v>
      </c>
      <c r="TC286" t="s">
        <v>362</v>
      </c>
      <c r="TD286" t="s">
        <v>362</v>
      </c>
      <c r="TE286" t="s">
        <v>362</v>
      </c>
      <c r="TF286" t="s">
        <v>362</v>
      </c>
      <c r="TG286" t="s">
        <v>362</v>
      </c>
      <c r="TH286" t="s">
        <v>362</v>
      </c>
      <c r="TJ286" t="s">
        <v>6688</v>
      </c>
      <c r="TK286" t="s">
        <v>362</v>
      </c>
      <c r="TL286" t="s">
        <v>362</v>
      </c>
      <c r="TM286" t="s">
        <v>362</v>
      </c>
      <c r="TN286" t="s">
        <v>360</v>
      </c>
      <c r="TO286" t="s">
        <v>362</v>
      </c>
      <c r="TP286" t="s">
        <v>362</v>
      </c>
      <c r="TQ286" t="s">
        <v>360</v>
      </c>
      <c r="TR286" t="s">
        <v>362</v>
      </c>
      <c r="TS286" t="s">
        <v>362</v>
      </c>
      <c r="TT286" t="s">
        <v>362</v>
      </c>
      <c r="TU286" t="s">
        <v>362</v>
      </c>
      <c r="TV286" t="s">
        <v>362</v>
      </c>
      <c r="TW286" t="s">
        <v>362</v>
      </c>
      <c r="UN286" t="s">
        <v>3074</v>
      </c>
      <c r="UO286" t="s">
        <v>3074</v>
      </c>
      <c r="UP286" t="s">
        <v>3074</v>
      </c>
      <c r="UQ286" t="s">
        <v>1054</v>
      </c>
      <c r="UR286" t="s">
        <v>304</v>
      </c>
      <c r="US286" t="s">
        <v>314</v>
      </c>
      <c r="UT286" t="s">
        <v>290</v>
      </c>
      <c r="UU286" t="s">
        <v>697</v>
      </c>
      <c r="UV286" t="s">
        <v>527</v>
      </c>
      <c r="UW286" t="s">
        <v>329</v>
      </c>
      <c r="UX286" t="s">
        <v>737</v>
      </c>
      <c r="UY286" t="s">
        <v>406</v>
      </c>
      <c r="UZ286" t="s">
        <v>1098</v>
      </c>
      <c r="VA286" t="s">
        <v>1185</v>
      </c>
      <c r="VB286" t="s">
        <v>380</v>
      </c>
    </row>
    <row r="287" spans="1:574" x14ac:dyDescent="0.25">
      <c r="A287" t="s">
        <v>7159</v>
      </c>
      <c r="B287" s="38">
        <v>45922</v>
      </c>
      <c r="C287" t="s">
        <v>3058</v>
      </c>
      <c r="D287" t="s">
        <v>3062</v>
      </c>
      <c r="E287" t="s">
        <v>3068</v>
      </c>
      <c r="G287" t="s">
        <v>3072</v>
      </c>
      <c r="H287" s="38">
        <v>44655</v>
      </c>
      <c r="I287">
        <v>38</v>
      </c>
      <c r="J287" t="s">
        <v>1471</v>
      </c>
      <c r="K287" t="s">
        <v>4868</v>
      </c>
      <c r="L287" t="s">
        <v>4890</v>
      </c>
      <c r="N287" t="s">
        <v>4911</v>
      </c>
      <c r="P287" t="s">
        <v>4921</v>
      </c>
      <c r="R287" t="s">
        <v>3074</v>
      </c>
      <c r="S287" t="s">
        <v>362</v>
      </c>
      <c r="T287" t="s">
        <v>362</v>
      </c>
      <c r="U287" t="s">
        <v>362</v>
      </c>
      <c r="V287" t="s">
        <v>362</v>
      </c>
      <c r="W287" t="s">
        <v>362</v>
      </c>
      <c r="X287" t="s">
        <v>360</v>
      </c>
      <c r="Y287" t="s">
        <v>362</v>
      </c>
      <c r="Z287" t="s">
        <v>362</v>
      </c>
      <c r="AB287" t="s">
        <v>4940</v>
      </c>
      <c r="AC287" t="s">
        <v>4940</v>
      </c>
      <c r="AD287" t="s">
        <v>4940</v>
      </c>
      <c r="AE287" t="s">
        <v>4940</v>
      </c>
      <c r="AF287" t="s">
        <v>4940</v>
      </c>
      <c r="AG287" t="s">
        <v>4940</v>
      </c>
      <c r="AH287" t="s">
        <v>4949</v>
      </c>
      <c r="AI287" t="s">
        <v>360</v>
      </c>
      <c r="AJ287" t="s">
        <v>362</v>
      </c>
      <c r="AK287" t="s">
        <v>362</v>
      </c>
      <c r="AL287" t="s">
        <v>362</v>
      </c>
      <c r="AM287" t="s">
        <v>362</v>
      </c>
      <c r="AN287" t="s">
        <v>362</v>
      </c>
      <c r="AO287" t="s">
        <v>362</v>
      </c>
      <c r="AP287" t="s">
        <v>362</v>
      </c>
      <c r="AQ287" t="s">
        <v>362</v>
      </c>
      <c r="AR287" t="s">
        <v>362</v>
      </c>
      <c r="AS287" t="s">
        <v>362</v>
      </c>
      <c r="AT287" t="s">
        <v>362</v>
      </c>
      <c r="AU287" t="s">
        <v>362</v>
      </c>
      <c r="AV287" t="s">
        <v>362</v>
      </c>
      <c r="AX287" t="s">
        <v>4973</v>
      </c>
      <c r="AY287" t="s">
        <v>362</v>
      </c>
      <c r="AZ287" t="s">
        <v>362</v>
      </c>
      <c r="BA287" t="s">
        <v>362</v>
      </c>
      <c r="BB287" t="s">
        <v>362</v>
      </c>
      <c r="BC287" t="s">
        <v>362</v>
      </c>
      <c r="BD287" t="s">
        <v>362</v>
      </c>
      <c r="BE287" t="s">
        <v>362</v>
      </c>
      <c r="BF287" t="s">
        <v>362</v>
      </c>
      <c r="BG287" t="s">
        <v>362</v>
      </c>
      <c r="BH287" t="s">
        <v>362</v>
      </c>
      <c r="BI287" t="s">
        <v>362</v>
      </c>
      <c r="BJ287" t="s">
        <v>360</v>
      </c>
      <c r="BK287" t="s">
        <v>362</v>
      </c>
      <c r="DE287" t="s">
        <v>5030</v>
      </c>
      <c r="DN287" t="s">
        <v>5050</v>
      </c>
      <c r="DO287" t="s">
        <v>362</v>
      </c>
      <c r="DP287" t="s">
        <v>362</v>
      </c>
      <c r="DQ287" t="s">
        <v>362</v>
      </c>
      <c r="DR287" t="s">
        <v>362</v>
      </c>
      <c r="DS287" t="s">
        <v>362</v>
      </c>
      <c r="DT287" t="s">
        <v>362</v>
      </c>
      <c r="DU287" t="s">
        <v>360</v>
      </c>
      <c r="DV287" t="s">
        <v>362</v>
      </c>
      <c r="DW287" t="s">
        <v>362</v>
      </c>
      <c r="EK287" t="s">
        <v>5070</v>
      </c>
      <c r="EW287" t="s">
        <v>7160</v>
      </c>
      <c r="EX287" t="s">
        <v>362</v>
      </c>
      <c r="EY287" t="s">
        <v>362</v>
      </c>
      <c r="EZ287" t="s">
        <v>362</v>
      </c>
      <c r="FA287" t="s">
        <v>360</v>
      </c>
      <c r="FB287" t="s">
        <v>360</v>
      </c>
      <c r="FC287" t="s">
        <v>362</v>
      </c>
      <c r="FD287" t="s">
        <v>360</v>
      </c>
      <c r="FE287" t="s">
        <v>362</v>
      </c>
      <c r="FF287" t="s">
        <v>362</v>
      </c>
      <c r="FG287" t="s">
        <v>362</v>
      </c>
      <c r="FH287" t="s">
        <v>362</v>
      </c>
      <c r="FJ287" t="s">
        <v>5072</v>
      </c>
      <c r="FK287" t="s">
        <v>5111</v>
      </c>
      <c r="FL287" t="s">
        <v>5113</v>
      </c>
      <c r="FM287" t="s">
        <v>360</v>
      </c>
      <c r="FN287" t="s">
        <v>362</v>
      </c>
      <c r="FO287" t="s">
        <v>362</v>
      </c>
      <c r="FP287" t="s">
        <v>362</v>
      </c>
      <c r="FQ287" t="s">
        <v>362</v>
      </c>
      <c r="FR287" t="s">
        <v>362</v>
      </c>
      <c r="FS287" t="s">
        <v>362</v>
      </c>
      <c r="FT287" t="s">
        <v>362</v>
      </c>
      <c r="FV287" t="s">
        <v>3072</v>
      </c>
      <c r="GG287" t="s">
        <v>5544</v>
      </c>
      <c r="GI287" t="s">
        <v>3074</v>
      </c>
      <c r="HN287" t="s">
        <v>5172</v>
      </c>
      <c r="HO287" t="s">
        <v>362</v>
      </c>
      <c r="HP287" t="s">
        <v>362</v>
      </c>
      <c r="HQ287" t="s">
        <v>360</v>
      </c>
      <c r="HR287" t="s">
        <v>362</v>
      </c>
      <c r="HS287" t="s">
        <v>362</v>
      </c>
      <c r="HT287" t="s">
        <v>362</v>
      </c>
      <c r="HU287" t="s">
        <v>362</v>
      </c>
      <c r="HV287" t="s">
        <v>362</v>
      </c>
      <c r="HW287" t="s">
        <v>362</v>
      </c>
      <c r="HY287" t="s">
        <v>5182</v>
      </c>
      <c r="HZ287" t="s">
        <v>362</v>
      </c>
      <c r="IA287" t="s">
        <v>360</v>
      </c>
      <c r="IB287" t="s">
        <v>362</v>
      </c>
      <c r="IC287" t="s">
        <v>362</v>
      </c>
      <c r="ID287" t="s">
        <v>362</v>
      </c>
      <c r="IE287" t="s">
        <v>362</v>
      </c>
      <c r="IG287" t="s">
        <v>5189</v>
      </c>
      <c r="IH287" t="s">
        <v>5198</v>
      </c>
      <c r="II287" t="s">
        <v>362</v>
      </c>
      <c r="IJ287" t="s">
        <v>362</v>
      </c>
      <c r="IK287" t="s">
        <v>360</v>
      </c>
      <c r="IL287" t="s">
        <v>362</v>
      </c>
      <c r="IM287" t="s">
        <v>362</v>
      </c>
      <c r="IN287" t="s">
        <v>362</v>
      </c>
      <c r="IP287" t="s">
        <v>5205</v>
      </c>
      <c r="IQ287" t="s">
        <v>5224</v>
      </c>
      <c r="IR287" t="s">
        <v>362</v>
      </c>
      <c r="IS287" t="s">
        <v>362</v>
      </c>
      <c r="IT287" t="s">
        <v>362</v>
      </c>
      <c r="IU287" t="s">
        <v>362</v>
      </c>
      <c r="IV287" t="s">
        <v>362</v>
      </c>
      <c r="IW287" t="s">
        <v>362</v>
      </c>
      <c r="IX287" t="s">
        <v>360</v>
      </c>
      <c r="IY287" t="s">
        <v>362</v>
      </c>
      <c r="IZ287" t="s">
        <v>362</v>
      </c>
      <c r="JA287" t="s">
        <v>362</v>
      </c>
      <c r="JC287" t="s">
        <v>5233</v>
      </c>
      <c r="JD287" t="s">
        <v>362</v>
      </c>
      <c r="JE287" t="s">
        <v>362</v>
      </c>
      <c r="JF287" t="s">
        <v>362</v>
      </c>
      <c r="JG287" t="s">
        <v>362</v>
      </c>
      <c r="JH287" t="s">
        <v>360</v>
      </c>
      <c r="JI287" t="s">
        <v>362</v>
      </c>
      <c r="JJ287" t="s">
        <v>362</v>
      </c>
      <c r="JL287" t="s">
        <v>3074</v>
      </c>
      <c r="KI287" t="s">
        <v>5259</v>
      </c>
      <c r="KJ287" t="s">
        <v>5998</v>
      </c>
      <c r="KK287" t="s">
        <v>360</v>
      </c>
      <c r="KL287" t="s">
        <v>362</v>
      </c>
      <c r="KM287" t="s">
        <v>362</v>
      </c>
      <c r="KN287" t="s">
        <v>362</v>
      </c>
      <c r="KO287" t="s">
        <v>362</v>
      </c>
      <c r="KP287" t="s">
        <v>362</v>
      </c>
      <c r="KQ287" t="s">
        <v>360</v>
      </c>
      <c r="KR287" t="s">
        <v>362</v>
      </c>
      <c r="KS287" t="s">
        <v>362</v>
      </c>
      <c r="KT287" t="s">
        <v>362</v>
      </c>
      <c r="KU287" t="s">
        <v>362</v>
      </c>
      <c r="LJ287" t="s">
        <v>6023</v>
      </c>
      <c r="LK287" t="s">
        <v>360</v>
      </c>
      <c r="LL287" t="s">
        <v>360</v>
      </c>
      <c r="LM287" t="s">
        <v>360</v>
      </c>
      <c r="LN287" t="s">
        <v>360</v>
      </c>
      <c r="LO287" t="s">
        <v>362</v>
      </c>
      <c r="LP287" t="s">
        <v>362</v>
      </c>
      <c r="LQ287" t="s">
        <v>362</v>
      </c>
      <c r="LS287" t="s">
        <v>3072</v>
      </c>
      <c r="LT287" t="s">
        <v>5287</v>
      </c>
      <c r="MR287" t="s">
        <v>5050</v>
      </c>
      <c r="MS287" t="s">
        <v>362</v>
      </c>
      <c r="MT287" t="s">
        <v>362</v>
      </c>
      <c r="MU287" t="s">
        <v>362</v>
      </c>
      <c r="MV287" t="s">
        <v>362</v>
      </c>
      <c r="MW287" t="s">
        <v>362</v>
      </c>
      <c r="MX287" t="s">
        <v>362</v>
      </c>
      <c r="MY287" t="s">
        <v>362</v>
      </c>
      <c r="MZ287" t="s">
        <v>360</v>
      </c>
      <c r="NA287" t="s">
        <v>362</v>
      </c>
      <c r="NB287" t="s">
        <v>362</v>
      </c>
      <c r="NC287" t="s">
        <v>362</v>
      </c>
      <c r="NE287" t="s">
        <v>4971</v>
      </c>
      <c r="NF287" t="s">
        <v>362</v>
      </c>
      <c r="NG287" t="s">
        <v>362</v>
      </c>
      <c r="NH287" t="s">
        <v>362</v>
      </c>
      <c r="NI287" t="s">
        <v>362</v>
      </c>
      <c r="NJ287" t="s">
        <v>362</v>
      </c>
      <c r="NK287" t="s">
        <v>362</v>
      </c>
      <c r="NL287" t="s">
        <v>362</v>
      </c>
      <c r="NM287" t="s">
        <v>362</v>
      </c>
      <c r="NN287" t="s">
        <v>362</v>
      </c>
      <c r="NO287" t="s">
        <v>362</v>
      </c>
      <c r="NP287" t="s">
        <v>362</v>
      </c>
      <c r="NQ287" t="s">
        <v>360</v>
      </c>
      <c r="NR287" t="s">
        <v>362</v>
      </c>
      <c r="NS287" t="s">
        <v>362</v>
      </c>
      <c r="NU287" t="s">
        <v>5998</v>
      </c>
      <c r="NV287" t="s">
        <v>360</v>
      </c>
      <c r="NW287" t="s">
        <v>362</v>
      </c>
      <c r="NX287" t="s">
        <v>362</v>
      </c>
      <c r="NY287" t="s">
        <v>362</v>
      </c>
      <c r="NZ287" t="s">
        <v>362</v>
      </c>
      <c r="OA287" t="s">
        <v>362</v>
      </c>
      <c r="OB287" t="s">
        <v>360</v>
      </c>
      <c r="OC287" t="s">
        <v>362</v>
      </c>
      <c r="OD287" t="s">
        <v>362</v>
      </c>
      <c r="OE287" t="s">
        <v>362</v>
      </c>
      <c r="OF287" t="s">
        <v>362</v>
      </c>
      <c r="OG287" t="s">
        <v>362</v>
      </c>
      <c r="OI287" t="s">
        <v>5345</v>
      </c>
      <c r="OJ287" t="s">
        <v>360</v>
      </c>
      <c r="OK287" t="s">
        <v>362</v>
      </c>
      <c r="OL287" t="s">
        <v>362</v>
      </c>
      <c r="OM287" t="s">
        <v>362</v>
      </c>
      <c r="ON287" t="s">
        <v>362</v>
      </c>
      <c r="OO287" t="s">
        <v>362</v>
      </c>
      <c r="OP287" t="s">
        <v>362</v>
      </c>
      <c r="OQ287" t="s">
        <v>362</v>
      </c>
      <c r="OR287" t="s">
        <v>362</v>
      </c>
      <c r="OS287" t="s">
        <v>362</v>
      </c>
      <c r="OU287" t="s">
        <v>5002</v>
      </c>
      <c r="PF287" t="s">
        <v>5398</v>
      </c>
      <c r="PG287" t="s">
        <v>362</v>
      </c>
      <c r="PH287" t="s">
        <v>362</v>
      </c>
      <c r="PI287" t="s">
        <v>362</v>
      </c>
      <c r="PJ287" t="s">
        <v>362</v>
      </c>
      <c r="PK287" t="s">
        <v>362</v>
      </c>
      <c r="PL287" t="s">
        <v>362</v>
      </c>
      <c r="PM287" t="s">
        <v>362</v>
      </c>
      <c r="PN287" t="s">
        <v>362</v>
      </c>
      <c r="PO287" t="s">
        <v>362</v>
      </c>
      <c r="PP287" t="s">
        <v>362</v>
      </c>
      <c r="PQ287" t="s">
        <v>362</v>
      </c>
      <c r="PR287" t="s">
        <v>362</v>
      </c>
      <c r="PS287" t="s">
        <v>362</v>
      </c>
      <c r="PT287" t="s">
        <v>362</v>
      </c>
      <c r="PU287" t="s">
        <v>362</v>
      </c>
      <c r="PV287" t="s">
        <v>362</v>
      </c>
      <c r="PW287" t="s">
        <v>362</v>
      </c>
      <c r="PX287" t="s">
        <v>360</v>
      </c>
      <c r="PZ287" t="s">
        <v>5398</v>
      </c>
      <c r="QA287" t="s">
        <v>362</v>
      </c>
      <c r="QB287" t="s">
        <v>362</v>
      </c>
      <c r="QC287" t="s">
        <v>362</v>
      </c>
      <c r="QD287" t="s">
        <v>362</v>
      </c>
      <c r="QE287" t="s">
        <v>362</v>
      </c>
      <c r="QF287" t="s">
        <v>362</v>
      </c>
      <c r="QG287" t="s">
        <v>362</v>
      </c>
      <c r="QH287" t="s">
        <v>362</v>
      </c>
      <c r="QI287" t="s">
        <v>362</v>
      </c>
      <c r="QJ287" t="s">
        <v>362</v>
      </c>
      <c r="QK287" t="s">
        <v>362</v>
      </c>
      <c r="QL287" t="s">
        <v>362</v>
      </c>
      <c r="QM287" t="s">
        <v>360</v>
      </c>
      <c r="QN287" t="s">
        <v>362</v>
      </c>
      <c r="QO287" t="s">
        <v>362</v>
      </c>
      <c r="QP287" t="s">
        <v>362</v>
      </c>
      <c r="SZ287" t="s">
        <v>3074</v>
      </c>
      <c r="TA287" t="s">
        <v>362</v>
      </c>
      <c r="TB287" t="s">
        <v>362</v>
      </c>
      <c r="TC287" t="s">
        <v>362</v>
      </c>
      <c r="TD287" t="s">
        <v>362</v>
      </c>
      <c r="TE287" t="s">
        <v>362</v>
      </c>
      <c r="TF287" t="s">
        <v>362</v>
      </c>
      <c r="TG287" t="s">
        <v>360</v>
      </c>
      <c r="TH287" t="s">
        <v>362</v>
      </c>
      <c r="UN287" t="s">
        <v>3074</v>
      </c>
      <c r="UO287" t="s">
        <v>3074</v>
      </c>
      <c r="UP287" t="s">
        <v>3074</v>
      </c>
      <c r="UQ287" t="s">
        <v>407</v>
      </c>
      <c r="UR287" t="s">
        <v>304</v>
      </c>
      <c r="US287" t="s">
        <v>314</v>
      </c>
      <c r="UT287" t="s">
        <v>290</v>
      </c>
      <c r="UU287" t="s">
        <v>690</v>
      </c>
      <c r="UV287" t="s">
        <v>532</v>
      </c>
      <c r="UW287" t="s">
        <v>332</v>
      </c>
      <c r="UX287" t="s">
        <v>742</v>
      </c>
      <c r="UY287" t="s">
        <v>406</v>
      </c>
      <c r="UZ287" t="s">
        <v>1098</v>
      </c>
      <c r="VA287" t="s">
        <v>1184</v>
      </c>
      <c r="VB287" t="s">
        <v>380</v>
      </c>
    </row>
    <row r="288" spans="1:574" x14ac:dyDescent="0.25">
      <c r="A288" t="s">
        <v>7161</v>
      </c>
      <c r="B288" s="38">
        <v>45922</v>
      </c>
      <c r="C288" t="s">
        <v>3056</v>
      </c>
      <c r="D288" t="s">
        <v>3062</v>
      </c>
      <c r="E288" t="s">
        <v>3068</v>
      </c>
      <c r="G288" t="s">
        <v>3072</v>
      </c>
      <c r="H288" s="38">
        <v>44651</v>
      </c>
      <c r="I288">
        <v>57</v>
      </c>
      <c r="J288" t="s">
        <v>1471</v>
      </c>
      <c r="K288" t="s">
        <v>4868</v>
      </c>
      <c r="L288" t="s">
        <v>4875</v>
      </c>
      <c r="N288" t="s">
        <v>4911</v>
      </c>
      <c r="P288" t="s">
        <v>4923</v>
      </c>
      <c r="R288" t="s">
        <v>3074</v>
      </c>
      <c r="S288" t="s">
        <v>362</v>
      </c>
      <c r="T288" t="s">
        <v>362</v>
      </c>
      <c r="U288" t="s">
        <v>362</v>
      </c>
      <c r="V288" t="s">
        <v>362</v>
      </c>
      <c r="W288" t="s">
        <v>362</v>
      </c>
      <c r="X288" t="s">
        <v>360</v>
      </c>
      <c r="Y288" t="s">
        <v>362</v>
      </c>
      <c r="Z288" t="s">
        <v>362</v>
      </c>
      <c r="AB288" t="s">
        <v>4942</v>
      </c>
      <c r="AC288" t="s">
        <v>4942</v>
      </c>
      <c r="AD288" t="s">
        <v>4942</v>
      </c>
      <c r="AE288" t="s">
        <v>4940</v>
      </c>
      <c r="AF288" t="s">
        <v>4940</v>
      </c>
      <c r="AG288" t="s">
        <v>4940</v>
      </c>
      <c r="AH288" t="s">
        <v>4971</v>
      </c>
      <c r="AI288" t="s">
        <v>362</v>
      </c>
      <c r="AJ288" t="s">
        <v>362</v>
      </c>
      <c r="AK288" t="s">
        <v>362</v>
      </c>
      <c r="AL288" t="s">
        <v>362</v>
      </c>
      <c r="AM288" t="s">
        <v>362</v>
      </c>
      <c r="AN288" t="s">
        <v>362</v>
      </c>
      <c r="AO288" t="s">
        <v>362</v>
      </c>
      <c r="AP288" t="s">
        <v>362</v>
      </c>
      <c r="AQ288" t="s">
        <v>362</v>
      </c>
      <c r="AR288" t="s">
        <v>362</v>
      </c>
      <c r="AS288" t="s">
        <v>362</v>
      </c>
      <c r="AT288" t="s">
        <v>362</v>
      </c>
      <c r="AU288" t="s">
        <v>360</v>
      </c>
      <c r="AV288" t="s">
        <v>362</v>
      </c>
      <c r="AX288" t="s">
        <v>4973</v>
      </c>
      <c r="AY288" t="s">
        <v>362</v>
      </c>
      <c r="AZ288" t="s">
        <v>362</v>
      </c>
      <c r="BA288" t="s">
        <v>362</v>
      </c>
      <c r="BB288" t="s">
        <v>362</v>
      </c>
      <c r="BC288" t="s">
        <v>362</v>
      </c>
      <c r="BD288" t="s">
        <v>362</v>
      </c>
      <c r="BE288" t="s">
        <v>362</v>
      </c>
      <c r="BF288" t="s">
        <v>362</v>
      </c>
      <c r="BG288" t="s">
        <v>362</v>
      </c>
      <c r="BH288" t="s">
        <v>362</v>
      </c>
      <c r="BI288" t="s">
        <v>362</v>
      </c>
      <c r="BJ288" t="s">
        <v>360</v>
      </c>
      <c r="BK288" t="s">
        <v>362</v>
      </c>
      <c r="DE288" t="s">
        <v>5030</v>
      </c>
      <c r="DN288" t="s">
        <v>5041</v>
      </c>
      <c r="DO288" t="s">
        <v>362</v>
      </c>
      <c r="DP288" t="s">
        <v>360</v>
      </c>
      <c r="DQ288" t="s">
        <v>362</v>
      </c>
      <c r="DR288" t="s">
        <v>362</v>
      </c>
      <c r="DS288" t="s">
        <v>362</v>
      </c>
      <c r="DT288" t="s">
        <v>362</v>
      </c>
      <c r="DU288" t="s">
        <v>362</v>
      </c>
      <c r="DV288" t="s">
        <v>362</v>
      </c>
      <c r="DW288" t="s">
        <v>362</v>
      </c>
      <c r="FJ288" t="s">
        <v>5072</v>
      </c>
      <c r="FK288" t="s">
        <v>5111</v>
      </c>
      <c r="FL288" t="s">
        <v>5122</v>
      </c>
      <c r="FM288" t="s">
        <v>362</v>
      </c>
      <c r="FN288" t="s">
        <v>362</v>
      </c>
      <c r="FO288" t="s">
        <v>362</v>
      </c>
      <c r="FP288" t="s">
        <v>362</v>
      </c>
      <c r="FQ288" t="s">
        <v>360</v>
      </c>
      <c r="FR288" t="s">
        <v>362</v>
      </c>
      <c r="FS288" t="s">
        <v>362</v>
      </c>
      <c r="FT288" t="s">
        <v>362</v>
      </c>
      <c r="FV288" t="s">
        <v>5111</v>
      </c>
      <c r="FW288" t="s">
        <v>5124</v>
      </c>
      <c r="FX288" t="s">
        <v>360</v>
      </c>
      <c r="FY288" t="s">
        <v>362</v>
      </c>
      <c r="FZ288" t="s">
        <v>362</v>
      </c>
      <c r="GA288" t="s">
        <v>362</v>
      </c>
      <c r="GB288" t="s">
        <v>362</v>
      </c>
      <c r="GC288" t="s">
        <v>362</v>
      </c>
      <c r="GD288" t="s">
        <v>362</v>
      </c>
      <c r="GE288" t="s">
        <v>362</v>
      </c>
      <c r="GG288" t="s">
        <v>4951</v>
      </c>
      <c r="GI288" t="s">
        <v>3074</v>
      </c>
      <c r="HN288" t="s">
        <v>4907</v>
      </c>
      <c r="HO288" t="s">
        <v>362</v>
      </c>
      <c r="HP288" t="s">
        <v>362</v>
      </c>
      <c r="HQ288" t="s">
        <v>362</v>
      </c>
      <c r="HR288" t="s">
        <v>362</v>
      </c>
      <c r="HS288" t="s">
        <v>362</v>
      </c>
      <c r="HT288" t="s">
        <v>362</v>
      </c>
      <c r="HU288" t="s">
        <v>362</v>
      </c>
      <c r="HV288" t="s">
        <v>360</v>
      </c>
      <c r="HW288" t="s">
        <v>362</v>
      </c>
      <c r="HY288" t="s">
        <v>5186</v>
      </c>
      <c r="HZ288" t="s">
        <v>362</v>
      </c>
      <c r="IA288" t="s">
        <v>362</v>
      </c>
      <c r="IB288" t="s">
        <v>362</v>
      </c>
      <c r="IC288" t="s">
        <v>362</v>
      </c>
      <c r="ID288" t="s">
        <v>360</v>
      </c>
      <c r="IE288" t="s">
        <v>362</v>
      </c>
      <c r="IG288" t="s">
        <v>5021</v>
      </c>
      <c r="IH288" t="s">
        <v>5198</v>
      </c>
      <c r="II288" t="s">
        <v>362</v>
      </c>
      <c r="IJ288" t="s">
        <v>362</v>
      </c>
      <c r="IK288" t="s">
        <v>360</v>
      </c>
      <c r="IL288" t="s">
        <v>362</v>
      </c>
      <c r="IM288" t="s">
        <v>362</v>
      </c>
      <c r="IN288" t="s">
        <v>362</v>
      </c>
      <c r="IP288" t="s">
        <v>5203</v>
      </c>
      <c r="IQ288" t="s">
        <v>5218</v>
      </c>
      <c r="IR288" t="s">
        <v>362</v>
      </c>
      <c r="IS288" t="s">
        <v>362</v>
      </c>
      <c r="IT288" t="s">
        <v>362</v>
      </c>
      <c r="IU288" t="s">
        <v>360</v>
      </c>
      <c r="IV288" t="s">
        <v>362</v>
      </c>
      <c r="IW288" t="s">
        <v>362</v>
      </c>
      <c r="IX288" t="s">
        <v>362</v>
      </c>
      <c r="IY288" t="s">
        <v>362</v>
      </c>
      <c r="IZ288" t="s">
        <v>362</v>
      </c>
      <c r="JA288" t="s">
        <v>362</v>
      </c>
      <c r="JL288" t="s">
        <v>3074</v>
      </c>
      <c r="JX288" t="s">
        <v>5248</v>
      </c>
      <c r="JY288" t="s">
        <v>360</v>
      </c>
      <c r="JZ288" t="s">
        <v>362</v>
      </c>
      <c r="KA288" t="s">
        <v>362</v>
      </c>
      <c r="KB288" t="s">
        <v>362</v>
      </c>
      <c r="KC288" t="s">
        <v>362</v>
      </c>
      <c r="KD288" t="s">
        <v>362</v>
      </c>
      <c r="KE288" t="s">
        <v>362</v>
      </c>
      <c r="KF288" t="s">
        <v>362</v>
      </c>
      <c r="KG288" t="s">
        <v>362</v>
      </c>
      <c r="KI288" t="s">
        <v>5259</v>
      </c>
      <c r="KJ288" t="s">
        <v>7048</v>
      </c>
      <c r="KK288" t="s">
        <v>362</v>
      </c>
      <c r="KL288" t="s">
        <v>362</v>
      </c>
      <c r="KM288" t="s">
        <v>360</v>
      </c>
      <c r="KN288" t="s">
        <v>360</v>
      </c>
      <c r="KO288" t="s">
        <v>362</v>
      </c>
      <c r="KP288" t="s">
        <v>362</v>
      </c>
      <c r="KQ288" t="s">
        <v>362</v>
      </c>
      <c r="KR288" t="s">
        <v>362</v>
      </c>
      <c r="KS288" t="s">
        <v>362</v>
      </c>
      <c r="KT288" t="s">
        <v>362</v>
      </c>
      <c r="KU288" t="s">
        <v>362</v>
      </c>
      <c r="LJ288" t="s">
        <v>5281</v>
      </c>
      <c r="LK288" t="s">
        <v>362</v>
      </c>
      <c r="LL288" t="s">
        <v>360</v>
      </c>
      <c r="LM288" t="s">
        <v>362</v>
      </c>
      <c r="LN288" t="s">
        <v>362</v>
      </c>
      <c r="LO288" t="s">
        <v>362</v>
      </c>
      <c r="LP288" t="s">
        <v>362</v>
      </c>
      <c r="LQ288" t="s">
        <v>362</v>
      </c>
      <c r="LS288" t="s">
        <v>3072</v>
      </c>
      <c r="LT288" t="s">
        <v>5287</v>
      </c>
      <c r="MR288" t="s">
        <v>5310</v>
      </c>
      <c r="MS288" t="s">
        <v>360</v>
      </c>
      <c r="MT288" t="s">
        <v>362</v>
      </c>
      <c r="MU288" t="s">
        <v>362</v>
      </c>
      <c r="MV288" t="s">
        <v>362</v>
      </c>
      <c r="MW288" t="s">
        <v>362</v>
      </c>
      <c r="MX288" t="s">
        <v>362</v>
      </c>
      <c r="MY288" t="s">
        <v>362</v>
      </c>
      <c r="MZ288" t="s">
        <v>362</v>
      </c>
      <c r="NA288" t="s">
        <v>362</v>
      </c>
      <c r="NB288" t="s">
        <v>362</v>
      </c>
      <c r="NC288" t="s">
        <v>362</v>
      </c>
      <c r="NE288" t="s">
        <v>5332</v>
      </c>
      <c r="NF288" t="s">
        <v>362</v>
      </c>
      <c r="NG288" t="s">
        <v>362</v>
      </c>
      <c r="NH288" t="s">
        <v>362</v>
      </c>
      <c r="NI288" t="s">
        <v>362</v>
      </c>
      <c r="NJ288" t="s">
        <v>362</v>
      </c>
      <c r="NK288" t="s">
        <v>360</v>
      </c>
      <c r="NL288" t="s">
        <v>362</v>
      </c>
      <c r="NM288" t="s">
        <v>362</v>
      </c>
      <c r="NN288" t="s">
        <v>362</v>
      </c>
      <c r="NO288" t="s">
        <v>362</v>
      </c>
      <c r="NP288" t="s">
        <v>362</v>
      </c>
      <c r="NQ288" t="s">
        <v>362</v>
      </c>
      <c r="NR288" t="s">
        <v>362</v>
      </c>
      <c r="NS288" t="s">
        <v>362</v>
      </c>
      <c r="NU288" t="s">
        <v>7162</v>
      </c>
      <c r="NV288" t="s">
        <v>362</v>
      </c>
      <c r="NW288" t="s">
        <v>362</v>
      </c>
      <c r="NX288" t="s">
        <v>362</v>
      </c>
      <c r="NY288" t="s">
        <v>360</v>
      </c>
      <c r="NZ288" t="s">
        <v>360</v>
      </c>
      <c r="OA288" t="s">
        <v>362</v>
      </c>
      <c r="OB288" t="s">
        <v>362</v>
      </c>
      <c r="OC288" t="s">
        <v>362</v>
      </c>
      <c r="OD288" t="s">
        <v>362</v>
      </c>
      <c r="OE288" t="s">
        <v>362</v>
      </c>
      <c r="OF288" t="s">
        <v>362</v>
      </c>
      <c r="OG288" t="s">
        <v>362</v>
      </c>
      <c r="OI288" t="s">
        <v>6106</v>
      </c>
      <c r="OJ288" t="s">
        <v>360</v>
      </c>
      <c r="OK288" t="s">
        <v>362</v>
      </c>
      <c r="OL288" t="s">
        <v>362</v>
      </c>
      <c r="OM288" t="s">
        <v>362</v>
      </c>
      <c r="ON288" t="s">
        <v>362</v>
      </c>
      <c r="OO288" t="s">
        <v>362</v>
      </c>
      <c r="OP288" t="s">
        <v>360</v>
      </c>
      <c r="OQ288" t="s">
        <v>362</v>
      </c>
      <c r="OR288" t="s">
        <v>362</v>
      </c>
      <c r="OS288" t="s">
        <v>362</v>
      </c>
      <c r="OU288" t="s">
        <v>5002</v>
      </c>
      <c r="PF288" t="s">
        <v>6004</v>
      </c>
      <c r="PG288" t="s">
        <v>360</v>
      </c>
      <c r="PH288" t="s">
        <v>362</v>
      </c>
      <c r="PI288" t="s">
        <v>362</v>
      </c>
      <c r="PJ288" t="s">
        <v>362</v>
      </c>
      <c r="PK288" t="s">
        <v>362</v>
      </c>
      <c r="PL288" t="s">
        <v>362</v>
      </c>
      <c r="PM288" t="s">
        <v>360</v>
      </c>
      <c r="PN288" t="s">
        <v>362</v>
      </c>
      <c r="PO288" t="s">
        <v>362</v>
      </c>
      <c r="PP288" t="s">
        <v>362</v>
      </c>
      <c r="PQ288" t="s">
        <v>362</v>
      </c>
      <c r="PR288" t="s">
        <v>362</v>
      </c>
      <c r="PS288" t="s">
        <v>362</v>
      </c>
      <c r="PT288" t="s">
        <v>362</v>
      </c>
      <c r="PU288" t="s">
        <v>362</v>
      </c>
      <c r="PV288" t="s">
        <v>362</v>
      </c>
      <c r="PW288" t="s">
        <v>362</v>
      </c>
      <c r="PX288" t="s">
        <v>362</v>
      </c>
      <c r="PZ288" t="s">
        <v>5398</v>
      </c>
      <c r="QA288" t="s">
        <v>362</v>
      </c>
      <c r="QB288" t="s">
        <v>362</v>
      </c>
      <c r="QC288" t="s">
        <v>362</v>
      </c>
      <c r="QD288" t="s">
        <v>362</v>
      </c>
      <c r="QE288" t="s">
        <v>362</v>
      </c>
      <c r="QF288" t="s">
        <v>362</v>
      </c>
      <c r="QG288" t="s">
        <v>362</v>
      </c>
      <c r="QH288" t="s">
        <v>362</v>
      </c>
      <c r="QI288" t="s">
        <v>362</v>
      </c>
      <c r="QJ288" t="s">
        <v>362</v>
      </c>
      <c r="QK288" t="s">
        <v>362</v>
      </c>
      <c r="QL288" t="s">
        <v>362</v>
      </c>
      <c r="QM288" t="s">
        <v>360</v>
      </c>
      <c r="QN288" t="s">
        <v>362</v>
      </c>
      <c r="QO288" t="s">
        <v>362</v>
      </c>
      <c r="QP288" t="s">
        <v>362</v>
      </c>
      <c r="SZ288" t="s">
        <v>3074</v>
      </c>
      <c r="TA288" t="s">
        <v>362</v>
      </c>
      <c r="TB288" t="s">
        <v>362</v>
      </c>
      <c r="TC288" t="s">
        <v>362</v>
      </c>
      <c r="TD288" t="s">
        <v>362</v>
      </c>
      <c r="TE288" t="s">
        <v>362</v>
      </c>
      <c r="TF288" t="s">
        <v>362</v>
      </c>
      <c r="TG288" t="s">
        <v>360</v>
      </c>
      <c r="TH288" t="s">
        <v>362</v>
      </c>
      <c r="UN288" t="s">
        <v>3074</v>
      </c>
      <c r="UO288" t="s">
        <v>3074</v>
      </c>
      <c r="UP288" t="s">
        <v>3074</v>
      </c>
      <c r="UQ288" t="s">
        <v>7163</v>
      </c>
      <c r="UR288" t="s">
        <v>304</v>
      </c>
      <c r="US288" t="s">
        <v>314</v>
      </c>
      <c r="UT288" t="s">
        <v>290</v>
      </c>
      <c r="UU288" t="s">
        <v>686</v>
      </c>
      <c r="UV288" t="s">
        <v>532</v>
      </c>
      <c r="UW288" t="s">
        <v>332</v>
      </c>
      <c r="UX288" t="s">
        <v>742</v>
      </c>
      <c r="UY288" t="s">
        <v>406</v>
      </c>
      <c r="UZ288" t="s">
        <v>1098</v>
      </c>
      <c r="VA288" t="s">
        <v>1184</v>
      </c>
      <c r="VB288" t="s">
        <v>380</v>
      </c>
    </row>
    <row r="289" spans="1:574" x14ac:dyDescent="0.25">
      <c r="A289" t="s">
        <v>7164</v>
      </c>
      <c r="B289" s="38">
        <v>45922</v>
      </c>
      <c r="C289" t="s">
        <v>3057</v>
      </c>
      <c r="D289" t="s">
        <v>3062</v>
      </c>
      <c r="E289" t="s">
        <v>3068</v>
      </c>
      <c r="G289" t="s">
        <v>3072</v>
      </c>
      <c r="H289" s="38">
        <v>44621</v>
      </c>
      <c r="I289">
        <v>67</v>
      </c>
      <c r="J289" t="s">
        <v>1471</v>
      </c>
      <c r="K289" t="s">
        <v>4866</v>
      </c>
      <c r="L289" t="s">
        <v>4875</v>
      </c>
      <c r="N289" t="s">
        <v>4911</v>
      </c>
      <c r="P289" t="s">
        <v>4933</v>
      </c>
      <c r="R289" t="s">
        <v>3074</v>
      </c>
      <c r="S289" t="s">
        <v>362</v>
      </c>
      <c r="T289" t="s">
        <v>362</v>
      </c>
      <c r="U289" t="s">
        <v>362</v>
      </c>
      <c r="V289" t="s">
        <v>362</v>
      </c>
      <c r="W289" t="s">
        <v>362</v>
      </c>
      <c r="X289" t="s">
        <v>360</v>
      </c>
      <c r="Y289" t="s">
        <v>362</v>
      </c>
      <c r="Z289" t="s">
        <v>362</v>
      </c>
      <c r="AB289" t="s">
        <v>4942</v>
      </c>
      <c r="AC289" t="s">
        <v>4940</v>
      </c>
      <c r="AD289" t="s">
        <v>4940</v>
      </c>
      <c r="AE289" t="s">
        <v>4940</v>
      </c>
      <c r="AF289" t="s">
        <v>4940</v>
      </c>
      <c r="AG289" t="s">
        <v>4940</v>
      </c>
      <c r="AH289" t="s">
        <v>5984</v>
      </c>
      <c r="AI289" t="s">
        <v>360</v>
      </c>
      <c r="AJ289" t="s">
        <v>360</v>
      </c>
      <c r="AK289" t="s">
        <v>362</v>
      </c>
      <c r="AL289" t="s">
        <v>362</v>
      </c>
      <c r="AM289" t="s">
        <v>362</v>
      </c>
      <c r="AN289" t="s">
        <v>362</v>
      </c>
      <c r="AO289" t="s">
        <v>362</v>
      </c>
      <c r="AP289" t="s">
        <v>362</v>
      </c>
      <c r="AQ289" t="s">
        <v>362</v>
      </c>
      <c r="AR289" t="s">
        <v>362</v>
      </c>
      <c r="AS289" t="s">
        <v>362</v>
      </c>
      <c r="AT289" t="s">
        <v>362</v>
      </c>
      <c r="AU289" t="s">
        <v>362</v>
      </c>
      <c r="AV289" t="s">
        <v>362</v>
      </c>
      <c r="AX289" t="s">
        <v>4949</v>
      </c>
      <c r="AY289" t="s">
        <v>360</v>
      </c>
      <c r="AZ289" t="s">
        <v>362</v>
      </c>
      <c r="BA289" t="s">
        <v>362</v>
      </c>
      <c r="BB289" t="s">
        <v>362</v>
      </c>
      <c r="BC289" t="s">
        <v>362</v>
      </c>
      <c r="BD289" t="s">
        <v>362</v>
      </c>
      <c r="BE289" t="s">
        <v>362</v>
      </c>
      <c r="BF289" t="s">
        <v>362</v>
      </c>
      <c r="BG289" t="s">
        <v>362</v>
      </c>
      <c r="BH289" t="s">
        <v>362</v>
      </c>
      <c r="BI289" t="s">
        <v>362</v>
      </c>
      <c r="BJ289" t="s">
        <v>362</v>
      </c>
      <c r="BK289" t="s">
        <v>362</v>
      </c>
      <c r="BM289" t="s">
        <v>5473</v>
      </c>
      <c r="BN289" t="s">
        <v>362</v>
      </c>
      <c r="BO289" t="s">
        <v>362</v>
      </c>
      <c r="BP289" t="s">
        <v>362</v>
      </c>
      <c r="BQ289" t="s">
        <v>360</v>
      </c>
      <c r="BR289" t="s">
        <v>362</v>
      </c>
      <c r="BS289" t="s">
        <v>362</v>
      </c>
      <c r="BT289" t="s">
        <v>362</v>
      </c>
      <c r="BU289" t="s">
        <v>362</v>
      </c>
      <c r="BV289" t="s">
        <v>362</v>
      </c>
      <c r="BX289" t="s">
        <v>4975</v>
      </c>
      <c r="CN289" t="s">
        <v>5002</v>
      </c>
      <c r="DD289" t="s">
        <v>4984</v>
      </c>
      <c r="EK289" t="s">
        <v>5070</v>
      </c>
      <c r="EW289" t="s">
        <v>5094</v>
      </c>
      <c r="EX289" t="s">
        <v>360</v>
      </c>
      <c r="EY289" t="s">
        <v>362</v>
      </c>
      <c r="EZ289" t="s">
        <v>362</v>
      </c>
      <c r="FA289" t="s">
        <v>362</v>
      </c>
      <c r="FB289" t="s">
        <v>362</v>
      </c>
      <c r="FC289" t="s">
        <v>362</v>
      </c>
      <c r="FD289" t="s">
        <v>362</v>
      </c>
      <c r="FE289" t="s">
        <v>362</v>
      </c>
      <c r="FF289" t="s">
        <v>362</v>
      </c>
      <c r="FG289" t="s">
        <v>362</v>
      </c>
      <c r="FH289" t="s">
        <v>362</v>
      </c>
      <c r="FJ289" t="s">
        <v>5070</v>
      </c>
      <c r="FK289" t="s">
        <v>3072</v>
      </c>
      <c r="FV289" t="s">
        <v>3072</v>
      </c>
      <c r="GG289" t="s">
        <v>4957</v>
      </c>
      <c r="GI289" t="s">
        <v>3074</v>
      </c>
      <c r="HN289" t="s">
        <v>4907</v>
      </c>
      <c r="HO289" t="s">
        <v>362</v>
      </c>
      <c r="HP289" t="s">
        <v>362</v>
      </c>
      <c r="HQ289" t="s">
        <v>362</v>
      </c>
      <c r="HR289" t="s">
        <v>362</v>
      </c>
      <c r="HS289" t="s">
        <v>362</v>
      </c>
      <c r="HT289" t="s">
        <v>362</v>
      </c>
      <c r="HU289" t="s">
        <v>362</v>
      </c>
      <c r="HV289" t="s">
        <v>360</v>
      </c>
      <c r="HW289" t="s">
        <v>362</v>
      </c>
      <c r="HY289" t="s">
        <v>5186</v>
      </c>
      <c r="HZ289" t="s">
        <v>362</v>
      </c>
      <c r="IA289" t="s">
        <v>362</v>
      </c>
      <c r="IB289" t="s">
        <v>362</v>
      </c>
      <c r="IC289" t="s">
        <v>362</v>
      </c>
      <c r="ID289" t="s">
        <v>360</v>
      </c>
      <c r="IE289" t="s">
        <v>362</v>
      </c>
      <c r="IG289" t="s">
        <v>5187</v>
      </c>
      <c r="IP289" t="s">
        <v>5203</v>
      </c>
      <c r="IQ289" t="s">
        <v>7165</v>
      </c>
      <c r="IR289" t="s">
        <v>360</v>
      </c>
      <c r="IS289" t="s">
        <v>360</v>
      </c>
      <c r="IT289" t="s">
        <v>362</v>
      </c>
      <c r="IU289" t="s">
        <v>360</v>
      </c>
      <c r="IV289" t="s">
        <v>360</v>
      </c>
      <c r="IW289" t="s">
        <v>362</v>
      </c>
      <c r="IX289" t="s">
        <v>362</v>
      </c>
      <c r="IY289" t="s">
        <v>362</v>
      </c>
      <c r="IZ289" t="s">
        <v>362</v>
      </c>
      <c r="JA289" t="s">
        <v>362</v>
      </c>
      <c r="JL289" t="s">
        <v>3074</v>
      </c>
      <c r="JX289" t="s">
        <v>5248</v>
      </c>
      <c r="JY289" t="s">
        <v>360</v>
      </c>
      <c r="JZ289" t="s">
        <v>362</v>
      </c>
      <c r="KA289" t="s">
        <v>362</v>
      </c>
      <c r="KB289" t="s">
        <v>362</v>
      </c>
      <c r="KC289" t="s">
        <v>362</v>
      </c>
      <c r="KD289" t="s">
        <v>362</v>
      </c>
      <c r="KE289" t="s">
        <v>362</v>
      </c>
      <c r="KF289" t="s">
        <v>362</v>
      </c>
      <c r="KG289" t="s">
        <v>362</v>
      </c>
      <c r="KI289" t="s">
        <v>5259</v>
      </c>
      <c r="KJ289" t="s">
        <v>5263</v>
      </c>
      <c r="KK289" t="s">
        <v>360</v>
      </c>
      <c r="KL289" t="s">
        <v>362</v>
      </c>
      <c r="KM289" t="s">
        <v>362</v>
      </c>
      <c r="KN289" t="s">
        <v>362</v>
      </c>
      <c r="KO289" t="s">
        <v>362</v>
      </c>
      <c r="KP289" t="s">
        <v>362</v>
      </c>
      <c r="KQ289" t="s">
        <v>362</v>
      </c>
      <c r="KR289" t="s">
        <v>362</v>
      </c>
      <c r="KS289" t="s">
        <v>362</v>
      </c>
      <c r="KT289" t="s">
        <v>362</v>
      </c>
      <c r="KU289" t="s">
        <v>362</v>
      </c>
      <c r="LJ289" t="s">
        <v>6023</v>
      </c>
      <c r="LK289" t="s">
        <v>360</v>
      </c>
      <c r="LL289" t="s">
        <v>360</v>
      </c>
      <c r="LM289" t="s">
        <v>360</v>
      </c>
      <c r="LN289" t="s">
        <v>360</v>
      </c>
      <c r="LO289" t="s">
        <v>362</v>
      </c>
      <c r="LP289" t="s">
        <v>362</v>
      </c>
      <c r="LQ289" t="s">
        <v>362</v>
      </c>
      <c r="LS289" t="s">
        <v>3072</v>
      </c>
      <c r="LT289" t="s">
        <v>3072</v>
      </c>
      <c r="LU289" t="s">
        <v>5279</v>
      </c>
      <c r="LW289" t="s">
        <v>5296</v>
      </c>
      <c r="NE289" t="s">
        <v>4971</v>
      </c>
      <c r="NF289" t="s">
        <v>362</v>
      </c>
      <c r="NG289" t="s">
        <v>362</v>
      </c>
      <c r="NH289" t="s">
        <v>362</v>
      </c>
      <c r="NI289" t="s">
        <v>362</v>
      </c>
      <c r="NJ289" t="s">
        <v>362</v>
      </c>
      <c r="NK289" t="s">
        <v>362</v>
      </c>
      <c r="NL289" t="s">
        <v>362</v>
      </c>
      <c r="NM289" t="s">
        <v>362</v>
      </c>
      <c r="NN289" t="s">
        <v>362</v>
      </c>
      <c r="NO289" t="s">
        <v>362</v>
      </c>
      <c r="NP289" t="s">
        <v>362</v>
      </c>
      <c r="NQ289" t="s">
        <v>360</v>
      </c>
      <c r="NR289" t="s">
        <v>362</v>
      </c>
      <c r="NS289" t="s">
        <v>362</v>
      </c>
      <c r="NU289" t="s">
        <v>5263</v>
      </c>
      <c r="NV289" t="s">
        <v>360</v>
      </c>
      <c r="NW289" t="s">
        <v>362</v>
      </c>
      <c r="NX289" t="s">
        <v>362</v>
      </c>
      <c r="NY289" t="s">
        <v>362</v>
      </c>
      <c r="NZ289" t="s">
        <v>362</v>
      </c>
      <c r="OA289" t="s">
        <v>362</v>
      </c>
      <c r="OB289" t="s">
        <v>362</v>
      </c>
      <c r="OC289" t="s">
        <v>362</v>
      </c>
      <c r="OD289" t="s">
        <v>362</v>
      </c>
      <c r="OE289" t="s">
        <v>362</v>
      </c>
      <c r="OF289" t="s">
        <v>362</v>
      </c>
      <c r="OG289" t="s">
        <v>362</v>
      </c>
      <c r="OI289" t="s">
        <v>5345</v>
      </c>
      <c r="OJ289" t="s">
        <v>360</v>
      </c>
      <c r="OK289" t="s">
        <v>362</v>
      </c>
      <c r="OL289" t="s">
        <v>362</v>
      </c>
      <c r="OM289" t="s">
        <v>362</v>
      </c>
      <c r="ON289" t="s">
        <v>362</v>
      </c>
      <c r="OO289" t="s">
        <v>362</v>
      </c>
      <c r="OP289" t="s">
        <v>362</v>
      </c>
      <c r="OQ289" t="s">
        <v>362</v>
      </c>
      <c r="OR289" t="s">
        <v>362</v>
      </c>
      <c r="OS289" t="s">
        <v>362</v>
      </c>
      <c r="OU289" t="s">
        <v>5002</v>
      </c>
      <c r="PF289" t="s">
        <v>5387</v>
      </c>
      <c r="PG289" t="s">
        <v>362</v>
      </c>
      <c r="PH289" t="s">
        <v>362</v>
      </c>
      <c r="PI289" t="s">
        <v>362</v>
      </c>
      <c r="PJ289" t="s">
        <v>362</v>
      </c>
      <c r="PK289" t="s">
        <v>362</v>
      </c>
      <c r="PL289" t="s">
        <v>362</v>
      </c>
      <c r="PM289" t="s">
        <v>362</v>
      </c>
      <c r="PN289" t="s">
        <v>362</v>
      </c>
      <c r="PO289" t="s">
        <v>362</v>
      </c>
      <c r="PP289" t="s">
        <v>360</v>
      </c>
      <c r="PQ289" t="s">
        <v>362</v>
      </c>
      <c r="PR289" t="s">
        <v>362</v>
      </c>
      <c r="PS289" t="s">
        <v>362</v>
      </c>
      <c r="PT289" t="s">
        <v>362</v>
      </c>
      <c r="PU289" t="s">
        <v>362</v>
      </c>
      <c r="PV289" t="s">
        <v>362</v>
      </c>
      <c r="PW289" t="s">
        <v>362</v>
      </c>
      <c r="PX289" t="s">
        <v>362</v>
      </c>
      <c r="PZ289" t="s">
        <v>5412</v>
      </c>
      <c r="QA289" t="s">
        <v>362</v>
      </c>
      <c r="QB289" t="s">
        <v>362</v>
      </c>
      <c r="QC289" t="s">
        <v>362</v>
      </c>
      <c r="QD289" t="s">
        <v>362</v>
      </c>
      <c r="QE289" t="s">
        <v>362</v>
      </c>
      <c r="QF289" t="s">
        <v>362</v>
      </c>
      <c r="QG289" t="s">
        <v>362</v>
      </c>
      <c r="QH289" t="s">
        <v>360</v>
      </c>
      <c r="QI289" t="s">
        <v>362</v>
      </c>
      <c r="QJ289" t="s">
        <v>362</v>
      </c>
      <c r="QK289" t="s">
        <v>362</v>
      </c>
      <c r="QL289" t="s">
        <v>362</v>
      </c>
      <c r="QM289" t="s">
        <v>362</v>
      </c>
      <c r="QN289" t="s">
        <v>362</v>
      </c>
      <c r="QO289" t="s">
        <v>362</v>
      </c>
      <c r="QP289" t="s">
        <v>362</v>
      </c>
      <c r="QR289" t="s">
        <v>5423</v>
      </c>
      <c r="QS289" t="s">
        <v>360</v>
      </c>
      <c r="QT289" t="s">
        <v>362</v>
      </c>
      <c r="QU289" t="s">
        <v>362</v>
      </c>
      <c r="QV289" t="s">
        <v>362</v>
      </c>
      <c r="QW289" t="s">
        <v>362</v>
      </c>
      <c r="QX289" t="s">
        <v>362</v>
      </c>
      <c r="QY289" t="s">
        <v>362</v>
      </c>
      <c r="QZ289" t="s">
        <v>362</v>
      </c>
      <c r="RA289" t="s">
        <v>362</v>
      </c>
      <c r="RB289" t="s">
        <v>362</v>
      </c>
      <c r="RC289" t="s">
        <v>362</v>
      </c>
      <c r="RD289" t="s">
        <v>362</v>
      </c>
      <c r="RF289" t="s">
        <v>5449</v>
      </c>
      <c r="RG289" t="s">
        <v>362</v>
      </c>
      <c r="RH289" t="s">
        <v>362</v>
      </c>
      <c r="RI289" t="s">
        <v>362</v>
      </c>
      <c r="RJ289" t="s">
        <v>362</v>
      </c>
      <c r="RK289" t="s">
        <v>360</v>
      </c>
      <c r="RL289" t="s">
        <v>362</v>
      </c>
      <c r="RM289" t="s">
        <v>362</v>
      </c>
      <c r="RN289" t="s">
        <v>362</v>
      </c>
      <c r="RO289" t="s">
        <v>362</v>
      </c>
      <c r="RP289" t="s">
        <v>362</v>
      </c>
      <c r="RQ289" t="s">
        <v>362</v>
      </c>
      <c r="RR289" t="s">
        <v>362</v>
      </c>
      <c r="RS289" t="s">
        <v>362</v>
      </c>
      <c r="RT289" t="s">
        <v>362</v>
      </c>
      <c r="RU289" t="s">
        <v>362</v>
      </c>
      <c r="RV289" t="s">
        <v>362</v>
      </c>
      <c r="RX289" t="s">
        <v>6044</v>
      </c>
      <c r="RY289" t="s">
        <v>362</v>
      </c>
      <c r="RZ289" t="s">
        <v>362</v>
      </c>
      <c r="SA289" t="s">
        <v>360</v>
      </c>
      <c r="SB289" t="s">
        <v>360</v>
      </c>
      <c r="SC289" t="s">
        <v>362</v>
      </c>
      <c r="SD289" t="s">
        <v>362</v>
      </c>
      <c r="SE289" t="s">
        <v>362</v>
      </c>
      <c r="SF289" t="s">
        <v>362</v>
      </c>
      <c r="SG289" t="s">
        <v>362</v>
      </c>
      <c r="SH289" t="s">
        <v>362</v>
      </c>
      <c r="SI289" t="s">
        <v>362</v>
      </c>
      <c r="SK289" t="s">
        <v>5489</v>
      </c>
      <c r="SL289" t="s">
        <v>362</v>
      </c>
      <c r="SM289" t="s">
        <v>362</v>
      </c>
      <c r="SN289" t="s">
        <v>362</v>
      </c>
      <c r="SO289" t="s">
        <v>360</v>
      </c>
      <c r="SP289" t="s">
        <v>362</v>
      </c>
      <c r="SQ289" t="s">
        <v>362</v>
      </c>
      <c r="SR289" t="s">
        <v>362</v>
      </c>
      <c r="SS289" t="s">
        <v>362</v>
      </c>
      <c r="ST289" t="s">
        <v>362</v>
      </c>
      <c r="SU289" t="s">
        <v>362</v>
      </c>
      <c r="SV289" t="s">
        <v>362</v>
      </c>
      <c r="SW289" t="s">
        <v>362</v>
      </c>
      <c r="SX289" t="s">
        <v>362</v>
      </c>
      <c r="SZ289" t="s">
        <v>5505</v>
      </c>
      <c r="TA289" t="s">
        <v>360</v>
      </c>
      <c r="TB289" t="s">
        <v>362</v>
      </c>
      <c r="TC289" t="s">
        <v>362</v>
      </c>
      <c r="TD289" t="s">
        <v>362</v>
      </c>
      <c r="TE289" t="s">
        <v>362</v>
      </c>
      <c r="TF289" t="s">
        <v>362</v>
      </c>
      <c r="TG289" t="s">
        <v>362</v>
      </c>
      <c r="TH289" t="s">
        <v>362</v>
      </c>
      <c r="TJ289" t="s">
        <v>5489</v>
      </c>
      <c r="TK289" t="s">
        <v>362</v>
      </c>
      <c r="TL289" t="s">
        <v>362</v>
      </c>
      <c r="TM289" t="s">
        <v>362</v>
      </c>
      <c r="TN289" t="s">
        <v>360</v>
      </c>
      <c r="TO289" t="s">
        <v>362</v>
      </c>
      <c r="TP289" t="s">
        <v>362</v>
      </c>
      <c r="TQ289" t="s">
        <v>362</v>
      </c>
      <c r="TR289" t="s">
        <v>362</v>
      </c>
      <c r="TS289" t="s">
        <v>362</v>
      </c>
      <c r="TT289" t="s">
        <v>362</v>
      </c>
      <c r="TU289" t="s">
        <v>362</v>
      </c>
      <c r="TV289" t="s">
        <v>362</v>
      </c>
      <c r="TW289" t="s">
        <v>362</v>
      </c>
      <c r="TY289" t="s">
        <v>5002</v>
      </c>
      <c r="UN289" t="s">
        <v>3074</v>
      </c>
      <c r="UO289" t="s">
        <v>3074</v>
      </c>
      <c r="UP289" t="s">
        <v>3074</v>
      </c>
      <c r="UQ289" t="s">
        <v>7166</v>
      </c>
      <c r="UR289" t="s">
        <v>304</v>
      </c>
      <c r="US289" t="s">
        <v>314</v>
      </c>
      <c r="UT289" t="s">
        <v>298</v>
      </c>
      <c r="UU289" t="s">
        <v>686</v>
      </c>
      <c r="UV289" t="s">
        <v>532</v>
      </c>
      <c r="UW289" t="s">
        <v>330</v>
      </c>
      <c r="UX289" t="s">
        <v>742</v>
      </c>
      <c r="UY289" t="s">
        <v>406</v>
      </c>
      <c r="UZ289" t="s">
        <v>1099</v>
      </c>
      <c r="VA289" t="s">
        <v>1185</v>
      </c>
      <c r="VB289" t="s">
        <v>386</v>
      </c>
    </row>
    <row r="290" spans="1:574" x14ac:dyDescent="0.25">
      <c r="A290" t="s">
        <v>7167</v>
      </c>
      <c r="B290" s="38">
        <v>45922</v>
      </c>
      <c r="C290" t="s">
        <v>3056</v>
      </c>
      <c r="D290" t="s">
        <v>3062</v>
      </c>
      <c r="E290" t="s">
        <v>3068</v>
      </c>
      <c r="G290" t="s">
        <v>3072</v>
      </c>
      <c r="H290" s="38">
        <v>45027</v>
      </c>
      <c r="I290">
        <v>36</v>
      </c>
      <c r="J290" t="s">
        <v>1471</v>
      </c>
      <c r="K290" t="s">
        <v>4866</v>
      </c>
      <c r="L290" t="s">
        <v>4888</v>
      </c>
      <c r="N290" t="s">
        <v>4911</v>
      </c>
      <c r="P290" t="s">
        <v>4921</v>
      </c>
      <c r="R290" t="s">
        <v>3074</v>
      </c>
      <c r="S290" t="s">
        <v>362</v>
      </c>
      <c r="T290" t="s">
        <v>362</v>
      </c>
      <c r="U290" t="s">
        <v>362</v>
      </c>
      <c r="V290" t="s">
        <v>362</v>
      </c>
      <c r="W290" t="s">
        <v>362</v>
      </c>
      <c r="X290" t="s">
        <v>360</v>
      </c>
      <c r="Y290" t="s">
        <v>362</v>
      </c>
      <c r="Z290" t="s">
        <v>362</v>
      </c>
      <c r="AB290" t="s">
        <v>4942</v>
      </c>
      <c r="AC290" t="s">
        <v>4940</v>
      </c>
      <c r="AD290" t="s">
        <v>4940</v>
      </c>
      <c r="AE290" t="s">
        <v>4940</v>
      </c>
      <c r="AF290" t="s">
        <v>4940</v>
      </c>
      <c r="AG290" t="s">
        <v>4940</v>
      </c>
      <c r="AH290" t="s">
        <v>4971</v>
      </c>
      <c r="AI290" t="s">
        <v>362</v>
      </c>
      <c r="AJ290" t="s">
        <v>362</v>
      </c>
      <c r="AK290" t="s">
        <v>362</v>
      </c>
      <c r="AL290" t="s">
        <v>362</v>
      </c>
      <c r="AM290" t="s">
        <v>362</v>
      </c>
      <c r="AN290" t="s">
        <v>362</v>
      </c>
      <c r="AO290" t="s">
        <v>362</v>
      </c>
      <c r="AP290" t="s">
        <v>362</v>
      </c>
      <c r="AQ290" t="s">
        <v>362</v>
      </c>
      <c r="AR290" t="s">
        <v>362</v>
      </c>
      <c r="AS290" t="s">
        <v>362</v>
      </c>
      <c r="AT290" t="s">
        <v>362</v>
      </c>
      <c r="AU290" t="s">
        <v>360</v>
      </c>
      <c r="AV290" t="s">
        <v>362</v>
      </c>
      <c r="AX290" t="s">
        <v>4973</v>
      </c>
      <c r="AY290" t="s">
        <v>362</v>
      </c>
      <c r="AZ290" t="s">
        <v>362</v>
      </c>
      <c r="BA290" t="s">
        <v>362</v>
      </c>
      <c r="BB290" t="s">
        <v>362</v>
      </c>
      <c r="BC290" t="s">
        <v>362</v>
      </c>
      <c r="BD290" t="s">
        <v>362</v>
      </c>
      <c r="BE290" t="s">
        <v>362</v>
      </c>
      <c r="BF290" t="s">
        <v>362</v>
      </c>
      <c r="BG290" t="s">
        <v>362</v>
      </c>
      <c r="BH290" t="s">
        <v>362</v>
      </c>
      <c r="BI290" t="s">
        <v>362</v>
      </c>
      <c r="BJ290" t="s">
        <v>360</v>
      </c>
      <c r="BK290" t="s">
        <v>362</v>
      </c>
      <c r="DE290" t="s">
        <v>5026</v>
      </c>
      <c r="DF290" t="s">
        <v>5036</v>
      </c>
      <c r="DG290" t="s">
        <v>362</v>
      </c>
      <c r="DH290" t="s">
        <v>362</v>
      </c>
      <c r="DI290" t="s">
        <v>360</v>
      </c>
      <c r="DJ290" t="s">
        <v>362</v>
      </c>
      <c r="DK290" t="s">
        <v>362</v>
      </c>
      <c r="DL290" t="s">
        <v>362</v>
      </c>
      <c r="FJ290" t="s">
        <v>5074</v>
      </c>
      <c r="FK290" t="s">
        <v>3074</v>
      </c>
      <c r="FL290" t="s">
        <v>5113</v>
      </c>
      <c r="FM290" t="s">
        <v>360</v>
      </c>
      <c r="FN290" t="s">
        <v>362</v>
      </c>
      <c r="FO290" t="s">
        <v>362</v>
      </c>
      <c r="FP290" t="s">
        <v>362</v>
      </c>
      <c r="FQ290" t="s">
        <v>362</v>
      </c>
      <c r="FR290" t="s">
        <v>362</v>
      </c>
      <c r="FS290" t="s">
        <v>362</v>
      </c>
      <c r="FT290" t="s">
        <v>362</v>
      </c>
      <c r="FV290" t="s">
        <v>5111</v>
      </c>
      <c r="FW290" t="s">
        <v>5132</v>
      </c>
      <c r="FX290" t="s">
        <v>362</v>
      </c>
      <c r="FY290" t="s">
        <v>362</v>
      </c>
      <c r="FZ290" t="s">
        <v>362</v>
      </c>
      <c r="GA290" t="s">
        <v>362</v>
      </c>
      <c r="GB290" t="s">
        <v>360</v>
      </c>
      <c r="GC290" t="s">
        <v>362</v>
      </c>
      <c r="GD290" t="s">
        <v>362</v>
      </c>
      <c r="GE290" t="s">
        <v>362</v>
      </c>
      <c r="GG290" t="s">
        <v>4949</v>
      </c>
      <c r="GI290" t="s">
        <v>3074</v>
      </c>
      <c r="HN290" t="s">
        <v>5172</v>
      </c>
      <c r="HO290" t="s">
        <v>362</v>
      </c>
      <c r="HP290" t="s">
        <v>362</v>
      </c>
      <c r="HQ290" t="s">
        <v>360</v>
      </c>
      <c r="HR290" t="s">
        <v>362</v>
      </c>
      <c r="HS290" t="s">
        <v>362</v>
      </c>
      <c r="HT290" t="s">
        <v>362</v>
      </c>
      <c r="HU290" t="s">
        <v>362</v>
      </c>
      <c r="HV290" t="s">
        <v>362</v>
      </c>
      <c r="HW290" t="s">
        <v>362</v>
      </c>
      <c r="HY290" t="s">
        <v>5186</v>
      </c>
      <c r="HZ290" t="s">
        <v>362</v>
      </c>
      <c r="IA290" t="s">
        <v>362</v>
      </c>
      <c r="IB290" t="s">
        <v>362</v>
      </c>
      <c r="IC290" t="s">
        <v>362</v>
      </c>
      <c r="ID290" t="s">
        <v>360</v>
      </c>
      <c r="IE290" t="s">
        <v>362</v>
      </c>
      <c r="IG290" t="s">
        <v>5021</v>
      </c>
      <c r="IH290" t="s">
        <v>5200</v>
      </c>
      <c r="II290" t="s">
        <v>362</v>
      </c>
      <c r="IJ290" t="s">
        <v>362</v>
      </c>
      <c r="IK290" t="s">
        <v>362</v>
      </c>
      <c r="IL290" t="s">
        <v>360</v>
      </c>
      <c r="IM290" t="s">
        <v>362</v>
      </c>
      <c r="IN290" t="s">
        <v>362</v>
      </c>
      <c r="IP290" t="s">
        <v>5203</v>
      </c>
      <c r="IQ290" t="s">
        <v>5220</v>
      </c>
      <c r="IR290" t="s">
        <v>362</v>
      </c>
      <c r="IS290" t="s">
        <v>362</v>
      </c>
      <c r="IT290" t="s">
        <v>362</v>
      </c>
      <c r="IU290" t="s">
        <v>362</v>
      </c>
      <c r="IV290" t="s">
        <v>360</v>
      </c>
      <c r="IW290" t="s">
        <v>362</v>
      </c>
      <c r="IX290" t="s">
        <v>362</v>
      </c>
      <c r="IY290" t="s">
        <v>362</v>
      </c>
      <c r="IZ290" t="s">
        <v>362</v>
      </c>
      <c r="JA290" t="s">
        <v>362</v>
      </c>
      <c r="JL290" t="s">
        <v>5235</v>
      </c>
      <c r="JX290" t="s">
        <v>6157</v>
      </c>
      <c r="JY290" t="s">
        <v>362</v>
      </c>
      <c r="JZ290" t="s">
        <v>362</v>
      </c>
      <c r="KA290" t="s">
        <v>360</v>
      </c>
      <c r="KB290" t="s">
        <v>362</v>
      </c>
      <c r="KC290" t="s">
        <v>360</v>
      </c>
      <c r="KD290" t="s">
        <v>362</v>
      </c>
      <c r="KE290" t="s">
        <v>362</v>
      </c>
      <c r="KF290" t="s">
        <v>362</v>
      </c>
      <c r="KG290" t="s">
        <v>362</v>
      </c>
      <c r="KI290" t="s">
        <v>5259</v>
      </c>
      <c r="KJ290" t="s">
        <v>7168</v>
      </c>
      <c r="KK290" t="s">
        <v>362</v>
      </c>
      <c r="KL290" t="s">
        <v>362</v>
      </c>
      <c r="KM290" t="s">
        <v>360</v>
      </c>
      <c r="KN290" t="s">
        <v>362</v>
      </c>
      <c r="KO290" t="s">
        <v>360</v>
      </c>
      <c r="KP290" t="s">
        <v>362</v>
      </c>
      <c r="KQ290" t="s">
        <v>360</v>
      </c>
      <c r="KR290" t="s">
        <v>362</v>
      </c>
      <c r="KS290" t="s">
        <v>362</v>
      </c>
      <c r="KT290" t="s">
        <v>362</v>
      </c>
      <c r="KU290" t="s">
        <v>362</v>
      </c>
      <c r="LJ290" t="s">
        <v>6276</v>
      </c>
      <c r="LK290" t="s">
        <v>362</v>
      </c>
      <c r="LL290" t="s">
        <v>360</v>
      </c>
      <c r="LM290" t="s">
        <v>362</v>
      </c>
      <c r="LN290" t="s">
        <v>360</v>
      </c>
      <c r="LO290" t="s">
        <v>362</v>
      </c>
      <c r="LP290" t="s">
        <v>362</v>
      </c>
      <c r="LQ290" t="s">
        <v>362</v>
      </c>
      <c r="LS290" t="s">
        <v>3072</v>
      </c>
      <c r="LT290" t="s">
        <v>5154</v>
      </c>
      <c r="NE290" t="s">
        <v>4971</v>
      </c>
      <c r="NF290" t="s">
        <v>362</v>
      </c>
      <c r="NG290" t="s">
        <v>362</v>
      </c>
      <c r="NH290" t="s">
        <v>362</v>
      </c>
      <c r="NI290" t="s">
        <v>362</v>
      </c>
      <c r="NJ290" t="s">
        <v>362</v>
      </c>
      <c r="NK290" t="s">
        <v>362</v>
      </c>
      <c r="NL290" t="s">
        <v>362</v>
      </c>
      <c r="NM290" t="s">
        <v>362</v>
      </c>
      <c r="NN290" t="s">
        <v>362</v>
      </c>
      <c r="NO290" t="s">
        <v>362</v>
      </c>
      <c r="NP290" t="s">
        <v>362</v>
      </c>
      <c r="NQ290" t="s">
        <v>360</v>
      </c>
      <c r="NR290" t="s">
        <v>362</v>
      </c>
      <c r="NS290" t="s">
        <v>362</v>
      </c>
      <c r="NU290" t="s">
        <v>6902</v>
      </c>
      <c r="NV290" t="s">
        <v>362</v>
      </c>
      <c r="NW290" t="s">
        <v>362</v>
      </c>
      <c r="NX290" t="s">
        <v>362</v>
      </c>
      <c r="NY290" t="s">
        <v>362</v>
      </c>
      <c r="NZ290" t="s">
        <v>360</v>
      </c>
      <c r="OA290" t="s">
        <v>360</v>
      </c>
      <c r="OB290" t="s">
        <v>362</v>
      </c>
      <c r="OC290" t="s">
        <v>362</v>
      </c>
      <c r="OD290" t="s">
        <v>362</v>
      </c>
      <c r="OE290" t="s">
        <v>362</v>
      </c>
      <c r="OF290" t="s">
        <v>362</v>
      </c>
      <c r="OG290" t="s">
        <v>362</v>
      </c>
      <c r="OI290" t="s">
        <v>5345</v>
      </c>
      <c r="OJ290" t="s">
        <v>360</v>
      </c>
      <c r="OK290" t="s">
        <v>362</v>
      </c>
      <c r="OL290" t="s">
        <v>362</v>
      </c>
      <c r="OM290" t="s">
        <v>362</v>
      </c>
      <c r="ON290" t="s">
        <v>362</v>
      </c>
      <c r="OO290" t="s">
        <v>362</v>
      </c>
      <c r="OP290" t="s">
        <v>362</v>
      </c>
      <c r="OQ290" t="s">
        <v>362</v>
      </c>
      <c r="OR290" t="s">
        <v>362</v>
      </c>
      <c r="OS290" t="s">
        <v>362</v>
      </c>
      <c r="OU290" t="s">
        <v>5002</v>
      </c>
      <c r="PF290" t="s">
        <v>6862</v>
      </c>
      <c r="PG290" t="s">
        <v>362</v>
      </c>
      <c r="PH290" t="s">
        <v>362</v>
      </c>
      <c r="PI290" t="s">
        <v>362</v>
      </c>
      <c r="PJ290" t="s">
        <v>362</v>
      </c>
      <c r="PK290" t="s">
        <v>362</v>
      </c>
      <c r="PL290" t="s">
        <v>362</v>
      </c>
      <c r="PM290" t="s">
        <v>360</v>
      </c>
      <c r="PN290" t="s">
        <v>362</v>
      </c>
      <c r="PO290" t="s">
        <v>362</v>
      </c>
      <c r="PP290" t="s">
        <v>360</v>
      </c>
      <c r="PQ290" t="s">
        <v>362</v>
      </c>
      <c r="PR290" t="s">
        <v>362</v>
      </c>
      <c r="PS290" t="s">
        <v>362</v>
      </c>
      <c r="PT290" t="s">
        <v>362</v>
      </c>
      <c r="PU290" t="s">
        <v>362</v>
      </c>
      <c r="PV290" t="s">
        <v>362</v>
      </c>
      <c r="PW290" t="s">
        <v>362</v>
      </c>
      <c r="PX290" t="s">
        <v>362</v>
      </c>
      <c r="PZ290" t="s">
        <v>5412</v>
      </c>
      <c r="QA290" t="s">
        <v>362</v>
      </c>
      <c r="QB290" t="s">
        <v>362</v>
      </c>
      <c r="QC290" t="s">
        <v>362</v>
      </c>
      <c r="QD290" t="s">
        <v>362</v>
      </c>
      <c r="QE290" t="s">
        <v>362</v>
      </c>
      <c r="QF290" t="s">
        <v>362</v>
      </c>
      <c r="QG290" t="s">
        <v>362</v>
      </c>
      <c r="QH290" t="s">
        <v>360</v>
      </c>
      <c r="QI290" t="s">
        <v>362</v>
      </c>
      <c r="QJ290" t="s">
        <v>362</v>
      </c>
      <c r="QK290" t="s">
        <v>362</v>
      </c>
      <c r="QL290" t="s">
        <v>362</v>
      </c>
      <c r="QM290" t="s">
        <v>362</v>
      </c>
      <c r="QN290" t="s">
        <v>362</v>
      </c>
      <c r="QO290" t="s">
        <v>362</v>
      </c>
      <c r="QP290" t="s">
        <v>362</v>
      </c>
      <c r="QR290" t="s">
        <v>5431</v>
      </c>
      <c r="QS290" t="s">
        <v>362</v>
      </c>
      <c r="QT290" t="s">
        <v>362</v>
      </c>
      <c r="QU290" t="s">
        <v>362</v>
      </c>
      <c r="QV290" t="s">
        <v>362</v>
      </c>
      <c r="QW290" t="s">
        <v>360</v>
      </c>
      <c r="QX290" t="s">
        <v>362</v>
      </c>
      <c r="QY290" t="s">
        <v>362</v>
      </c>
      <c r="QZ290" t="s">
        <v>362</v>
      </c>
      <c r="RA290" t="s">
        <v>362</v>
      </c>
      <c r="RB290" t="s">
        <v>362</v>
      </c>
      <c r="RC290" t="s">
        <v>362</v>
      </c>
      <c r="RD290" t="s">
        <v>362</v>
      </c>
      <c r="RF290" t="s">
        <v>5449</v>
      </c>
      <c r="RG290" t="s">
        <v>362</v>
      </c>
      <c r="RH290" t="s">
        <v>362</v>
      </c>
      <c r="RI290" t="s">
        <v>362</v>
      </c>
      <c r="RJ290" t="s">
        <v>362</v>
      </c>
      <c r="RK290" t="s">
        <v>360</v>
      </c>
      <c r="RL290" t="s">
        <v>362</v>
      </c>
      <c r="RM290" t="s">
        <v>362</v>
      </c>
      <c r="RN290" t="s">
        <v>362</v>
      </c>
      <c r="RO290" t="s">
        <v>362</v>
      </c>
      <c r="RP290" t="s">
        <v>362</v>
      </c>
      <c r="RQ290" t="s">
        <v>362</v>
      </c>
      <c r="RR290" t="s">
        <v>362</v>
      </c>
      <c r="RS290" t="s">
        <v>362</v>
      </c>
      <c r="RT290" t="s">
        <v>362</v>
      </c>
      <c r="RU290" t="s">
        <v>362</v>
      </c>
      <c r="RV290" t="s">
        <v>362</v>
      </c>
      <c r="RX290" t="s">
        <v>6008</v>
      </c>
      <c r="RY290" t="s">
        <v>362</v>
      </c>
      <c r="RZ290" t="s">
        <v>360</v>
      </c>
      <c r="SA290" t="s">
        <v>360</v>
      </c>
      <c r="SB290" t="s">
        <v>360</v>
      </c>
      <c r="SC290" t="s">
        <v>362</v>
      </c>
      <c r="SD290" t="s">
        <v>362</v>
      </c>
      <c r="SE290" t="s">
        <v>362</v>
      </c>
      <c r="SF290" t="s">
        <v>362</v>
      </c>
      <c r="SG290" t="s">
        <v>362</v>
      </c>
      <c r="SH290" t="s">
        <v>362</v>
      </c>
      <c r="SI290" t="s">
        <v>362</v>
      </c>
      <c r="SK290" t="s">
        <v>7169</v>
      </c>
      <c r="SL290" t="s">
        <v>362</v>
      </c>
      <c r="SM290" t="s">
        <v>362</v>
      </c>
      <c r="SN290" t="s">
        <v>362</v>
      </c>
      <c r="SO290" t="s">
        <v>362</v>
      </c>
      <c r="SP290" t="s">
        <v>362</v>
      </c>
      <c r="SQ290" t="s">
        <v>360</v>
      </c>
      <c r="SR290" t="s">
        <v>360</v>
      </c>
      <c r="SS290" t="s">
        <v>360</v>
      </c>
      <c r="ST290" t="s">
        <v>362</v>
      </c>
      <c r="SU290" t="s">
        <v>362</v>
      </c>
      <c r="SV290" t="s">
        <v>362</v>
      </c>
      <c r="SW290" t="s">
        <v>362</v>
      </c>
      <c r="SX290" t="s">
        <v>360</v>
      </c>
      <c r="SZ290" t="s">
        <v>3074</v>
      </c>
      <c r="TA290" t="s">
        <v>362</v>
      </c>
      <c r="TB290" t="s">
        <v>362</v>
      </c>
      <c r="TC290" t="s">
        <v>362</v>
      </c>
      <c r="TD290" t="s">
        <v>362</v>
      </c>
      <c r="TE290" t="s">
        <v>362</v>
      </c>
      <c r="TF290" t="s">
        <v>362</v>
      </c>
      <c r="TG290" t="s">
        <v>360</v>
      </c>
      <c r="TH290" t="s">
        <v>362</v>
      </c>
      <c r="UN290" t="s">
        <v>3074</v>
      </c>
      <c r="UO290" t="s">
        <v>3074</v>
      </c>
      <c r="UP290" t="s">
        <v>3074</v>
      </c>
      <c r="UQ290" t="s">
        <v>7170</v>
      </c>
      <c r="UR290" t="s">
        <v>304</v>
      </c>
      <c r="US290" t="s">
        <v>314</v>
      </c>
      <c r="UT290" t="s">
        <v>290</v>
      </c>
      <c r="UU290" t="s">
        <v>691</v>
      </c>
      <c r="UV290" t="s">
        <v>527</v>
      </c>
      <c r="UW290" t="s">
        <v>329</v>
      </c>
      <c r="UX290" t="s">
        <v>742</v>
      </c>
      <c r="UY290" t="s">
        <v>406</v>
      </c>
      <c r="UZ290" t="s">
        <v>1098</v>
      </c>
      <c r="VA290" t="s">
        <v>1185</v>
      </c>
      <c r="VB290" t="s">
        <v>380</v>
      </c>
    </row>
    <row r="291" spans="1:574" x14ac:dyDescent="0.25">
      <c r="A291" t="s">
        <v>7171</v>
      </c>
      <c r="B291" s="38">
        <v>45922</v>
      </c>
      <c r="C291" t="s">
        <v>3058</v>
      </c>
      <c r="D291" t="s">
        <v>3062</v>
      </c>
      <c r="E291" t="s">
        <v>3068</v>
      </c>
      <c r="G291" t="s">
        <v>3072</v>
      </c>
      <c r="H291" s="38">
        <v>44635</v>
      </c>
      <c r="I291">
        <v>29</v>
      </c>
      <c r="J291" t="s">
        <v>1471</v>
      </c>
      <c r="K291" t="s">
        <v>4866</v>
      </c>
      <c r="L291" t="s">
        <v>4875</v>
      </c>
      <c r="N291" t="s">
        <v>4911</v>
      </c>
      <c r="P291" t="s">
        <v>4927</v>
      </c>
      <c r="R291" t="s">
        <v>5527</v>
      </c>
      <c r="S291" t="s">
        <v>360</v>
      </c>
      <c r="T291" t="s">
        <v>362</v>
      </c>
      <c r="U291" t="s">
        <v>362</v>
      </c>
      <c r="V291" t="s">
        <v>362</v>
      </c>
      <c r="W291" t="s">
        <v>362</v>
      </c>
      <c r="X291" t="s">
        <v>362</v>
      </c>
      <c r="Y291" t="s">
        <v>362</v>
      </c>
      <c r="Z291" t="s">
        <v>362</v>
      </c>
      <c r="AB291" t="s">
        <v>4940</v>
      </c>
      <c r="AC291" t="s">
        <v>4940</v>
      </c>
      <c r="AD291" t="s">
        <v>4940</v>
      </c>
      <c r="AE291" t="s">
        <v>4940</v>
      </c>
      <c r="AF291" t="s">
        <v>4940</v>
      </c>
      <c r="AG291" t="s">
        <v>4940</v>
      </c>
      <c r="AH291" t="s">
        <v>5984</v>
      </c>
      <c r="AI291" t="s">
        <v>360</v>
      </c>
      <c r="AJ291" t="s">
        <v>360</v>
      </c>
      <c r="AK291" t="s">
        <v>362</v>
      </c>
      <c r="AL291" t="s">
        <v>362</v>
      </c>
      <c r="AM291" t="s">
        <v>362</v>
      </c>
      <c r="AN291" t="s">
        <v>362</v>
      </c>
      <c r="AO291" t="s">
        <v>362</v>
      </c>
      <c r="AP291" t="s">
        <v>362</v>
      </c>
      <c r="AQ291" t="s">
        <v>362</v>
      </c>
      <c r="AR291" t="s">
        <v>362</v>
      </c>
      <c r="AS291" t="s">
        <v>362</v>
      </c>
      <c r="AT291" t="s">
        <v>362</v>
      </c>
      <c r="AU291" t="s">
        <v>362</v>
      </c>
      <c r="AV291" t="s">
        <v>362</v>
      </c>
      <c r="AX291" t="s">
        <v>4973</v>
      </c>
      <c r="AY291" t="s">
        <v>362</v>
      </c>
      <c r="AZ291" t="s">
        <v>362</v>
      </c>
      <c r="BA291" t="s">
        <v>362</v>
      </c>
      <c r="BB291" t="s">
        <v>362</v>
      </c>
      <c r="BC291" t="s">
        <v>362</v>
      </c>
      <c r="BD291" t="s">
        <v>362</v>
      </c>
      <c r="BE291" t="s">
        <v>362</v>
      </c>
      <c r="BF291" t="s">
        <v>362</v>
      </c>
      <c r="BG291" t="s">
        <v>362</v>
      </c>
      <c r="BH291" t="s">
        <v>362</v>
      </c>
      <c r="BI291" t="s">
        <v>362</v>
      </c>
      <c r="BJ291" t="s">
        <v>360</v>
      </c>
      <c r="BK291" t="s">
        <v>362</v>
      </c>
      <c r="DE291" t="s">
        <v>5026</v>
      </c>
      <c r="DF291" t="s">
        <v>7172</v>
      </c>
      <c r="DG291" t="s">
        <v>362</v>
      </c>
      <c r="DH291" t="s">
        <v>360</v>
      </c>
      <c r="DI291" t="s">
        <v>360</v>
      </c>
      <c r="DJ291" t="s">
        <v>362</v>
      </c>
      <c r="DK291" t="s">
        <v>362</v>
      </c>
      <c r="DL291" t="s">
        <v>362</v>
      </c>
      <c r="EK291" t="s">
        <v>5072</v>
      </c>
      <c r="EL291" t="s">
        <v>7173</v>
      </c>
      <c r="EM291" t="s">
        <v>362</v>
      </c>
      <c r="EN291" t="s">
        <v>362</v>
      </c>
      <c r="EO291" t="s">
        <v>360</v>
      </c>
      <c r="EP291" t="s">
        <v>362</v>
      </c>
      <c r="EQ291" t="s">
        <v>360</v>
      </c>
      <c r="ER291" t="s">
        <v>362</v>
      </c>
      <c r="ES291" t="s">
        <v>362</v>
      </c>
      <c r="ET291" t="s">
        <v>362</v>
      </c>
      <c r="EU291" t="s">
        <v>362</v>
      </c>
      <c r="EW291" t="s">
        <v>6325</v>
      </c>
      <c r="EX291" t="s">
        <v>360</v>
      </c>
      <c r="EY291" t="s">
        <v>362</v>
      </c>
      <c r="EZ291" t="s">
        <v>362</v>
      </c>
      <c r="FA291" t="s">
        <v>362</v>
      </c>
      <c r="FB291" t="s">
        <v>360</v>
      </c>
      <c r="FC291" t="s">
        <v>360</v>
      </c>
      <c r="FD291" t="s">
        <v>360</v>
      </c>
      <c r="FE291" t="s">
        <v>362</v>
      </c>
      <c r="FF291" t="s">
        <v>362</v>
      </c>
      <c r="FG291" t="s">
        <v>362</v>
      </c>
      <c r="FH291" t="s">
        <v>362</v>
      </c>
      <c r="FJ291" t="s">
        <v>5076</v>
      </c>
      <c r="FK291" t="s">
        <v>5111</v>
      </c>
      <c r="FL291" t="s">
        <v>5113</v>
      </c>
      <c r="FM291" t="s">
        <v>360</v>
      </c>
      <c r="FN291" t="s">
        <v>362</v>
      </c>
      <c r="FO291" t="s">
        <v>362</v>
      </c>
      <c r="FP291" t="s">
        <v>362</v>
      </c>
      <c r="FQ291" t="s">
        <v>362</v>
      </c>
      <c r="FR291" t="s">
        <v>362</v>
      </c>
      <c r="FS291" t="s">
        <v>362</v>
      </c>
      <c r="FT291" t="s">
        <v>362</v>
      </c>
      <c r="FV291" t="s">
        <v>5111</v>
      </c>
      <c r="FW291" t="s">
        <v>5132</v>
      </c>
      <c r="FX291" t="s">
        <v>362</v>
      </c>
      <c r="FY291" t="s">
        <v>362</v>
      </c>
      <c r="FZ291" t="s">
        <v>362</v>
      </c>
      <c r="GA291" t="s">
        <v>362</v>
      </c>
      <c r="GB291" t="s">
        <v>360</v>
      </c>
      <c r="GC291" t="s">
        <v>362</v>
      </c>
      <c r="GD291" t="s">
        <v>362</v>
      </c>
      <c r="GE291" t="s">
        <v>362</v>
      </c>
      <c r="GG291" t="s">
        <v>4953</v>
      </c>
      <c r="GI291" t="s">
        <v>3072</v>
      </c>
      <c r="GJ291" t="s">
        <v>5137</v>
      </c>
      <c r="GK291" t="s">
        <v>362</v>
      </c>
      <c r="GL291" t="s">
        <v>360</v>
      </c>
      <c r="GM291" t="s">
        <v>362</v>
      </c>
      <c r="GN291" t="s">
        <v>362</v>
      </c>
      <c r="GO291" t="s">
        <v>362</v>
      </c>
      <c r="GP291" t="s">
        <v>362</v>
      </c>
      <c r="GR291" t="s">
        <v>5147</v>
      </c>
      <c r="GS291" t="s">
        <v>362</v>
      </c>
      <c r="GT291" t="s">
        <v>362</v>
      </c>
      <c r="GU291" t="s">
        <v>360</v>
      </c>
      <c r="GV291" t="s">
        <v>362</v>
      </c>
      <c r="GW291" t="s">
        <v>362</v>
      </c>
      <c r="GX291" t="s">
        <v>362</v>
      </c>
      <c r="GY291" t="s">
        <v>362</v>
      </c>
      <c r="GZ291" t="s">
        <v>362</v>
      </c>
      <c r="HB291" t="s">
        <v>3074</v>
      </c>
      <c r="HC291" t="s">
        <v>5166</v>
      </c>
      <c r="HD291" t="s">
        <v>362</v>
      </c>
      <c r="HE291" t="s">
        <v>362</v>
      </c>
      <c r="HF291" t="s">
        <v>362</v>
      </c>
      <c r="HG291" t="s">
        <v>362</v>
      </c>
      <c r="HH291" t="s">
        <v>362</v>
      </c>
      <c r="HI291" t="s">
        <v>360</v>
      </c>
      <c r="HJ291" t="s">
        <v>362</v>
      </c>
      <c r="HK291" t="s">
        <v>362</v>
      </c>
      <c r="HL291" t="s">
        <v>362</v>
      </c>
      <c r="IG291" t="s">
        <v>5021</v>
      </c>
      <c r="IH291" t="s">
        <v>6120</v>
      </c>
      <c r="II291" t="s">
        <v>362</v>
      </c>
      <c r="IJ291" t="s">
        <v>360</v>
      </c>
      <c r="IK291" t="s">
        <v>360</v>
      </c>
      <c r="IL291" t="s">
        <v>362</v>
      </c>
      <c r="IM291" t="s">
        <v>362</v>
      </c>
      <c r="IN291" t="s">
        <v>362</v>
      </c>
      <c r="IP291" t="s">
        <v>5205</v>
      </c>
      <c r="IQ291" t="s">
        <v>5220</v>
      </c>
      <c r="IR291" t="s">
        <v>362</v>
      </c>
      <c r="IS291" t="s">
        <v>362</v>
      </c>
      <c r="IT291" t="s">
        <v>362</v>
      </c>
      <c r="IU291" t="s">
        <v>362</v>
      </c>
      <c r="IV291" t="s">
        <v>360</v>
      </c>
      <c r="IW291" t="s">
        <v>362</v>
      </c>
      <c r="IX291" t="s">
        <v>362</v>
      </c>
      <c r="IY291" t="s">
        <v>362</v>
      </c>
      <c r="IZ291" t="s">
        <v>362</v>
      </c>
      <c r="JA291" t="s">
        <v>362</v>
      </c>
      <c r="JL291" t="s">
        <v>3074</v>
      </c>
      <c r="JX291" t="s">
        <v>7174</v>
      </c>
      <c r="JY291" t="s">
        <v>362</v>
      </c>
      <c r="JZ291" t="s">
        <v>362</v>
      </c>
      <c r="KA291" t="s">
        <v>362</v>
      </c>
      <c r="KB291" t="s">
        <v>362</v>
      </c>
      <c r="KC291" t="s">
        <v>360</v>
      </c>
      <c r="KD291" t="s">
        <v>360</v>
      </c>
      <c r="KE291" t="s">
        <v>362</v>
      </c>
      <c r="KF291" t="s">
        <v>362</v>
      </c>
      <c r="KG291" t="s">
        <v>362</v>
      </c>
      <c r="KI291" t="s">
        <v>5259</v>
      </c>
      <c r="KJ291" t="s">
        <v>6625</v>
      </c>
      <c r="KK291" t="s">
        <v>360</v>
      </c>
      <c r="KL291" t="s">
        <v>362</v>
      </c>
      <c r="KM291" t="s">
        <v>360</v>
      </c>
      <c r="KN291" t="s">
        <v>362</v>
      </c>
      <c r="KO291" t="s">
        <v>360</v>
      </c>
      <c r="KP291" t="s">
        <v>362</v>
      </c>
      <c r="KQ291" t="s">
        <v>360</v>
      </c>
      <c r="KR291" t="s">
        <v>362</v>
      </c>
      <c r="KS291" t="s">
        <v>362</v>
      </c>
      <c r="KT291" t="s">
        <v>362</v>
      </c>
      <c r="KU291" t="s">
        <v>362</v>
      </c>
      <c r="LJ291" t="s">
        <v>6023</v>
      </c>
      <c r="LK291" t="s">
        <v>360</v>
      </c>
      <c r="LL291" t="s">
        <v>360</v>
      </c>
      <c r="LM291" t="s">
        <v>360</v>
      </c>
      <c r="LN291" t="s">
        <v>360</v>
      </c>
      <c r="LO291" t="s">
        <v>362</v>
      </c>
      <c r="LP291" t="s">
        <v>362</v>
      </c>
      <c r="LQ291" t="s">
        <v>362</v>
      </c>
      <c r="LS291" t="s">
        <v>3072</v>
      </c>
      <c r="LT291" t="s">
        <v>5289</v>
      </c>
      <c r="MF291" t="s">
        <v>5050</v>
      </c>
      <c r="MG291" t="s">
        <v>362</v>
      </c>
      <c r="MH291" t="s">
        <v>362</v>
      </c>
      <c r="MI291" t="s">
        <v>362</v>
      </c>
      <c r="MJ291" t="s">
        <v>362</v>
      </c>
      <c r="MK291" t="s">
        <v>362</v>
      </c>
      <c r="ML291" t="s">
        <v>362</v>
      </c>
      <c r="MM291" t="s">
        <v>362</v>
      </c>
      <c r="MN291" t="s">
        <v>360</v>
      </c>
      <c r="MO291" t="s">
        <v>362</v>
      </c>
      <c r="MP291" t="s">
        <v>362</v>
      </c>
      <c r="NE291" t="s">
        <v>4971</v>
      </c>
      <c r="NF291" t="s">
        <v>362</v>
      </c>
      <c r="NG291" t="s">
        <v>362</v>
      </c>
      <c r="NH291" t="s">
        <v>362</v>
      </c>
      <c r="NI291" t="s">
        <v>362</v>
      </c>
      <c r="NJ291" t="s">
        <v>362</v>
      </c>
      <c r="NK291" t="s">
        <v>362</v>
      </c>
      <c r="NL291" t="s">
        <v>362</v>
      </c>
      <c r="NM291" t="s">
        <v>362</v>
      </c>
      <c r="NN291" t="s">
        <v>362</v>
      </c>
      <c r="NO291" t="s">
        <v>362</v>
      </c>
      <c r="NP291" t="s">
        <v>362</v>
      </c>
      <c r="NQ291" t="s">
        <v>360</v>
      </c>
      <c r="NR291" t="s">
        <v>362</v>
      </c>
      <c r="NS291" t="s">
        <v>362</v>
      </c>
      <c r="NU291" t="s">
        <v>6158</v>
      </c>
      <c r="NV291" t="s">
        <v>360</v>
      </c>
      <c r="NW291" t="s">
        <v>362</v>
      </c>
      <c r="NX291" t="s">
        <v>360</v>
      </c>
      <c r="NY291" t="s">
        <v>362</v>
      </c>
      <c r="NZ291" t="s">
        <v>360</v>
      </c>
      <c r="OA291" t="s">
        <v>362</v>
      </c>
      <c r="OB291" t="s">
        <v>360</v>
      </c>
      <c r="OC291" t="s">
        <v>362</v>
      </c>
      <c r="OD291" t="s">
        <v>362</v>
      </c>
      <c r="OE291" t="s">
        <v>362</v>
      </c>
      <c r="OF291" t="s">
        <v>362</v>
      </c>
      <c r="OG291" t="s">
        <v>362</v>
      </c>
      <c r="OI291" t="s">
        <v>7099</v>
      </c>
      <c r="OJ291" t="s">
        <v>360</v>
      </c>
      <c r="OK291" t="s">
        <v>362</v>
      </c>
      <c r="OL291" t="s">
        <v>362</v>
      </c>
      <c r="OM291" t="s">
        <v>362</v>
      </c>
      <c r="ON291" t="s">
        <v>360</v>
      </c>
      <c r="OO291" t="s">
        <v>362</v>
      </c>
      <c r="OP291" t="s">
        <v>360</v>
      </c>
      <c r="OQ291" t="s">
        <v>362</v>
      </c>
      <c r="OR291" t="s">
        <v>362</v>
      </c>
      <c r="OS291" t="s">
        <v>362</v>
      </c>
      <c r="OU291" t="s">
        <v>5021</v>
      </c>
      <c r="OV291" t="s">
        <v>6331</v>
      </c>
      <c r="OW291" t="s">
        <v>360</v>
      </c>
      <c r="OX291" t="s">
        <v>360</v>
      </c>
      <c r="OY291" t="s">
        <v>362</v>
      </c>
      <c r="OZ291" t="s">
        <v>360</v>
      </c>
      <c r="PA291" t="s">
        <v>362</v>
      </c>
      <c r="PB291" t="s">
        <v>362</v>
      </c>
      <c r="PC291" t="s">
        <v>362</v>
      </c>
      <c r="PD291" t="s">
        <v>362</v>
      </c>
      <c r="PF291" t="s">
        <v>7175</v>
      </c>
      <c r="PG291" t="s">
        <v>362</v>
      </c>
      <c r="PH291" t="s">
        <v>362</v>
      </c>
      <c r="PI291" t="s">
        <v>362</v>
      </c>
      <c r="PJ291" t="s">
        <v>362</v>
      </c>
      <c r="PK291" t="s">
        <v>360</v>
      </c>
      <c r="PL291" t="s">
        <v>362</v>
      </c>
      <c r="PM291" t="s">
        <v>362</v>
      </c>
      <c r="PN291" t="s">
        <v>362</v>
      </c>
      <c r="PO291" t="s">
        <v>362</v>
      </c>
      <c r="PP291" t="s">
        <v>360</v>
      </c>
      <c r="PQ291" t="s">
        <v>362</v>
      </c>
      <c r="PR291" t="s">
        <v>362</v>
      </c>
      <c r="PS291" t="s">
        <v>362</v>
      </c>
      <c r="PT291" t="s">
        <v>362</v>
      </c>
      <c r="PU291" t="s">
        <v>362</v>
      </c>
      <c r="PV291" t="s">
        <v>362</v>
      </c>
      <c r="PW291" t="s">
        <v>362</v>
      </c>
      <c r="PX291" t="s">
        <v>362</v>
      </c>
      <c r="PZ291" t="s">
        <v>6522</v>
      </c>
      <c r="QA291" t="s">
        <v>362</v>
      </c>
      <c r="QB291" t="s">
        <v>362</v>
      </c>
      <c r="QC291" t="s">
        <v>362</v>
      </c>
      <c r="QD291" t="s">
        <v>362</v>
      </c>
      <c r="QE291" t="s">
        <v>362</v>
      </c>
      <c r="QF291" t="s">
        <v>360</v>
      </c>
      <c r="QG291" t="s">
        <v>362</v>
      </c>
      <c r="QH291" t="s">
        <v>360</v>
      </c>
      <c r="QI291" t="s">
        <v>362</v>
      </c>
      <c r="QJ291" t="s">
        <v>362</v>
      </c>
      <c r="QK291" t="s">
        <v>362</v>
      </c>
      <c r="QL291" t="s">
        <v>362</v>
      </c>
      <c r="QM291" t="s">
        <v>362</v>
      </c>
      <c r="QN291" t="s">
        <v>362</v>
      </c>
      <c r="QO291" t="s">
        <v>362</v>
      </c>
      <c r="QP291" t="s">
        <v>362</v>
      </c>
      <c r="QR291" t="s">
        <v>6074</v>
      </c>
      <c r="QS291" t="s">
        <v>362</v>
      </c>
      <c r="QT291" t="s">
        <v>362</v>
      </c>
      <c r="QU291" t="s">
        <v>360</v>
      </c>
      <c r="QV291" t="s">
        <v>362</v>
      </c>
      <c r="QW291" t="s">
        <v>362</v>
      </c>
      <c r="QX291" t="s">
        <v>362</v>
      </c>
      <c r="QY291" t="s">
        <v>362</v>
      </c>
      <c r="QZ291" t="s">
        <v>360</v>
      </c>
      <c r="RA291" t="s">
        <v>362</v>
      </c>
      <c r="RB291" t="s">
        <v>362</v>
      </c>
      <c r="RC291" t="s">
        <v>362</v>
      </c>
      <c r="RD291" t="s">
        <v>362</v>
      </c>
      <c r="RF291" t="s">
        <v>6027</v>
      </c>
      <c r="RG291" t="s">
        <v>362</v>
      </c>
      <c r="RH291" t="s">
        <v>362</v>
      </c>
      <c r="RI291" t="s">
        <v>362</v>
      </c>
      <c r="RJ291" t="s">
        <v>362</v>
      </c>
      <c r="RK291" t="s">
        <v>360</v>
      </c>
      <c r="RL291" t="s">
        <v>360</v>
      </c>
      <c r="RM291" t="s">
        <v>362</v>
      </c>
      <c r="RN291" t="s">
        <v>362</v>
      </c>
      <c r="RO291" t="s">
        <v>362</v>
      </c>
      <c r="RP291" t="s">
        <v>362</v>
      </c>
      <c r="RQ291" t="s">
        <v>362</v>
      </c>
      <c r="RR291" t="s">
        <v>362</v>
      </c>
      <c r="RS291" t="s">
        <v>362</v>
      </c>
      <c r="RT291" t="s">
        <v>362</v>
      </c>
      <c r="RU291" t="s">
        <v>362</v>
      </c>
      <c r="RV291" t="s">
        <v>362</v>
      </c>
      <c r="RX291" t="s">
        <v>6149</v>
      </c>
      <c r="RY291" t="s">
        <v>360</v>
      </c>
      <c r="RZ291" t="s">
        <v>360</v>
      </c>
      <c r="SA291" t="s">
        <v>360</v>
      </c>
      <c r="SB291" t="s">
        <v>360</v>
      </c>
      <c r="SC291" t="s">
        <v>360</v>
      </c>
      <c r="SD291" t="s">
        <v>360</v>
      </c>
      <c r="SE291" t="s">
        <v>362</v>
      </c>
      <c r="SF291" t="s">
        <v>360</v>
      </c>
      <c r="SG291" t="s">
        <v>362</v>
      </c>
      <c r="SH291" t="s">
        <v>362</v>
      </c>
      <c r="SI291" t="s">
        <v>362</v>
      </c>
      <c r="SK291" t="s">
        <v>7176</v>
      </c>
      <c r="SL291" t="s">
        <v>362</v>
      </c>
      <c r="SM291" t="s">
        <v>362</v>
      </c>
      <c r="SN291" t="s">
        <v>362</v>
      </c>
      <c r="SO291" t="s">
        <v>360</v>
      </c>
      <c r="SP291" t="s">
        <v>362</v>
      </c>
      <c r="SQ291" t="s">
        <v>360</v>
      </c>
      <c r="SR291" t="s">
        <v>360</v>
      </c>
      <c r="SS291" t="s">
        <v>360</v>
      </c>
      <c r="ST291" t="s">
        <v>360</v>
      </c>
      <c r="SU291" t="s">
        <v>362</v>
      </c>
      <c r="SV291" t="s">
        <v>362</v>
      </c>
      <c r="SW291" t="s">
        <v>362</v>
      </c>
      <c r="SX291" t="s">
        <v>362</v>
      </c>
      <c r="SZ291" t="s">
        <v>3074</v>
      </c>
      <c r="TA291" t="s">
        <v>362</v>
      </c>
      <c r="TB291" t="s">
        <v>362</v>
      </c>
      <c r="TC291" t="s">
        <v>362</v>
      </c>
      <c r="TD291" t="s">
        <v>362</v>
      </c>
      <c r="TE291" t="s">
        <v>362</v>
      </c>
      <c r="TF291" t="s">
        <v>362</v>
      </c>
      <c r="TG291" t="s">
        <v>360</v>
      </c>
      <c r="TH291" t="s">
        <v>362</v>
      </c>
      <c r="UN291" t="s">
        <v>3074</v>
      </c>
      <c r="UO291" t="s">
        <v>3074</v>
      </c>
      <c r="UP291" t="s">
        <v>3074</v>
      </c>
      <c r="UQ291" t="s">
        <v>7177</v>
      </c>
      <c r="UR291" t="s">
        <v>304</v>
      </c>
      <c r="US291" t="s">
        <v>314</v>
      </c>
      <c r="UT291" t="s">
        <v>282</v>
      </c>
      <c r="UU291" t="s">
        <v>686</v>
      </c>
      <c r="UV291" t="s">
        <v>532</v>
      </c>
      <c r="UW291" t="s">
        <v>328</v>
      </c>
      <c r="UX291" t="s">
        <v>737</v>
      </c>
      <c r="UY291" t="s">
        <v>406</v>
      </c>
      <c r="UZ291" t="s">
        <v>1098</v>
      </c>
      <c r="VA291" t="s">
        <v>1185</v>
      </c>
      <c r="VB291" t="s">
        <v>380</v>
      </c>
    </row>
    <row r="292" spans="1:574" x14ac:dyDescent="0.25">
      <c r="A292" t="s">
        <v>7178</v>
      </c>
      <c r="B292" s="38">
        <v>45922</v>
      </c>
      <c r="C292" t="s">
        <v>3055</v>
      </c>
      <c r="D292" t="s">
        <v>3062</v>
      </c>
      <c r="E292" t="s">
        <v>3068</v>
      </c>
      <c r="G292" t="s">
        <v>3072</v>
      </c>
      <c r="H292" s="38">
        <v>45092</v>
      </c>
      <c r="I292">
        <v>39</v>
      </c>
      <c r="J292" t="s">
        <v>1471</v>
      </c>
      <c r="K292" t="s">
        <v>4866</v>
      </c>
      <c r="L292" t="s">
        <v>4875</v>
      </c>
      <c r="N292" t="s">
        <v>4913</v>
      </c>
      <c r="P292" t="s">
        <v>4937</v>
      </c>
      <c r="R292" t="s">
        <v>5994</v>
      </c>
      <c r="S292" t="s">
        <v>360</v>
      </c>
      <c r="T292" t="s">
        <v>360</v>
      </c>
      <c r="U292" t="s">
        <v>362</v>
      </c>
      <c r="V292" t="s">
        <v>362</v>
      </c>
      <c r="W292" t="s">
        <v>362</v>
      </c>
      <c r="X292" t="s">
        <v>362</v>
      </c>
      <c r="Y292" t="s">
        <v>362</v>
      </c>
      <c r="Z292" t="s">
        <v>362</v>
      </c>
      <c r="AB292" t="s">
        <v>4940</v>
      </c>
      <c r="AC292" t="s">
        <v>4940</v>
      </c>
      <c r="AD292" t="s">
        <v>4940</v>
      </c>
      <c r="AE292" t="s">
        <v>4940</v>
      </c>
      <c r="AF292" t="s">
        <v>4940</v>
      </c>
      <c r="AG292" t="s">
        <v>4940</v>
      </c>
      <c r="AH292" t="s">
        <v>6869</v>
      </c>
      <c r="AI292" t="s">
        <v>360</v>
      </c>
      <c r="AJ292" t="s">
        <v>362</v>
      </c>
      <c r="AK292" t="s">
        <v>360</v>
      </c>
      <c r="AL292" t="s">
        <v>360</v>
      </c>
      <c r="AM292" t="s">
        <v>362</v>
      </c>
      <c r="AN292" t="s">
        <v>362</v>
      </c>
      <c r="AO292" t="s">
        <v>362</v>
      </c>
      <c r="AP292" t="s">
        <v>362</v>
      </c>
      <c r="AQ292" t="s">
        <v>362</v>
      </c>
      <c r="AR292" t="s">
        <v>362</v>
      </c>
      <c r="AS292" t="s">
        <v>360</v>
      </c>
      <c r="AT292" t="s">
        <v>362</v>
      </c>
      <c r="AU292" t="s">
        <v>362</v>
      </c>
      <c r="AV292" t="s">
        <v>362</v>
      </c>
      <c r="AX292" t="s">
        <v>4949</v>
      </c>
      <c r="AY292" t="s">
        <v>360</v>
      </c>
      <c r="AZ292" t="s">
        <v>362</v>
      </c>
      <c r="BA292" t="s">
        <v>362</v>
      </c>
      <c r="BB292" t="s">
        <v>362</v>
      </c>
      <c r="BC292" t="s">
        <v>362</v>
      </c>
      <c r="BD292" t="s">
        <v>362</v>
      </c>
      <c r="BE292" t="s">
        <v>362</v>
      </c>
      <c r="BF292" t="s">
        <v>362</v>
      </c>
      <c r="BG292" t="s">
        <v>362</v>
      </c>
      <c r="BH292" t="s">
        <v>362</v>
      </c>
      <c r="BI292" t="s">
        <v>362</v>
      </c>
      <c r="BJ292" t="s">
        <v>362</v>
      </c>
      <c r="BK292" t="s">
        <v>362</v>
      </c>
      <c r="BM292" t="s">
        <v>5473</v>
      </c>
      <c r="BN292" t="s">
        <v>362</v>
      </c>
      <c r="BO292" t="s">
        <v>362</v>
      </c>
      <c r="BP292" t="s">
        <v>362</v>
      </c>
      <c r="BQ292" t="s">
        <v>360</v>
      </c>
      <c r="BR292" t="s">
        <v>362</v>
      </c>
      <c r="BS292" t="s">
        <v>362</v>
      </c>
      <c r="BT292" t="s">
        <v>362</v>
      </c>
      <c r="BU292" t="s">
        <v>362</v>
      </c>
      <c r="BV292" t="s">
        <v>362</v>
      </c>
      <c r="BX292" t="s">
        <v>4975</v>
      </c>
      <c r="CN292" t="s">
        <v>5002</v>
      </c>
      <c r="DD292" t="s">
        <v>4984</v>
      </c>
      <c r="EK292" t="s">
        <v>5070</v>
      </c>
      <c r="EW292" t="s">
        <v>5094</v>
      </c>
      <c r="EX292" t="s">
        <v>360</v>
      </c>
      <c r="EY292" t="s">
        <v>362</v>
      </c>
      <c r="EZ292" t="s">
        <v>362</v>
      </c>
      <c r="FA292" t="s">
        <v>362</v>
      </c>
      <c r="FB292" t="s">
        <v>362</v>
      </c>
      <c r="FC292" t="s">
        <v>362</v>
      </c>
      <c r="FD292" t="s">
        <v>362</v>
      </c>
      <c r="FE292" t="s">
        <v>362</v>
      </c>
      <c r="FF292" t="s">
        <v>362</v>
      </c>
      <c r="FG292" t="s">
        <v>362</v>
      </c>
      <c r="FH292" t="s">
        <v>362</v>
      </c>
      <c r="FJ292" t="s">
        <v>5074</v>
      </c>
      <c r="FK292" t="s">
        <v>5111</v>
      </c>
      <c r="FL292" t="s">
        <v>5113</v>
      </c>
      <c r="FM292" t="s">
        <v>360</v>
      </c>
      <c r="FN292" t="s">
        <v>362</v>
      </c>
      <c r="FO292" t="s">
        <v>362</v>
      </c>
      <c r="FP292" t="s">
        <v>362</v>
      </c>
      <c r="FQ292" t="s">
        <v>362</v>
      </c>
      <c r="FR292" t="s">
        <v>362</v>
      </c>
      <c r="FS292" t="s">
        <v>362</v>
      </c>
      <c r="FT292" t="s">
        <v>362</v>
      </c>
      <c r="FV292" t="s">
        <v>3072</v>
      </c>
      <c r="GG292" t="s">
        <v>4949</v>
      </c>
      <c r="GI292" t="s">
        <v>3074</v>
      </c>
      <c r="HN292" t="s">
        <v>5172</v>
      </c>
      <c r="HO292" t="s">
        <v>362</v>
      </c>
      <c r="HP292" t="s">
        <v>362</v>
      </c>
      <c r="HQ292" t="s">
        <v>360</v>
      </c>
      <c r="HR292" t="s">
        <v>362</v>
      </c>
      <c r="HS292" t="s">
        <v>362</v>
      </c>
      <c r="HT292" t="s">
        <v>362</v>
      </c>
      <c r="HU292" t="s">
        <v>362</v>
      </c>
      <c r="HV292" t="s">
        <v>362</v>
      </c>
      <c r="HW292" t="s">
        <v>362</v>
      </c>
      <c r="HY292" t="s">
        <v>5186</v>
      </c>
      <c r="HZ292" t="s">
        <v>362</v>
      </c>
      <c r="IA292" t="s">
        <v>362</v>
      </c>
      <c r="IB292" t="s">
        <v>362</v>
      </c>
      <c r="IC292" t="s">
        <v>362</v>
      </c>
      <c r="ID292" t="s">
        <v>360</v>
      </c>
      <c r="IE292" t="s">
        <v>362</v>
      </c>
      <c r="IG292" t="s">
        <v>5187</v>
      </c>
      <c r="IP292" t="s">
        <v>5203</v>
      </c>
      <c r="IQ292" t="s">
        <v>6674</v>
      </c>
      <c r="IR292" t="s">
        <v>362</v>
      </c>
      <c r="IS292" t="s">
        <v>360</v>
      </c>
      <c r="IT292" t="s">
        <v>362</v>
      </c>
      <c r="IU292" t="s">
        <v>362</v>
      </c>
      <c r="IV292" t="s">
        <v>360</v>
      </c>
      <c r="IW292" t="s">
        <v>362</v>
      </c>
      <c r="IX292" t="s">
        <v>362</v>
      </c>
      <c r="IY292" t="s">
        <v>362</v>
      </c>
      <c r="IZ292" t="s">
        <v>362</v>
      </c>
      <c r="JA292" t="s">
        <v>362</v>
      </c>
      <c r="JL292" t="s">
        <v>5235</v>
      </c>
      <c r="JX292" t="s">
        <v>5248</v>
      </c>
      <c r="JY292" t="s">
        <v>360</v>
      </c>
      <c r="JZ292" t="s">
        <v>362</v>
      </c>
      <c r="KA292" t="s">
        <v>362</v>
      </c>
      <c r="KB292" t="s">
        <v>362</v>
      </c>
      <c r="KC292" t="s">
        <v>362</v>
      </c>
      <c r="KD292" t="s">
        <v>362</v>
      </c>
      <c r="KE292" t="s">
        <v>362</v>
      </c>
      <c r="KF292" t="s">
        <v>362</v>
      </c>
      <c r="KG292" t="s">
        <v>362</v>
      </c>
      <c r="KI292" t="s">
        <v>5259</v>
      </c>
      <c r="KJ292" t="s">
        <v>5263</v>
      </c>
      <c r="KK292" t="s">
        <v>360</v>
      </c>
      <c r="KL292" t="s">
        <v>362</v>
      </c>
      <c r="KM292" t="s">
        <v>362</v>
      </c>
      <c r="KN292" t="s">
        <v>362</v>
      </c>
      <c r="KO292" t="s">
        <v>362</v>
      </c>
      <c r="KP292" t="s">
        <v>362</v>
      </c>
      <c r="KQ292" t="s">
        <v>362</v>
      </c>
      <c r="KR292" t="s">
        <v>362</v>
      </c>
      <c r="KS292" t="s">
        <v>362</v>
      </c>
      <c r="KT292" t="s">
        <v>362</v>
      </c>
      <c r="KU292" t="s">
        <v>362</v>
      </c>
      <c r="LJ292" t="s">
        <v>5279</v>
      </c>
      <c r="LK292" t="s">
        <v>360</v>
      </c>
      <c r="LL292" t="s">
        <v>362</v>
      </c>
      <c r="LM292" t="s">
        <v>362</v>
      </c>
      <c r="LN292" t="s">
        <v>362</v>
      </c>
      <c r="LO292" t="s">
        <v>362</v>
      </c>
      <c r="LP292" t="s">
        <v>362</v>
      </c>
      <c r="LQ292" t="s">
        <v>362</v>
      </c>
      <c r="LS292" t="s">
        <v>3072</v>
      </c>
      <c r="LT292" t="s">
        <v>5287</v>
      </c>
      <c r="MR292" t="s">
        <v>5050</v>
      </c>
      <c r="MS292" t="s">
        <v>362</v>
      </c>
      <c r="MT292" t="s">
        <v>362</v>
      </c>
      <c r="MU292" t="s">
        <v>362</v>
      </c>
      <c r="MV292" t="s">
        <v>362</v>
      </c>
      <c r="MW292" t="s">
        <v>362</v>
      </c>
      <c r="MX292" t="s">
        <v>362</v>
      </c>
      <c r="MY292" t="s">
        <v>362</v>
      </c>
      <c r="MZ292" t="s">
        <v>360</v>
      </c>
      <c r="NA292" t="s">
        <v>362</v>
      </c>
      <c r="NB292" t="s">
        <v>362</v>
      </c>
      <c r="NC292" t="s">
        <v>362</v>
      </c>
      <c r="NE292" t="s">
        <v>4971</v>
      </c>
      <c r="NF292" t="s">
        <v>362</v>
      </c>
      <c r="NG292" t="s">
        <v>362</v>
      </c>
      <c r="NH292" t="s">
        <v>362</v>
      </c>
      <c r="NI292" t="s">
        <v>362</v>
      </c>
      <c r="NJ292" t="s">
        <v>362</v>
      </c>
      <c r="NK292" t="s">
        <v>362</v>
      </c>
      <c r="NL292" t="s">
        <v>362</v>
      </c>
      <c r="NM292" t="s">
        <v>362</v>
      </c>
      <c r="NN292" t="s">
        <v>362</v>
      </c>
      <c r="NO292" t="s">
        <v>362</v>
      </c>
      <c r="NP292" t="s">
        <v>362</v>
      </c>
      <c r="NQ292" t="s">
        <v>360</v>
      </c>
      <c r="NR292" t="s">
        <v>362</v>
      </c>
      <c r="NS292" t="s">
        <v>362</v>
      </c>
      <c r="NU292" t="s">
        <v>5263</v>
      </c>
      <c r="NV292" t="s">
        <v>360</v>
      </c>
      <c r="NW292" t="s">
        <v>362</v>
      </c>
      <c r="NX292" t="s">
        <v>362</v>
      </c>
      <c r="NY292" t="s">
        <v>362</v>
      </c>
      <c r="NZ292" t="s">
        <v>362</v>
      </c>
      <c r="OA292" t="s">
        <v>362</v>
      </c>
      <c r="OB292" t="s">
        <v>362</v>
      </c>
      <c r="OC292" t="s">
        <v>362</v>
      </c>
      <c r="OD292" t="s">
        <v>362</v>
      </c>
      <c r="OE292" t="s">
        <v>362</v>
      </c>
      <c r="OF292" t="s">
        <v>362</v>
      </c>
      <c r="OG292" t="s">
        <v>362</v>
      </c>
      <c r="OI292" t="s">
        <v>5345</v>
      </c>
      <c r="OJ292" t="s">
        <v>360</v>
      </c>
      <c r="OK292" t="s">
        <v>362</v>
      </c>
      <c r="OL292" t="s">
        <v>362</v>
      </c>
      <c r="OM292" t="s">
        <v>362</v>
      </c>
      <c r="ON292" t="s">
        <v>362</v>
      </c>
      <c r="OO292" t="s">
        <v>362</v>
      </c>
      <c r="OP292" t="s">
        <v>362</v>
      </c>
      <c r="OQ292" t="s">
        <v>362</v>
      </c>
      <c r="OR292" t="s">
        <v>362</v>
      </c>
      <c r="OS292" t="s">
        <v>362</v>
      </c>
      <c r="OU292" t="s">
        <v>5002</v>
      </c>
      <c r="PF292" t="s">
        <v>7179</v>
      </c>
      <c r="PG292" t="s">
        <v>362</v>
      </c>
      <c r="PH292" t="s">
        <v>362</v>
      </c>
      <c r="PI292" t="s">
        <v>362</v>
      </c>
      <c r="PJ292" t="s">
        <v>360</v>
      </c>
      <c r="PK292" t="s">
        <v>362</v>
      </c>
      <c r="PL292" t="s">
        <v>362</v>
      </c>
      <c r="PM292" t="s">
        <v>362</v>
      </c>
      <c r="PN292" t="s">
        <v>362</v>
      </c>
      <c r="PO292" t="s">
        <v>362</v>
      </c>
      <c r="PP292" t="s">
        <v>362</v>
      </c>
      <c r="PQ292" t="s">
        <v>360</v>
      </c>
      <c r="PR292" t="s">
        <v>362</v>
      </c>
      <c r="PS292" t="s">
        <v>362</v>
      </c>
      <c r="PT292" t="s">
        <v>362</v>
      </c>
      <c r="PU292" t="s">
        <v>362</v>
      </c>
      <c r="PV292" t="s">
        <v>362</v>
      </c>
      <c r="PW292" t="s">
        <v>362</v>
      </c>
      <c r="PX292" t="s">
        <v>362</v>
      </c>
      <c r="PZ292" t="s">
        <v>6533</v>
      </c>
      <c r="QA292" t="s">
        <v>360</v>
      </c>
      <c r="QB292" t="s">
        <v>362</v>
      </c>
      <c r="QC292" t="s">
        <v>360</v>
      </c>
      <c r="QD292" t="s">
        <v>362</v>
      </c>
      <c r="QE292" t="s">
        <v>362</v>
      </c>
      <c r="QF292" t="s">
        <v>360</v>
      </c>
      <c r="QG292" t="s">
        <v>362</v>
      </c>
      <c r="QH292" t="s">
        <v>362</v>
      </c>
      <c r="QI292" t="s">
        <v>362</v>
      </c>
      <c r="QJ292" t="s">
        <v>362</v>
      </c>
      <c r="QK292" t="s">
        <v>362</v>
      </c>
      <c r="QL292" t="s">
        <v>362</v>
      </c>
      <c r="QM292" t="s">
        <v>362</v>
      </c>
      <c r="QN292" t="s">
        <v>362</v>
      </c>
      <c r="QO292" t="s">
        <v>362</v>
      </c>
      <c r="QP292" t="s">
        <v>362</v>
      </c>
      <c r="QR292" t="s">
        <v>5423</v>
      </c>
      <c r="QS292" t="s">
        <v>360</v>
      </c>
      <c r="QT292" t="s">
        <v>362</v>
      </c>
      <c r="QU292" t="s">
        <v>362</v>
      </c>
      <c r="QV292" t="s">
        <v>362</v>
      </c>
      <c r="QW292" t="s">
        <v>362</v>
      </c>
      <c r="QX292" t="s">
        <v>362</v>
      </c>
      <c r="QY292" t="s">
        <v>362</v>
      </c>
      <c r="QZ292" t="s">
        <v>362</v>
      </c>
      <c r="RA292" t="s">
        <v>362</v>
      </c>
      <c r="RB292" t="s">
        <v>362</v>
      </c>
      <c r="RC292" t="s">
        <v>362</v>
      </c>
      <c r="RD292" t="s">
        <v>362</v>
      </c>
      <c r="RF292" t="s">
        <v>6535</v>
      </c>
      <c r="RG292" t="s">
        <v>360</v>
      </c>
      <c r="RH292" t="s">
        <v>360</v>
      </c>
      <c r="RI292" t="s">
        <v>362</v>
      </c>
      <c r="RJ292" t="s">
        <v>362</v>
      </c>
      <c r="RK292" t="s">
        <v>362</v>
      </c>
      <c r="RL292" t="s">
        <v>360</v>
      </c>
      <c r="RM292" t="s">
        <v>362</v>
      </c>
      <c r="RN292" t="s">
        <v>362</v>
      </c>
      <c r="RO292" t="s">
        <v>362</v>
      </c>
      <c r="RP292" t="s">
        <v>362</v>
      </c>
      <c r="RQ292" t="s">
        <v>362</v>
      </c>
      <c r="RR292" t="s">
        <v>362</v>
      </c>
      <c r="RS292" t="s">
        <v>362</v>
      </c>
      <c r="RT292" t="s">
        <v>362</v>
      </c>
      <c r="RU292" t="s">
        <v>362</v>
      </c>
      <c r="RV292" t="s">
        <v>362</v>
      </c>
      <c r="RX292" t="s">
        <v>6509</v>
      </c>
      <c r="RY292" t="s">
        <v>360</v>
      </c>
      <c r="RZ292" t="s">
        <v>360</v>
      </c>
      <c r="SA292" t="s">
        <v>360</v>
      </c>
      <c r="SB292" t="s">
        <v>360</v>
      </c>
      <c r="SC292" t="s">
        <v>362</v>
      </c>
      <c r="SD292" t="s">
        <v>362</v>
      </c>
      <c r="SE292" t="s">
        <v>362</v>
      </c>
      <c r="SF292" t="s">
        <v>362</v>
      </c>
      <c r="SG292" t="s">
        <v>362</v>
      </c>
      <c r="SH292" t="s">
        <v>362</v>
      </c>
      <c r="SI292" t="s">
        <v>362</v>
      </c>
      <c r="SK292" t="s">
        <v>5493</v>
      </c>
      <c r="SL292" t="s">
        <v>362</v>
      </c>
      <c r="SM292" t="s">
        <v>362</v>
      </c>
      <c r="SN292" t="s">
        <v>362</v>
      </c>
      <c r="SO292" t="s">
        <v>362</v>
      </c>
      <c r="SP292" t="s">
        <v>362</v>
      </c>
      <c r="SQ292" t="s">
        <v>360</v>
      </c>
      <c r="SR292" t="s">
        <v>362</v>
      </c>
      <c r="SS292" t="s">
        <v>362</v>
      </c>
      <c r="ST292" t="s">
        <v>362</v>
      </c>
      <c r="SU292" t="s">
        <v>362</v>
      </c>
      <c r="SV292" t="s">
        <v>362</v>
      </c>
      <c r="SW292" t="s">
        <v>362</v>
      </c>
      <c r="SX292" t="s">
        <v>362</v>
      </c>
      <c r="SZ292" t="s">
        <v>6009</v>
      </c>
      <c r="TA292" t="s">
        <v>362</v>
      </c>
      <c r="TB292" t="s">
        <v>362</v>
      </c>
      <c r="TC292" t="s">
        <v>362</v>
      </c>
      <c r="TD292" t="s">
        <v>360</v>
      </c>
      <c r="TE292" t="s">
        <v>360</v>
      </c>
      <c r="TF292" t="s">
        <v>362</v>
      </c>
      <c r="TG292" t="s">
        <v>362</v>
      </c>
      <c r="TH292" t="s">
        <v>362</v>
      </c>
      <c r="TJ292" t="s">
        <v>5493</v>
      </c>
      <c r="TK292" t="s">
        <v>362</v>
      </c>
      <c r="TL292" t="s">
        <v>362</v>
      </c>
      <c r="TM292" t="s">
        <v>362</v>
      </c>
      <c r="TN292" t="s">
        <v>362</v>
      </c>
      <c r="TO292" t="s">
        <v>362</v>
      </c>
      <c r="TP292" t="s">
        <v>360</v>
      </c>
      <c r="TQ292" t="s">
        <v>362</v>
      </c>
      <c r="TR292" t="s">
        <v>362</v>
      </c>
      <c r="TS292" t="s">
        <v>362</v>
      </c>
      <c r="TT292" t="s">
        <v>362</v>
      </c>
      <c r="TU292" t="s">
        <v>362</v>
      </c>
      <c r="TV292" t="s">
        <v>362</v>
      </c>
      <c r="TW292" t="s">
        <v>362</v>
      </c>
      <c r="TY292" t="s">
        <v>5021</v>
      </c>
      <c r="TZ292" t="s">
        <v>6030</v>
      </c>
      <c r="UA292" t="s">
        <v>362</v>
      </c>
      <c r="UB292" t="s">
        <v>360</v>
      </c>
      <c r="UC292" t="s">
        <v>360</v>
      </c>
      <c r="UD292" t="s">
        <v>362</v>
      </c>
      <c r="UE292" t="s">
        <v>362</v>
      </c>
      <c r="UF292" t="s">
        <v>362</v>
      </c>
      <c r="UG292" t="s">
        <v>362</v>
      </c>
      <c r="UH292" t="s">
        <v>362</v>
      </c>
      <c r="UI292" t="s">
        <v>362</v>
      </c>
      <c r="UJ292" t="s">
        <v>362</v>
      </c>
      <c r="UK292" t="s">
        <v>362</v>
      </c>
      <c r="UN292" t="s">
        <v>3074</v>
      </c>
      <c r="UO292" t="s">
        <v>3074</v>
      </c>
      <c r="UP292" t="s">
        <v>3074</v>
      </c>
      <c r="UQ292" t="s">
        <v>7180</v>
      </c>
      <c r="UR292" t="s">
        <v>304</v>
      </c>
      <c r="US292" t="s">
        <v>314</v>
      </c>
      <c r="UT292" t="s">
        <v>290</v>
      </c>
      <c r="UU292" t="s">
        <v>691</v>
      </c>
      <c r="UV292" t="s">
        <v>527</v>
      </c>
      <c r="UW292" t="s">
        <v>329</v>
      </c>
      <c r="UX292" t="s">
        <v>737</v>
      </c>
      <c r="UY292" t="s">
        <v>406</v>
      </c>
      <c r="UZ292" t="s">
        <v>1099</v>
      </c>
      <c r="VA292" t="s">
        <v>1185</v>
      </c>
      <c r="VB292" t="s">
        <v>392</v>
      </c>
    </row>
    <row r="293" spans="1:574" x14ac:dyDescent="0.25">
      <c r="A293" t="s">
        <v>7181</v>
      </c>
      <c r="B293" s="38">
        <v>45922</v>
      </c>
      <c r="C293" t="s">
        <v>3055</v>
      </c>
      <c r="D293" t="s">
        <v>3062</v>
      </c>
      <c r="E293" t="s">
        <v>3068</v>
      </c>
      <c r="G293" t="s">
        <v>3072</v>
      </c>
      <c r="H293" s="38">
        <v>44685</v>
      </c>
      <c r="I293">
        <v>31</v>
      </c>
      <c r="J293" t="s">
        <v>1471</v>
      </c>
      <c r="K293" t="s">
        <v>4866</v>
      </c>
      <c r="L293" t="s">
        <v>4873</v>
      </c>
      <c r="N293" t="s">
        <v>4913</v>
      </c>
      <c r="P293" t="s">
        <v>4921</v>
      </c>
      <c r="R293" t="s">
        <v>5527</v>
      </c>
      <c r="S293" t="s">
        <v>360</v>
      </c>
      <c r="T293" t="s">
        <v>362</v>
      </c>
      <c r="U293" t="s">
        <v>362</v>
      </c>
      <c r="V293" t="s">
        <v>362</v>
      </c>
      <c r="W293" t="s">
        <v>362</v>
      </c>
      <c r="X293" t="s">
        <v>362</v>
      </c>
      <c r="Y293" t="s">
        <v>362</v>
      </c>
      <c r="Z293" t="s">
        <v>362</v>
      </c>
      <c r="AB293" t="s">
        <v>4940</v>
      </c>
      <c r="AC293" t="s">
        <v>4940</v>
      </c>
      <c r="AD293" t="s">
        <v>4940</v>
      </c>
      <c r="AE293" t="s">
        <v>4940</v>
      </c>
      <c r="AF293" t="s">
        <v>4940</v>
      </c>
      <c r="AG293" t="s">
        <v>4940</v>
      </c>
      <c r="AH293" t="s">
        <v>6115</v>
      </c>
      <c r="AI293" t="s">
        <v>360</v>
      </c>
      <c r="AJ293" t="s">
        <v>362</v>
      </c>
      <c r="AK293" t="s">
        <v>360</v>
      </c>
      <c r="AL293" t="s">
        <v>362</v>
      </c>
      <c r="AM293" t="s">
        <v>362</v>
      </c>
      <c r="AN293" t="s">
        <v>362</v>
      </c>
      <c r="AO293" t="s">
        <v>362</v>
      </c>
      <c r="AP293" t="s">
        <v>362</v>
      </c>
      <c r="AQ293" t="s">
        <v>362</v>
      </c>
      <c r="AR293" t="s">
        <v>362</v>
      </c>
      <c r="AS293" t="s">
        <v>362</v>
      </c>
      <c r="AT293" t="s">
        <v>362</v>
      </c>
      <c r="AU293" t="s">
        <v>362</v>
      </c>
      <c r="AV293" t="s">
        <v>362</v>
      </c>
      <c r="AX293" t="s">
        <v>4973</v>
      </c>
      <c r="AY293" t="s">
        <v>362</v>
      </c>
      <c r="AZ293" t="s">
        <v>362</v>
      </c>
      <c r="BA293" t="s">
        <v>362</v>
      </c>
      <c r="BB293" t="s">
        <v>362</v>
      </c>
      <c r="BC293" t="s">
        <v>362</v>
      </c>
      <c r="BD293" t="s">
        <v>362</v>
      </c>
      <c r="BE293" t="s">
        <v>362</v>
      </c>
      <c r="BF293" t="s">
        <v>362</v>
      </c>
      <c r="BG293" t="s">
        <v>362</v>
      </c>
      <c r="BH293" t="s">
        <v>362</v>
      </c>
      <c r="BI293" t="s">
        <v>362</v>
      </c>
      <c r="BJ293" t="s">
        <v>360</v>
      </c>
      <c r="BK293" t="s">
        <v>362</v>
      </c>
      <c r="DE293" t="s">
        <v>5026</v>
      </c>
      <c r="DF293" t="s">
        <v>5036</v>
      </c>
      <c r="DG293" t="s">
        <v>362</v>
      </c>
      <c r="DH293" t="s">
        <v>362</v>
      </c>
      <c r="DI293" t="s">
        <v>360</v>
      </c>
      <c r="DJ293" t="s">
        <v>362</v>
      </c>
      <c r="DK293" t="s">
        <v>362</v>
      </c>
      <c r="DL293" t="s">
        <v>362</v>
      </c>
      <c r="EK293" t="s">
        <v>5074</v>
      </c>
      <c r="EL293" t="s">
        <v>5080</v>
      </c>
      <c r="EM293" t="s">
        <v>360</v>
      </c>
      <c r="EN293" t="s">
        <v>362</v>
      </c>
      <c r="EO293" t="s">
        <v>362</v>
      </c>
      <c r="EP293" t="s">
        <v>362</v>
      </c>
      <c r="EQ293" t="s">
        <v>362</v>
      </c>
      <c r="ER293" t="s">
        <v>362</v>
      </c>
      <c r="ES293" t="s">
        <v>362</v>
      </c>
      <c r="ET293" t="s">
        <v>362</v>
      </c>
      <c r="EU293" t="s">
        <v>362</v>
      </c>
      <c r="EW293" t="s">
        <v>5094</v>
      </c>
      <c r="EX293" t="s">
        <v>360</v>
      </c>
      <c r="EY293" t="s">
        <v>362</v>
      </c>
      <c r="EZ293" t="s">
        <v>362</v>
      </c>
      <c r="FA293" t="s">
        <v>362</v>
      </c>
      <c r="FB293" t="s">
        <v>362</v>
      </c>
      <c r="FC293" t="s">
        <v>362</v>
      </c>
      <c r="FD293" t="s">
        <v>362</v>
      </c>
      <c r="FE293" t="s">
        <v>362</v>
      </c>
      <c r="FF293" t="s">
        <v>362</v>
      </c>
      <c r="FG293" t="s">
        <v>362</v>
      </c>
      <c r="FH293" t="s">
        <v>362</v>
      </c>
      <c r="FJ293" t="s">
        <v>5074</v>
      </c>
      <c r="FK293" t="s">
        <v>5111</v>
      </c>
      <c r="FL293" t="s">
        <v>5113</v>
      </c>
      <c r="FM293" t="s">
        <v>360</v>
      </c>
      <c r="FN293" t="s">
        <v>362</v>
      </c>
      <c r="FO293" t="s">
        <v>362</v>
      </c>
      <c r="FP293" t="s">
        <v>362</v>
      </c>
      <c r="FQ293" t="s">
        <v>362</v>
      </c>
      <c r="FR293" t="s">
        <v>362</v>
      </c>
      <c r="FS293" t="s">
        <v>362</v>
      </c>
      <c r="FT293" t="s">
        <v>362</v>
      </c>
      <c r="FV293" t="s">
        <v>3072</v>
      </c>
      <c r="GG293" t="s">
        <v>4949</v>
      </c>
      <c r="GI293" t="s">
        <v>3074</v>
      </c>
      <c r="HN293" t="s">
        <v>5172</v>
      </c>
      <c r="HO293" t="s">
        <v>362</v>
      </c>
      <c r="HP293" t="s">
        <v>362</v>
      </c>
      <c r="HQ293" t="s">
        <v>360</v>
      </c>
      <c r="HR293" t="s">
        <v>362</v>
      </c>
      <c r="HS293" t="s">
        <v>362</v>
      </c>
      <c r="HT293" t="s">
        <v>362</v>
      </c>
      <c r="HU293" t="s">
        <v>362</v>
      </c>
      <c r="HV293" t="s">
        <v>362</v>
      </c>
      <c r="HW293" t="s">
        <v>362</v>
      </c>
      <c r="HY293" t="s">
        <v>5186</v>
      </c>
      <c r="HZ293" t="s">
        <v>362</v>
      </c>
      <c r="IA293" t="s">
        <v>362</v>
      </c>
      <c r="IB293" t="s">
        <v>362</v>
      </c>
      <c r="IC293" t="s">
        <v>362</v>
      </c>
      <c r="ID293" t="s">
        <v>360</v>
      </c>
      <c r="IE293" t="s">
        <v>362</v>
      </c>
      <c r="IG293" t="s">
        <v>4907</v>
      </c>
      <c r="IP293" t="s">
        <v>5203</v>
      </c>
      <c r="IQ293" t="s">
        <v>5220</v>
      </c>
      <c r="IR293" t="s">
        <v>362</v>
      </c>
      <c r="IS293" t="s">
        <v>362</v>
      </c>
      <c r="IT293" t="s">
        <v>362</v>
      </c>
      <c r="IU293" t="s">
        <v>362</v>
      </c>
      <c r="IV293" t="s">
        <v>360</v>
      </c>
      <c r="IW293" t="s">
        <v>362</v>
      </c>
      <c r="IX293" t="s">
        <v>362</v>
      </c>
      <c r="IY293" t="s">
        <v>362</v>
      </c>
      <c r="IZ293" t="s">
        <v>362</v>
      </c>
      <c r="JA293" t="s">
        <v>362</v>
      </c>
      <c r="JL293" t="s">
        <v>5235</v>
      </c>
      <c r="JX293" t="s">
        <v>6163</v>
      </c>
      <c r="JY293" t="s">
        <v>360</v>
      </c>
      <c r="JZ293" t="s">
        <v>362</v>
      </c>
      <c r="KA293" t="s">
        <v>362</v>
      </c>
      <c r="KB293" t="s">
        <v>362</v>
      </c>
      <c r="KC293" t="s">
        <v>362</v>
      </c>
      <c r="KD293" t="s">
        <v>360</v>
      </c>
      <c r="KE293" t="s">
        <v>362</v>
      </c>
      <c r="KF293" t="s">
        <v>362</v>
      </c>
      <c r="KG293" t="s">
        <v>362</v>
      </c>
      <c r="KI293" t="s">
        <v>5259</v>
      </c>
      <c r="KJ293" t="s">
        <v>5263</v>
      </c>
      <c r="KK293" t="s">
        <v>360</v>
      </c>
      <c r="KL293" t="s">
        <v>362</v>
      </c>
      <c r="KM293" t="s">
        <v>362</v>
      </c>
      <c r="KN293" t="s">
        <v>362</v>
      </c>
      <c r="KO293" t="s">
        <v>362</v>
      </c>
      <c r="KP293" t="s">
        <v>362</v>
      </c>
      <c r="KQ293" t="s">
        <v>362</v>
      </c>
      <c r="KR293" t="s">
        <v>362</v>
      </c>
      <c r="KS293" t="s">
        <v>362</v>
      </c>
      <c r="KT293" t="s">
        <v>362</v>
      </c>
      <c r="KU293" t="s">
        <v>362</v>
      </c>
      <c r="LJ293" t="s">
        <v>5997</v>
      </c>
      <c r="LK293" t="s">
        <v>360</v>
      </c>
      <c r="LL293" t="s">
        <v>360</v>
      </c>
      <c r="LM293" t="s">
        <v>362</v>
      </c>
      <c r="LN293" t="s">
        <v>362</v>
      </c>
      <c r="LO293" t="s">
        <v>362</v>
      </c>
      <c r="LP293" t="s">
        <v>362</v>
      </c>
      <c r="LQ293" t="s">
        <v>362</v>
      </c>
      <c r="LS293" t="s">
        <v>3072</v>
      </c>
      <c r="LT293" t="s">
        <v>5287</v>
      </c>
      <c r="MR293" t="s">
        <v>5050</v>
      </c>
      <c r="MS293" t="s">
        <v>362</v>
      </c>
      <c r="MT293" t="s">
        <v>362</v>
      </c>
      <c r="MU293" t="s">
        <v>362</v>
      </c>
      <c r="MV293" t="s">
        <v>362</v>
      </c>
      <c r="MW293" t="s">
        <v>362</v>
      </c>
      <c r="MX293" t="s">
        <v>362</v>
      </c>
      <c r="MY293" t="s">
        <v>362</v>
      </c>
      <c r="MZ293" t="s">
        <v>360</v>
      </c>
      <c r="NA293" t="s">
        <v>362</v>
      </c>
      <c r="NB293" t="s">
        <v>362</v>
      </c>
      <c r="NC293" t="s">
        <v>362</v>
      </c>
      <c r="NE293" t="s">
        <v>4971</v>
      </c>
      <c r="NF293" t="s">
        <v>362</v>
      </c>
      <c r="NG293" t="s">
        <v>362</v>
      </c>
      <c r="NH293" t="s">
        <v>362</v>
      </c>
      <c r="NI293" t="s">
        <v>362</v>
      </c>
      <c r="NJ293" t="s">
        <v>362</v>
      </c>
      <c r="NK293" t="s">
        <v>362</v>
      </c>
      <c r="NL293" t="s">
        <v>362</v>
      </c>
      <c r="NM293" t="s">
        <v>362</v>
      </c>
      <c r="NN293" t="s">
        <v>362</v>
      </c>
      <c r="NO293" t="s">
        <v>362</v>
      </c>
      <c r="NP293" t="s">
        <v>362</v>
      </c>
      <c r="NQ293" t="s">
        <v>360</v>
      </c>
      <c r="NR293" t="s">
        <v>362</v>
      </c>
      <c r="NS293" t="s">
        <v>362</v>
      </c>
      <c r="NU293" t="s">
        <v>5263</v>
      </c>
      <c r="NV293" t="s">
        <v>360</v>
      </c>
      <c r="NW293" t="s">
        <v>362</v>
      </c>
      <c r="NX293" t="s">
        <v>362</v>
      </c>
      <c r="NY293" t="s">
        <v>362</v>
      </c>
      <c r="NZ293" t="s">
        <v>362</v>
      </c>
      <c r="OA293" t="s">
        <v>362</v>
      </c>
      <c r="OB293" t="s">
        <v>362</v>
      </c>
      <c r="OC293" t="s">
        <v>362</v>
      </c>
      <c r="OD293" t="s">
        <v>362</v>
      </c>
      <c r="OE293" t="s">
        <v>362</v>
      </c>
      <c r="OF293" t="s">
        <v>362</v>
      </c>
      <c r="OG293" t="s">
        <v>362</v>
      </c>
      <c r="OI293" t="s">
        <v>5345</v>
      </c>
      <c r="OJ293" t="s">
        <v>360</v>
      </c>
      <c r="OK293" t="s">
        <v>362</v>
      </c>
      <c r="OL293" t="s">
        <v>362</v>
      </c>
      <c r="OM293" t="s">
        <v>362</v>
      </c>
      <c r="ON293" t="s">
        <v>362</v>
      </c>
      <c r="OO293" t="s">
        <v>362</v>
      </c>
      <c r="OP293" t="s">
        <v>362</v>
      </c>
      <c r="OQ293" t="s">
        <v>362</v>
      </c>
      <c r="OR293" t="s">
        <v>362</v>
      </c>
      <c r="OS293" t="s">
        <v>362</v>
      </c>
      <c r="OU293" t="s">
        <v>5002</v>
      </c>
      <c r="PF293" t="s">
        <v>6243</v>
      </c>
      <c r="PG293" t="s">
        <v>362</v>
      </c>
      <c r="PH293" t="s">
        <v>362</v>
      </c>
      <c r="PI293" t="s">
        <v>362</v>
      </c>
      <c r="PJ293" t="s">
        <v>362</v>
      </c>
      <c r="PK293" t="s">
        <v>362</v>
      </c>
      <c r="PL293" t="s">
        <v>362</v>
      </c>
      <c r="PM293" t="s">
        <v>360</v>
      </c>
      <c r="PN293" t="s">
        <v>362</v>
      </c>
      <c r="PO293" t="s">
        <v>362</v>
      </c>
      <c r="PP293" t="s">
        <v>360</v>
      </c>
      <c r="PQ293" t="s">
        <v>362</v>
      </c>
      <c r="PR293" t="s">
        <v>362</v>
      </c>
      <c r="PS293" t="s">
        <v>362</v>
      </c>
      <c r="PT293" t="s">
        <v>362</v>
      </c>
      <c r="PU293" t="s">
        <v>362</v>
      </c>
      <c r="PV293" t="s">
        <v>362</v>
      </c>
      <c r="PW293" t="s">
        <v>362</v>
      </c>
      <c r="PX293" t="s">
        <v>362</v>
      </c>
      <c r="PZ293" t="s">
        <v>5412</v>
      </c>
      <c r="QA293" t="s">
        <v>362</v>
      </c>
      <c r="QB293" t="s">
        <v>362</v>
      </c>
      <c r="QC293" t="s">
        <v>362</v>
      </c>
      <c r="QD293" t="s">
        <v>362</v>
      </c>
      <c r="QE293" t="s">
        <v>362</v>
      </c>
      <c r="QF293" t="s">
        <v>362</v>
      </c>
      <c r="QG293" t="s">
        <v>362</v>
      </c>
      <c r="QH293" t="s">
        <v>360</v>
      </c>
      <c r="QI293" t="s">
        <v>362</v>
      </c>
      <c r="QJ293" t="s">
        <v>362</v>
      </c>
      <c r="QK293" t="s">
        <v>362</v>
      </c>
      <c r="QL293" t="s">
        <v>362</v>
      </c>
      <c r="QM293" t="s">
        <v>362</v>
      </c>
      <c r="QN293" t="s">
        <v>362</v>
      </c>
      <c r="QO293" t="s">
        <v>362</v>
      </c>
      <c r="QP293" t="s">
        <v>362</v>
      </c>
      <c r="QR293" t="s">
        <v>5437</v>
      </c>
      <c r="QS293" t="s">
        <v>362</v>
      </c>
      <c r="QT293" t="s">
        <v>362</v>
      </c>
      <c r="QU293" t="s">
        <v>362</v>
      </c>
      <c r="QV293" t="s">
        <v>362</v>
      </c>
      <c r="QW293" t="s">
        <v>362</v>
      </c>
      <c r="QX293" t="s">
        <v>362</v>
      </c>
      <c r="QY293" t="s">
        <v>362</v>
      </c>
      <c r="QZ293" t="s">
        <v>360</v>
      </c>
      <c r="RA293" t="s">
        <v>362</v>
      </c>
      <c r="RB293" t="s">
        <v>362</v>
      </c>
      <c r="RC293" t="s">
        <v>362</v>
      </c>
      <c r="RD293" t="s">
        <v>362</v>
      </c>
      <c r="RF293" t="s">
        <v>5449</v>
      </c>
      <c r="RG293" t="s">
        <v>362</v>
      </c>
      <c r="RH293" t="s">
        <v>362</v>
      </c>
      <c r="RI293" t="s">
        <v>362</v>
      </c>
      <c r="RJ293" t="s">
        <v>362</v>
      </c>
      <c r="RK293" t="s">
        <v>360</v>
      </c>
      <c r="RL293" t="s">
        <v>362</v>
      </c>
      <c r="RM293" t="s">
        <v>362</v>
      </c>
      <c r="RN293" t="s">
        <v>362</v>
      </c>
      <c r="RO293" t="s">
        <v>362</v>
      </c>
      <c r="RP293" t="s">
        <v>362</v>
      </c>
      <c r="RQ293" t="s">
        <v>362</v>
      </c>
      <c r="RR293" t="s">
        <v>362</v>
      </c>
      <c r="RS293" t="s">
        <v>362</v>
      </c>
      <c r="RT293" t="s">
        <v>362</v>
      </c>
      <c r="RU293" t="s">
        <v>362</v>
      </c>
      <c r="RV293" t="s">
        <v>362</v>
      </c>
      <c r="RX293" t="s">
        <v>7182</v>
      </c>
      <c r="RY293" t="s">
        <v>360</v>
      </c>
      <c r="RZ293" t="s">
        <v>362</v>
      </c>
      <c r="SA293" t="s">
        <v>360</v>
      </c>
      <c r="SB293" t="s">
        <v>360</v>
      </c>
      <c r="SC293" t="s">
        <v>362</v>
      </c>
      <c r="SD293" t="s">
        <v>362</v>
      </c>
      <c r="SE293" t="s">
        <v>362</v>
      </c>
      <c r="SF293" t="s">
        <v>362</v>
      </c>
      <c r="SG293" t="s">
        <v>362</v>
      </c>
      <c r="SH293" t="s">
        <v>362</v>
      </c>
      <c r="SI293" t="s">
        <v>362</v>
      </c>
      <c r="SK293" t="s">
        <v>6037</v>
      </c>
      <c r="SL293" t="s">
        <v>362</v>
      </c>
      <c r="SM293" t="s">
        <v>362</v>
      </c>
      <c r="SN293" t="s">
        <v>362</v>
      </c>
      <c r="SO293" t="s">
        <v>362</v>
      </c>
      <c r="SP293" t="s">
        <v>362</v>
      </c>
      <c r="SQ293" t="s">
        <v>360</v>
      </c>
      <c r="SR293" t="s">
        <v>360</v>
      </c>
      <c r="SS293" t="s">
        <v>362</v>
      </c>
      <c r="ST293" t="s">
        <v>362</v>
      </c>
      <c r="SU293" t="s">
        <v>362</v>
      </c>
      <c r="SV293" t="s">
        <v>362</v>
      </c>
      <c r="SW293" t="s">
        <v>362</v>
      </c>
      <c r="SX293" t="s">
        <v>362</v>
      </c>
      <c r="SZ293" t="s">
        <v>7183</v>
      </c>
      <c r="TA293" t="s">
        <v>360</v>
      </c>
      <c r="TB293" t="s">
        <v>362</v>
      </c>
      <c r="TC293" t="s">
        <v>362</v>
      </c>
      <c r="TD293" t="s">
        <v>362</v>
      </c>
      <c r="TE293" t="s">
        <v>360</v>
      </c>
      <c r="TF293" t="s">
        <v>362</v>
      </c>
      <c r="TG293" t="s">
        <v>362</v>
      </c>
      <c r="TH293" t="s">
        <v>362</v>
      </c>
      <c r="TJ293" t="s">
        <v>7184</v>
      </c>
      <c r="TK293" t="s">
        <v>362</v>
      </c>
      <c r="TL293" t="s">
        <v>362</v>
      </c>
      <c r="TM293" t="s">
        <v>362</v>
      </c>
      <c r="TN293" t="s">
        <v>362</v>
      </c>
      <c r="TO293" t="s">
        <v>362</v>
      </c>
      <c r="TP293" t="s">
        <v>360</v>
      </c>
      <c r="TQ293" t="s">
        <v>362</v>
      </c>
      <c r="TR293" t="s">
        <v>360</v>
      </c>
      <c r="TS293" t="s">
        <v>362</v>
      </c>
      <c r="TT293" t="s">
        <v>362</v>
      </c>
      <c r="TU293" t="s">
        <v>362</v>
      </c>
      <c r="TV293" t="s">
        <v>362</v>
      </c>
      <c r="TW293" t="s">
        <v>360</v>
      </c>
      <c r="UN293" t="s">
        <v>3074</v>
      </c>
      <c r="UO293" t="s">
        <v>3074</v>
      </c>
      <c r="UP293" t="s">
        <v>3074</v>
      </c>
      <c r="UQ293" t="s">
        <v>7185</v>
      </c>
      <c r="UR293" t="s">
        <v>304</v>
      </c>
      <c r="US293" t="s">
        <v>314</v>
      </c>
      <c r="UT293" t="s">
        <v>282</v>
      </c>
      <c r="UU293" t="s">
        <v>690</v>
      </c>
      <c r="UV293" t="s">
        <v>532</v>
      </c>
      <c r="UW293" t="s">
        <v>328</v>
      </c>
      <c r="UX293" t="s">
        <v>737</v>
      </c>
      <c r="UY293" t="s">
        <v>406</v>
      </c>
      <c r="UZ293" t="s">
        <v>1098</v>
      </c>
      <c r="VA293" t="s">
        <v>1185</v>
      </c>
      <c r="VB293" t="s">
        <v>380</v>
      </c>
    </row>
    <row r="294" spans="1:574" x14ac:dyDescent="0.25">
      <c r="A294" t="s">
        <v>7186</v>
      </c>
      <c r="B294" s="38">
        <v>45922</v>
      </c>
      <c r="C294" t="s">
        <v>3055</v>
      </c>
      <c r="D294" t="s">
        <v>3062</v>
      </c>
      <c r="E294" t="s">
        <v>3068</v>
      </c>
      <c r="G294" t="s">
        <v>3072</v>
      </c>
      <c r="H294" s="38">
        <v>45456</v>
      </c>
      <c r="I294">
        <v>45</v>
      </c>
      <c r="J294" t="s">
        <v>1471</v>
      </c>
      <c r="K294" t="s">
        <v>4866</v>
      </c>
      <c r="L294" t="s">
        <v>4875</v>
      </c>
      <c r="N294" t="s">
        <v>4911</v>
      </c>
      <c r="P294" t="s">
        <v>4921</v>
      </c>
      <c r="R294" t="s">
        <v>3074</v>
      </c>
      <c r="S294" t="s">
        <v>362</v>
      </c>
      <c r="T294" t="s">
        <v>362</v>
      </c>
      <c r="U294" t="s">
        <v>362</v>
      </c>
      <c r="V294" t="s">
        <v>362</v>
      </c>
      <c r="W294" t="s">
        <v>362</v>
      </c>
      <c r="X294" t="s">
        <v>360</v>
      </c>
      <c r="Y294" t="s">
        <v>362</v>
      </c>
      <c r="Z294" t="s">
        <v>362</v>
      </c>
      <c r="AB294" t="s">
        <v>4942</v>
      </c>
      <c r="AC294" t="s">
        <v>4940</v>
      </c>
      <c r="AD294" t="s">
        <v>4940</v>
      </c>
      <c r="AE294" t="s">
        <v>4940</v>
      </c>
      <c r="AF294" t="s">
        <v>4940</v>
      </c>
      <c r="AG294" t="s">
        <v>4940</v>
      </c>
      <c r="AH294" t="s">
        <v>7187</v>
      </c>
      <c r="AI294" t="s">
        <v>360</v>
      </c>
      <c r="AJ294" t="s">
        <v>362</v>
      </c>
      <c r="AK294" t="s">
        <v>360</v>
      </c>
      <c r="AL294" t="s">
        <v>360</v>
      </c>
      <c r="AM294" t="s">
        <v>362</v>
      </c>
      <c r="AN294" t="s">
        <v>362</v>
      </c>
      <c r="AO294" t="s">
        <v>360</v>
      </c>
      <c r="AP294" t="s">
        <v>362</v>
      </c>
      <c r="AQ294" t="s">
        <v>362</v>
      </c>
      <c r="AR294" t="s">
        <v>362</v>
      </c>
      <c r="AS294" t="s">
        <v>362</v>
      </c>
      <c r="AT294" t="s">
        <v>362</v>
      </c>
      <c r="AU294" t="s">
        <v>362</v>
      </c>
      <c r="AV294" t="s">
        <v>362</v>
      </c>
      <c r="AX294" t="s">
        <v>4973</v>
      </c>
      <c r="AY294" t="s">
        <v>362</v>
      </c>
      <c r="AZ294" t="s">
        <v>362</v>
      </c>
      <c r="BA294" t="s">
        <v>362</v>
      </c>
      <c r="BB294" t="s">
        <v>362</v>
      </c>
      <c r="BC294" t="s">
        <v>362</v>
      </c>
      <c r="BD294" t="s">
        <v>362</v>
      </c>
      <c r="BE294" t="s">
        <v>362</v>
      </c>
      <c r="BF294" t="s">
        <v>362</v>
      </c>
      <c r="BG294" t="s">
        <v>362</v>
      </c>
      <c r="BH294" t="s">
        <v>362</v>
      </c>
      <c r="BI294" t="s">
        <v>362</v>
      </c>
      <c r="BJ294" t="s">
        <v>360</v>
      </c>
      <c r="BK294" t="s">
        <v>362</v>
      </c>
      <c r="DE294" t="s">
        <v>5030</v>
      </c>
      <c r="DN294" t="s">
        <v>5041</v>
      </c>
      <c r="DO294" t="s">
        <v>362</v>
      </c>
      <c r="DP294" t="s">
        <v>360</v>
      </c>
      <c r="DQ294" t="s">
        <v>362</v>
      </c>
      <c r="DR294" t="s">
        <v>362</v>
      </c>
      <c r="DS294" t="s">
        <v>362</v>
      </c>
      <c r="DT294" t="s">
        <v>362</v>
      </c>
      <c r="DU294" t="s">
        <v>362</v>
      </c>
      <c r="DV294" t="s">
        <v>362</v>
      </c>
      <c r="DW294" t="s">
        <v>362</v>
      </c>
      <c r="EK294" t="s">
        <v>5070</v>
      </c>
      <c r="EW294" t="s">
        <v>5094</v>
      </c>
      <c r="EX294" t="s">
        <v>360</v>
      </c>
      <c r="EY294" t="s">
        <v>362</v>
      </c>
      <c r="EZ294" t="s">
        <v>362</v>
      </c>
      <c r="FA294" t="s">
        <v>362</v>
      </c>
      <c r="FB294" t="s">
        <v>362</v>
      </c>
      <c r="FC294" t="s">
        <v>362</v>
      </c>
      <c r="FD294" t="s">
        <v>362</v>
      </c>
      <c r="FE294" t="s">
        <v>362</v>
      </c>
      <c r="FF294" t="s">
        <v>362</v>
      </c>
      <c r="FG294" t="s">
        <v>362</v>
      </c>
      <c r="FH294" t="s">
        <v>362</v>
      </c>
      <c r="FJ294" t="s">
        <v>5070</v>
      </c>
      <c r="FK294" t="s">
        <v>5111</v>
      </c>
      <c r="FL294" t="s">
        <v>5113</v>
      </c>
      <c r="FM294" t="s">
        <v>360</v>
      </c>
      <c r="FN294" t="s">
        <v>362</v>
      </c>
      <c r="FO294" t="s">
        <v>362</v>
      </c>
      <c r="FP294" t="s">
        <v>362</v>
      </c>
      <c r="FQ294" t="s">
        <v>362</v>
      </c>
      <c r="FR294" t="s">
        <v>362</v>
      </c>
      <c r="FS294" t="s">
        <v>362</v>
      </c>
      <c r="FT294" t="s">
        <v>362</v>
      </c>
      <c r="FV294" t="s">
        <v>3072</v>
      </c>
      <c r="GG294" t="s">
        <v>4949</v>
      </c>
      <c r="GI294" t="s">
        <v>3074</v>
      </c>
      <c r="HN294" t="s">
        <v>5172</v>
      </c>
      <c r="HO294" t="s">
        <v>362</v>
      </c>
      <c r="HP294" t="s">
        <v>362</v>
      </c>
      <c r="HQ294" t="s">
        <v>360</v>
      </c>
      <c r="HR294" t="s">
        <v>362</v>
      </c>
      <c r="HS294" t="s">
        <v>362</v>
      </c>
      <c r="HT294" t="s">
        <v>362</v>
      </c>
      <c r="HU294" t="s">
        <v>362</v>
      </c>
      <c r="HV294" t="s">
        <v>362</v>
      </c>
      <c r="HW294" t="s">
        <v>362</v>
      </c>
      <c r="HY294" t="s">
        <v>5186</v>
      </c>
      <c r="HZ294" t="s">
        <v>362</v>
      </c>
      <c r="IA294" t="s">
        <v>362</v>
      </c>
      <c r="IB294" t="s">
        <v>362</v>
      </c>
      <c r="IC294" t="s">
        <v>362</v>
      </c>
      <c r="ID294" t="s">
        <v>360</v>
      </c>
      <c r="IE294" t="s">
        <v>362</v>
      </c>
      <c r="IG294" t="s">
        <v>5187</v>
      </c>
      <c r="IP294" t="s">
        <v>5203</v>
      </c>
      <c r="IQ294" t="s">
        <v>5220</v>
      </c>
      <c r="IR294" t="s">
        <v>362</v>
      </c>
      <c r="IS294" t="s">
        <v>362</v>
      </c>
      <c r="IT294" t="s">
        <v>362</v>
      </c>
      <c r="IU294" t="s">
        <v>362</v>
      </c>
      <c r="IV294" t="s">
        <v>360</v>
      </c>
      <c r="IW294" t="s">
        <v>362</v>
      </c>
      <c r="IX294" t="s">
        <v>362</v>
      </c>
      <c r="IY294" t="s">
        <v>362</v>
      </c>
      <c r="IZ294" t="s">
        <v>362</v>
      </c>
      <c r="JA294" t="s">
        <v>362</v>
      </c>
      <c r="JL294" t="s">
        <v>5235</v>
      </c>
      <c r="JX294" t="s">
        <v>6675</v>
      </c>
      <c r="JY294" t="s">
        <v>360</v>
      </c>
      <c r="JZ294" t="s">
        <v>362</v>
      </c>
      <c r="KA294" t="s">
        <v>362</v>
      </c>
      <c r="KB294" t="s">
        <v>360</v>
      </c>
      <c r="KC294" t="s">
        <v>362</v>
      </c>
      <c r="KD294" t="s">
        <v>362</v>
      </c>
      <c r="KE294" t="s">
        <v>362</v>
      </c>
      <c r="KF294" t="s">
        <v>362</v>
      </c>
      <c r="KG294" t="s">
        <v>362</v>
      </c>
      <c r="KI294" t="s">
        <v>5259</v>
      </c>
      <c r="KJ294" t="s">
        <v>5263</v>
      </c>
      <c r="KK294" t="s">
        <v>360</v>
      </c>
      <c r="KL294" t="s">
        <v>362</v>
      </c>
      <c r="KM294" t="s">
        <v>362</v>
      </c>
      <c r="KN294" t="s">
        <v>362</v>
      </c>
      <c r="KO294" t="s">
        <v>362</v>
      </c>
      <c r="KP294" t="s">
        <v>362</v>
      </c>
      <c r="KQ294" t="s">
        <v>362</v>
      </c>
      <c r="KR294" t="s">
        <v>362</v>
      </c>
      <c r="KS294" t="s">
        <v>362</v>
      </c>
      <c r="KT294" t="s">
        <v>362</v>
      </c>
      <c r="KU294" t="s">
        <v>362</v>
      </c>
      <c r="LJ294" t="s">
        <v>5279</v>
      </c>
      <c r="LK294" t="s">
        <v>360</v>
      </c>
      <c r="LL294" t="s">
        <v>362</v>
      </c>
      <c r="LM294" t="s">
        <v>362</v>
      </c>
      <c r="LN294" t="s">
        <v>362</v>
      </c>
      <c r="LO294" t="s">
        <v>362</v>
      </c>
      <c r="LP294" t="s">
        <v>362</v>
      </c>
      <c r="LQ294" t="s">
        <v>362</v>
      </c>
      <c r="LS294" t="s">
        <v>3072</v>
      </c>
      <c r="LT294" t="s">
        <v>5287</v>
      </c>
      <c r="MR294" t="s">
        <v>5050</v>
      </c>
      <c r="MS294" t="s">
        <v>362</v>
      </c>
      <c r="MT294" t="s">
        <v>362</v>
      </c>
      <c r="MU294" t="s">
        <v>362</v>
      </c>
      <c r="MV294" t="s">
        <v>362</v>
      </c>
      <c r="MW294" t="s">
        <v>362</v>
      </c>
      <c r="MX294" t="s">
        <v>362</v>
      </c>
      <c r="MY294" t="s">
        <v>362</v>
      </c>
      <c r="MZ294" t="s">
        <v>360</v>
      </c>
      <c r="NA294" t="s">
        <v>362</v>
      </c>
      <c r="NB294" t="s">
        <v>362</v>
      </c>
      <c r="NC294" t="s">
        <v>362</v>
      </c>
      <c r="NE294" t="s">
        <v>4971</v>
      </c>
      <c r="NF294" t="s">
        <v>362</v>
      </c>
      <c r="NG294" t="s">
        <v>362</v>
      </c>
      <c r="NH294" t="s">
        <v>362</v>
      </c>
      <c r="NI294" t="s">
        <v>362</v>
      </c>
      <c r="NJ294" t="s">
        <v>362</v>
      </c>
      <c r="NK294" t="s">
        <v>362</v>
      </c>
      <c r="NL294" t="s">
        <v>362</v>
      </c>
      <c r="NM294" t="s">
        <v>362</v>
      </c>
      <c r="NN294" t="s">
        <v>362</v>
      </c>
      <c r="NO294" t="s">
        <v>362</v>
      </c>
      <c r="NP294" t="s">
        <v>362</v>
      </c>
      <c r="NQ294" t="s">
        <v>360</v>
      </c>
      <c r="NR294" t="s">
        <v>362</v>
      </c>
      <c r="NS294" t="s">
        <v>362</v>
      </c>
      <c r="NU294" t="s">
        <v>5263</v>
      </c>
      <c r="NV294" t="s">
        <v>360</v>
      </c>
      <c r="NW294" t="s">
        <v>362</v>
      </c>
      <c r="NX294" t="s">
        <v>362</v>
      </c>
      <c r="NY294" t="s">
        <v>362</v>
      </c>
      <c r="NZ294" t="s">
        <v>362</v>
      </c>
      <c r="OA294" t="s">
        <v>362</v>
      </c>
      <c r="OB294" t="s">
        <v>362</v>
      </c>
      <c r="OC294" t="s">
        <v>362</v>
      </c>
      <c r="OD294" t="s">
        <v>362</v>
      </c>
      <c r="OE294" t="s">
        <v>362</v>
      </c>
      <c r="OF294" t="s">
        <v>362</v>
      </c>
      <c r="OG294" t="s">
        <v>362</v>
      </c>
      <c r="OI294" t="s">
        <v>5345</v>
      </c>
      <c r="OJ294" t="s">
        <v>360</v>
      </c>
      <c r="OK294" t="s">
        <v>362</v>
      </c>
      <c r="OL294" t="s">
        <v>362</v>
      </c>
      <c r="OM294" t="s">
        <v>362</v>
      </c>
      <c r="ON294" t="s">
        <v>362</v>
      </c>
      <c r="OO294" t="s">
        <v>362</v>
      </c>
      <c r="OP294" t="s">
        <v>362</v>
      </c>
      <c r="OQ294" t="s">
        <v>362</v>
      </c>
      <c r="OR294" t="s">
        <v>362</v>
      </c>
      <c r="OS294" t="s">
        <v>362</v>
      </c>
      <c r="OU294" t="s">
        <v>5002</v>
      </c>
      <c r="PF294" t="s">
        <v>5398</v>
      </c>
      <c r="PG294" t="s">
        <v>362</v>
      </c>
      <c r="PH294" t="s">
        <v>362</v>
      </c>
      <c r="PI294" t="s">
        <v>362</v>
      </c>
      <c r="PJ294" t="s">
        <v>362</v>
      </c>
      <c r="PK294" t="s">
        <v>362</v>
      </c>
      <c r="PL294" t="s">
        <v>362</v>
      </c>
      <c r="PM294" t="s">
        <v>362</v>
      </c>
      <c r="PN294" t="s">
        <v>362</v>
      </c>
      <c r="PO294" t="s">
        <v>362</v>
      </c>
      <c r="PP294" t="s">
        <v>362</v>
      </c>
      <c r="PQ294" t="s">
        <v>362</v>
      </c>
      <c r="PR294" t="s">
        <v>362</v>
      </c>
      <c r="PS294" t="s">
        <v>362</v>
      </c>
      <c r="PT294" t="s">
        <v>362</v>
      </c>
      <c r="PU294" t="s">
        <v>362</v>
      </c>
      <c r="PV294" t="s">
        <v>362</v>
      </c>
      <c r="PW294" t="s">
        <v>362</v>
      </c>
      <c r="PX294" t="s">
        <v>360</v>
      </c>
      <c r="PZ294" t="s">
        <v>5398</v>
      </c>
      <c r="QA294" t="s">
        <v>362</v>
      </c>
      <c r="QB294" t="s">
        <v>362</v>
      </c>
      <c r="QC294" t="s">
        <v>362</v>
      </c>
      <c r="QD294" t="s">
        <v>362</v>
      </c>
      <c r="QE294" t="s">
        <v>362</v>
      </c>
      <c r="QF294" t="s">
        <v>362</v>
      </c>
      <c r="QG294" t="s">
        <v>362</v>
      </c>
      <c r="QH294" t="s">
        <v>362</v>
      </c>
      <c r="QI294" t="s">
        <v>362</v>
      </c>
      <c r="QJ294" t="s">
        <v>362</v>
      </c>
      <c r="QK294" t="s">
        <v>362</v>
      </c>
      <c r="QL294" t="s">
        <v>362</v>
      </c>
      <c r="QM294" t="s">
        <v>360</v>
      </c>
      <c r="QN294" t="s">
        <v>362</v>
      </c>
      <c r="QO294" t="s">
        <v>362</v>
      </c>
      <c r="QP294" t="s">
        <v>362</v>
      </c>
      <c r="SZ294" t="s">
        <v>3074</v>
      </c>
      <c r="TA294" t="s">
        <v>362</v>
      </c>
      <c r="TB294" t="s">
        <v>362</v>
      </c>
      <c r="TC294" t="s">
        <v>362</v>
      </c>
      <c r="TD294" t="s">
        <v>362</v>
      </c>
      <c r="TE294" t="s">
        <v>362</v>
      </c>
      <c r="TF294" t="s">
        <v>362</v>
      </c>
      <c r="TG294" t="s">
        <v>360</v>
      </c>
      <c r="TH294" t="s">
        <v>362</v>
      </c>
      <c r="UN294" t="s">
        <v>3074</v>
      </c>
      <c r="UO294" t="s">
        <v>3074</v>
      </c>
      <c r="UP294" t="s">
        <v>3074</v>
      </c>
      <c r="UQ294" t="s">
        <v>7188</v>
      </c>
      <c r="UR294" t="s">
        <v>304</v>
      </c>
      <c r="US294" t="s">
        <v>314</v>
      </c>
      <c r="UT294" t="s">
        <v>290</v>
      </c>
      <c r="UU294" t="s">
        <v>692</v>
      </c>
      <c r="UV294" t="s">
        <v>525</v>
      </c>
      <c r="UW294" t="s">
        <v>329</v>
      </c>
      <c r="UX294" t="s">
        <v>742</v>
      </c>
      <c r="UY294" t="s">
        <v>406</v>
      </c>
      <c r="UZ294" t="s">
        <v>1098</v>
      </c>
      <c r="VA294" t="s">
        <v>1184</v>
      </c>
      <c r="VB294" t="s">
        <v>380</v>
      </c>
    </row>
    <row r="295" spans="1:574" x14ac:dyDescent="0.25">
      <c r="A295" t="s">
        <v>7189</v>
      </c>
      <c r="B295" s="38">
        <v>45922</v>
      </c>
      <c r="C295" t="s">
        <v>3055</v>
      </c>
      <c r="D295" t="s">
        <v>3062</v>
      </c>
      <c r="E295" t="s">
        <v>3068</v>
      </c>
      <c r="G295" t="s">
        <v>3072</v>
      </c>
      <c r="H295" s="38">
        <v>44658</v>
      </c>
      <c r="I295">
        <v>32</v>
      </c>
      <c r="J295" t="s">
        <v>1471</v>
      </c>
      <c r="K295" t="s">
        <v>4866</v>
      </c>
      <c r="L295" t="s">
        <v>4875</v>
      </c>
      <c r="N295" t="s">
        <v>4913</v>
      </c>
      <c r="P295" t="s">
        <v>4921</v>
      </c>
      <c r="R295" t="s">
        <v>5527</v>
      </c>
      <c r="S295" t="s">
        <v>360</v>
      </c>
      <c r="T295" t="s">
        <v>362</v>
      </c>
      <c r="U295" t="s">
        <v>362</v>
      </c>
      <c r="V295" t="s">
        <v>362</v>
      </c>
      <c r="W295" t="s">
        <v>362</v>
      </c>
      <c r="X295" t="s">
        <v>362</v>
      </c>
      <c r="Y295" t="s">
        <v>362</v>
      </c>
      <c r="Z295" t="s">
        <v>362</v>
      </c>
      <c r="AB295" t="s">
        <v>4946</v>
      </c>
      <c r="AC295" t="s">
        <v>4940</v>
      </c>
      <c r="AD295" t="s">
        <v>4940</v>
      </c>
      <c r="AE295" t="s">
        <v>4940</v>
      </c>
      <c r="AF295" t="s">
        <v>4940</v>
      </c>
      <c r="AG295" t="s">
        <v>4940</v>
      </c>
      <c r="AH295" t="s">
        <v>4971</v>
      </c>
      <c r="AI295" t="s">
        <v>362</v>
      </c>
      <c r="AJ295" t="s">
        <v>362</v>
      </c>
      <c r="AK295" t="s">
        <v>362</v>
      </c>
      <c r="AL295" t="s">
        <v>362</v>
      </c>
      <c r="AM295" t="s">
        <v>362</v>
      </c>
      <c r="AN295" t="s">
        <v>362</v>
      </c>
      <c r="AO295" t="s">
        <v>362</v>
      </c>
      <c r="AP295" t="s">
        <v>362</v>
      </c>
      <c r="AQ295" t="s">
        <v>362</v>
      </c>
      <c r="AR295" t="s">
        <v>362</v>
      </c>
      <c r="AS295" t="s">
        <v>362</v>
      </c>
      <c r="AT295" t="s">
        <v>362</v>
      </c>
      <c r="AU295" t="s">
        <v>360</v>
      </c>
      <c r="AV295" t="s">
        <v>362</v>
      </c>
      <c r="AX295" t="s">
        <v>4973</v>
      </c>
      <c r="AY295" t="s">
        <v>362</v>
      </c>
      <c r="AZ295" t="s">
        <v>362</v>
      </c>
      <c r="BA295" t="s">
        <v>362</v>
      </c>
      <c r="BB295" t="s">
        <v>362</v>
      </c>
      <c r="BC295" t="s">
        <v>362</v>
      </c>
      <c r="BD295" t="s">
        <v>362</v>
      </c>
      <c r="BE295" t="s">
        <v>362</v>
      </c>
      <c r="BF295" t="s">
        <v>362</v>
      </c>
      <c r="BG295" t="s">
        <v>362</v>
      </c>
      <c r="BH295" t="s">
        <v>362</v>
      </c>
      <c r="BI295" t="s">
        <v>362</v>
      </c>
      <c r="BJ295" t="s">
        <v>360</v>
      </c>
      <c r="BK295" t="s">
        <v>362</v>
      </c>
      <c r="DE295" t="s">
        <v>5030</v>
      </c>
      <c r="DN295" t="s">
        <v>7190</v>
      </c>
      <c r="DO295" t="s">
        <v>362</v>
      </c>
      <c r="DP295" t="s">
        <v>360</v>
      </c>
      <c r="DQ295" t="s">
        <v>360</v>
      </c>
      <c r="DR295" t="s">
        <v>362</v>
      </c>
      <c r="DS295" t="s">
        <v>362</v>
      </c>
      <c r="DT295" t="s">
        <v>362</v>
      </c>
      <c r="DU295" t="s">
        <v>362</v>
      </c>
      <c r="DV295" t="s">
        <v>362</v>
      </c>
      <c r="DW295" t="s">
        <v>362</v>
      </c>
      <c r="FJ295" t="s">
        <v>5076</v>
      </c>
      <c r="FK295" t="s">
        <v>3074</v>
      </c>
      <c r="FL295" t="s">
        <v>5113</v>
      </c>
      <c r="FM295" t="s">
        <v>360</v>
      </c>
      <c r="FN295" t="s">
        <v>362</v>
      </c>
      <c r="FO295" t="s">
        <v>362</v>
      </c>
      <c r="FP295" t="s">
        <v>362</v>
      </c>
      <c r="FQ295" t="s">
        <v>362</v>
      </c>
      <c r="FR295" t="s">
        <v>362</v>
      </c>
      <c r="FS295" t="s">
        <v>362</v>
      </c>
      <c r="FT295" t="s">
        <v>362</v>
      </c>
      <c r="FV295" t="s">
        <v>5111</v>
      </c>
      <c r="FW295" t="s">
        <v>6019</v>
      </c>
      <c r="FX295" t="s">
        <v>362</v>
      </c>
      <c r="FY295" t="s">
        <v>360</v>
      </c>
      <c r="FZ295" t="s">
        <v>362</v>
      </c>
      <c r="GA295" t="s">
        <v>362</v>
      </c>
      <c r="GB295" t="s">
        <v>360</v>
      </c>
      <c r="GC295" t="s">
        <v>362</v>
      </c>
      <c r="GD295" t="s">
        <v>362</v>
      </c>
      <c r="GE295" t="s">
        <v>362</v>
      </c>
      <c r="GG295" t="s">
        <v>4953</v>
      </c>
      <c r="GI295" t="s">
        <v>3074</v>
      </c>
      <c r="HN295" t="s">
        <v>5172</v>
      </c>
      <c r="HO295" t="s">
        <v>362</v>
      </c>
      <c r="HP295" t="s">
        <v>362</v>
      </c>
      <c r="HQ295" t="s">
        <v>360</v>
      </c>
      <c r="HR295" t="s">
        <v>362</v>
      </c>
      <c r="HS295" t="s">
        <v>362</v>
      </c>
      <c r="HT295" t="s">
        <v>362</v>
      </c>
      <c r="HU295" t="s">
        <v>362</v>
      </c>
      <c r="HV295" t="s">
        <v>362</v>
      </c>
      <c r="HW295" t="s">
        <v>362</v>
      </c>
      <c r="HY295" t="s">
        <v>5186</v>
      </c>
      <c r="HZ295" t="s">
        <v>362</v>
      </c>
      <c r="IA295" t="s">
        <v>362</v>
      </c>
      <c r="IB295" t="s">
        <v>362</v>
      </c>
      <c r="IC295" t="s">
        <v>362</v>
      </c>
      <c r="ID295" t="s">
        <v>360</v>
      </c>
      <c r="IE295" t="s">
        <v>362</v>
      </c>
      <c r="IG295" t="s">
        <v>5021</v>
      </c>
      <c r="IH295" t="s">
        <v>5194</v>
      </c>
      <c r="II295" t="s">
        <v>360</v>
      </c>
      <c r="IJ295" t="s">
        <v>362</v>
      </c>
      <c r="IK295" t="s">
        <v>362</v>
      </c>
      <c r="IL295" t="s">
        <v>362</v>
      </c>
      <c r="IM295" t="s">
        <v>362</v>
      </c>
      <c r="IN295" t="s">
        <v>362</v>
      </c>
      <c r="IP295" t="s">
        <v>5203</v>
      </c>
      <c r="IQ295" t="s">
        <v>7055</v>
      </c>
      <c r="IR295" t="s">
        <v>362</v>
      </c>
      <c r="IS295" t="s">
        <v>360</v>
      </c>
      <c r="IT295" t="s">
        <v>362</v>
      </c>
      <c r="IU295" t="s">
        <v>360</v>
      </c>
      <c r="IV295" t="s">
        <v>362</v>
      </c>
      <c r="IW295" t="s">
        <v>362</v>
      </c>
      <c r="IX295" t="s">
        <v>362</v>
      </c>
      <c r="IY295" t="s">
        <v>362</v>
      </c>
      <c r="IZ295" t="s">
        <v>362</v>
      </c>
      <c r="JA295" t="s">
        <v>362</v>
      </c>
      <c r="JL295" t="s">
        <v>5235</v>
      </c>
      <c r="JX295" t="s">
        <v>6529</v>
      </c>
      <c r="JY295" t="s">
        <v>360</v>
      </c>
      <c r="JZ295" t="s">
        <v>362</v>
      </c>
      <c r="KA295" t="s">
        <v>362</v>
      </c>
      <c r="KB295" t="s">
        <v>362</v>
      </c>
      <c r="KC295" t="s">
        <v>360</v>
      </c>
      <c r="KD295" t="s">
        <v>360</v>
      </c>
      <c r="KE295" t="s">
        <v>362</v>
      </c>
      <c r="KF295" t="s">
        <v>362</v>
      </c>
      <c r="KG295" t="s">
        <v>362</v>
      </c>
      <c r="KI295" t="s">
        <v>5259</v>
      </c>
      <c r="KJ295" t="s">
        <v>5263</v>
      </c>
      <c r="KK295" t="s">
        <v>360</v>
      </c>
      <c r="KL295" t="s">
        <v>362</v>
      </c>
      <c r="KM295" t="s">
        <v>362</v>
      </c>
      <c r="KN295" t="s">
        <v>362</v>
      </c>
      <c r="KO295" t="s">
        <v>362</v>
      </c>
      <c r="KP295" t="s">
        <v>362</v>
      </c>
      <c r="KQ295" t="s">
        <v>362</v>
      </c>
      <c r="KR295" t="s">
        <v>362</v>
      </c>
      <c r="KS295" t="s">
        <v>362</v>
      </c>
      <c r="KT295" t="s">
        <v>362</v>
      </c>
      <c r="KU295" t="s">
        <v>362</v>
      </c>
      <c r="LJ295" t="s">
        <v>5997</v>
      </c>
      <c r="LK295" t="s">
        <v>360</v>
      </c>
      <c r="LL295" t="s">
        <v>360</v>
      </c>
      <c r="LM295" t="s">
        <v>362</v>
      </c>
      <c r="LN295" t="s">
        <v>362</v>
      </c>
      <c r="LO295" t="s">
        <v>362</v>
      </c>
      <c r="LP295" t="s">
        <v>362</v>
      </c>
      <c r="LQ295" t="s">
        <v>362</v>
      </c>
      <c r="LS295" t="s">
        <v>3072</v>
      </c>
      <c r="LT295" t="s">
        <v>5287</v>
      </c>
      <c r="MR295" t="s">
        <v>5050</v>
      </c>
      <c r="MS295" t="s">
        <v>362</v>
      </c>
      <c r="MT295" t="s">
        <v>362</v>
      </c>
      <c r="MU295" t="s">
        <v>362</v>
      </c>
      <c r="MV295" t="s">
        <v>362</v>
      </c>
      <c r="MW295" t="s">
        <v>362</v>
      </c>
      <c r="MX295" t="s">
        <v>362</v>
      </c>
      <c r="MY295" t="s">
        <v>362</v>
      </c>
      <c r="MZ295" t="s">
        <v>360</v>
      </c>
      <c r="NA295" t="s">
        <v>362</v>
      </c>
      <c r="NB295" t="s">
        <v>362</v>
      </c>
      <c r="NC295" t="s">
        <v>362</v>
      </c>
      <c r="NE295" t="s">
        <v>4971</v>
      </c>
      <c r="NF295" t="s">
        <v>362</v>
      </c>
      <c r="NG295" t="s">
        <v>362</v>
      </c>
      <c r="NH295" t="s">
        <v>362</v>
      </c>
      <c r="NI295" t="s">
        <v>362</v>
      </c>
      <c r="NJ295" t="s">
        <v>362</v>
      </c>
      <c r="NK295" t="s">
        <v>362</v>
      </c>
      <c r="NL295" t="s">
        <v>362</v>
      </c>
      <c r="NM295" t="s">
        <v>362</v>
      </c>
      <c r="NN295" t="s">
        <v>362</v>
      </c>
      <c r="NO295" t="s">
        <v>362</v>
      </c>
      <c r="NP295" t="s">
        <v>362</v>
      </c>
      <c r="NQ295" t="s">
        <v>360</v>
      </c>
      <c r="NR295" t="s">
        <v>362</v>
      </c>
      <c r="NS295" t="s">
        <v>362</v>
      </c>
      <c r="NU295" t="s">
        <v>5263</v>
      </c>
      <c r="NV295" t="s">
        <v>360</v>
      </c>
      <c r="NW295" t="s">
        <v>362</v>
      </c>
      <c r="NX295" t="s">
        <v>362</v>
      </c>
      <c r="NY295" t="s">
        <v>362</v>
      </c>
      <c r="NZ295" t="s">
        <v>362</v>
      </c>
      <c r="OA295" t="s">
        <v>362</v>
      </c>
      <c r="OB295" t="s">
        <v>362</v>
      </c>
      <c r="OC295" t="s">
        <v>362</v>
      </c>
      <c r="OD295" t="s">
        <v>362</v>
      </c>
      <c r="OE295" t="s">
        <v>362</v>
      </c>
      <c r="OF295" t="s">
        <v>362</v>
      </c>
      <c r="OG295" t="s">
        <v>362</v>
      </c>
      <c r="OI295" t="s">
        <v>5345</v>
      </c>
      <c r="OJ295" t="s">
        <v>360</v>
      </c>
      <c r="OK295" t="s">
        <v>362</v>
      </c>
      <c r="OL295" t="s">
        <v>362</v>
      </c>
      <c r="OM295" t="s">
        <v>362</v>
      </c>
      <c r="ON295" t="s">
        <v>362</v>
      </c>
      <c r="OO295" t="s">
        <v>362</v>
      </c>
      <c r="OP295" t="s">
        <v>362</v>
      </c>
      <c r="OQ295" t="s">
        <v>362</v>
      </c>
      <c r="OR295" t="s">
        <v>362</v>
      </c>
      <c r="OS295" t="s">
        <v>362</v>
      </c>
      <c r="OU295" t="s">
        <v>5002</v>
      </c>
      <c r="PF295" t="s">
        <v>5398</v>
      </c>
      <c r="PG295" t="s">
        <v>362</v>
      </c>
      <c r="PH295" t="s">
        <v>362</v>
      </c>
      <c r="PI295" t="s">
        <v>362</v>
      </c>
      <c r="PJ295" t="s">
        <v>362</v>
      </c>
      <c r="PK295" t="s">
        <v>362</v>
      </c>
      <c r="PL295" t="s">
        <v>362</v>
      </c>
      <c r="PM295" t="s">
        <v>362</v>
      </c>
      <c r="PN295" t="s">
        <v>362</v>
      </c>
      <c r="PO295" t="s">
        <v>362</v>
      </c>
      <c r="PP295" t="s">
        <v>362</v>
      </c>
      <c r="PQ295" t="s">
        <v>362</v>
      </c>
      <c r="PR295" t="s">
        <v>362</v>
      </c>
      <c r="PS295" t="s">
        <v>362</v>
      </c>
      <c r="PT295" t="s">
        <v>362</v>
      </c>
      <c r="PU295" t="s">
        <v>362</v>
      </c>
      <c r="PV295" t="s">
        <v>362</v>
      </c>
      <c r="PW295" t="s">
        <v>362</v>
      </c>
      <c r="PX295" t="s">
        <v>360</v>
      </c>
      <c r="PZ295" t="s">
        <v>5242</v>
      </c>
      <c r="QA295" t="s">
        <v>362</v>
      </c>
      <c r="QB295" t="s">
        <v>362</v>
      </c>
      <c r="QC295" t="s">
        <v>360</v>
      </c>
      <c r="QD295" t="s">
        <v>362</v>
      </c>
      <c r="QE295" t="s">
        <v>362</v>
      </c>
      <c r="QF295" t="s">
        <v>362</v>
      </c>
      <c r="QG295" t="s">
        <v>362</v>
      </c>
      <c r="QH295" t="s">
        <v>362</v>
      </c>
      <c r="QI295" t="s">
        <v>362</v>
      </c>
      <c r="QJ295" t="s">
        <v>362</v>
      </c>
      <c r="QK295" t="s">
        <v>362</v>
      </c>
      <c r="QL295" t="s">
        <v>362</v>
      </c>
      <c r="QM295" t="s">
        <v>362</v>
      </c>
      <c r="QN295" t="s">
        <v>362</v>
      </c>
      <c r="QO295" t="s">
        <v>362</v>
      </c>
      <c r="QP295" t="s">
        <v>362</v>
      </c>
      <c r="QR295" t="s">
        <v>5437</v>
      </c>
      <c r="QS295" t="s">
        <v>362</v>
      </c>
      <c r="QT295" t="s">
        <v>362</v>
      </c>
      <c r="QU295" t="s">
        <v>362</v>
      </c>
      <c r="QV295" t="s">
        <v>362</v>
      </c>
      <c r="QW295" t="s">
        <v>362</v>
      </c>
      <c r="QX295" t="s">
        <v>362</v>
      </c>
      <c r="QY295" t="s">
        <v>362</v>
      </c>
      <c r="QZ295" t="s">
        <v>360</v>
      </c>
      <c r="RA295" t="s">
        <v>362</v>
      </c>
      <c r="RB295" t="s">
        <v>362</v>
      </c>
      <c r="RC295" t="s">
        <v>362</v>
      </c>
      <c r="RD295" t="s">
        <v>362</v>
      </c>
      <c r="RF295" t="s">
        <v>5443</v>
      </c>
      <c r="RG295" t="s">
        <v>362</v>
      </c>
      <c r="RH295" t="s">
        <v>360</v>
      </c>
      <c r="RI295" t="s">
        <v>362</v>
      </c>
      <c r="RJ295" t="s">
        <v>362</v>
      </c>
      <c r="RK295" t="s">
        <v>362</v>
      </c>
      <c r="RL295" t="s">
        <v>362</v>
      </c>
      <c r="RM295" t="s">
        <v>362</v>
      </c>
      <c r="RN295" t="s">
        <v>362</v>
      </c>
      <c r="RO295" t="s">
        <v>362</v>
      </c>
      <c r="RP295" t="s">
        <v>362</v>
      </c>
      <c r="RQ295" t="s">
        <v>362</v>
      </c>
      <c r="RR295" t="s">
        <v>362</v>
      </c>
      <c r="RS295" t="s">
        <v>362</v>
      </c>
      <c r="RT295" t="s">
        <v>362</v>
      </c>
      <c r="RU295" t="s">
        <v>362</v>
      </c>
      <c r="RV295" t="s">
        <v>362</v>
      </c>
      <c r="RX295" t="s">
        <v>7132</v>
      </c>
      <c r="RY295" t="s">
        <v>360</v>
      </c>
      <c r="RZ295" t="s">
        <v>360</v>
      </c>
      <c r="SA295" t="s">
        <v>360</v>
      </c>
      <c r="SB295" t="s">
        <v>362</v>
      </c>
      <c r="SC295" t="s">
        <v>362</v>
      </c>
      <c r="SD295" t="s">
        <v>362</v>
      </c>
      <c r="SE295" t="s">
        <v>362</v>
      </c>
      <c r="SF295" t="s">
        <v>362</v>
      </c>
      <c r="SG295" t="s">
        <v>362</v>
      </c>
      <c r="SH295" t="s">
        <v>362</v>
      </c>
      <c r="SI295" t="s">
        <v>362</v>
      </c>
      <c r="SK295" t="s">
        <v>5495</v>
      </c>
      <c r="SL295" t="s">
        <v>362</v>
      </c>
      <c r="SM295" t="s">
        <v>362</v>
      </c>
      <c r="SN295" t="s">
        <v>362</v>
      </c>
      <c r="SO295" t="s">
        <v>362</v>
      </c>
      <c r="SP295" t="s">
        <v>362</v>
      </c>
      <c r="SQ295" t="s">
        <v>362</v>
      </c>
      <c r="SR295" t="s">
        <v>360</v>
      </c>
      <c r="SS295" t="s">
        <v>362</v>
      </c>
      <c r="ST295" t="s">
        <v>362</v>
      </c>
      <c r="SU295" t="s">
        <v>362</v>
      </c>
      <c r="SV295" t="s">
        <v>362</v>
      </c>
      <c r="SW295" t="s">
        <v>362</v>
      </c>
      <c r="SX295" t="s">
        <v>362</v>
      </c>
      <c r="SZ295" t="s">
        <v>6064</v>
      </c>
      <c r="TA295" t="s">
        <v>360</v>
      </c>
      <c r="TB295" t="s">
        <v>362</v>
      </c>
      <c r="TC295" t="s">
        <v>362</v>
      </c>
      <c r="TD295" t="s">
        <v>362</v>
      </c>
      <c r="TE295" t="s">
        <v>360</v>
      </c>
      <c r="TF295" t="s">
        <v>362</v>
      </c>
      <c r="TG295" t="s">
        <v>362</v>
      </c>
      <c r="TH295" t="s">
        <v>362</v>
      </c>
      <c r="TJ295" t="s">
        <v>5493</v>
      </c>
      <c r="TK295" t="s">
        <v>362</v>
      </c>
      <c r="TL295" t="s">
        <v>362</v>
      </c>
      <c r="TM295" t="s">
        <v>362</v>
      </c>
      <c r="TN295" t="s">
        <v>362</v>
      </c>
      <c r="TO295" t="s">
        <v>362</v>
      </c>
      <c r="TP295" t="s">
        <v>360</v>
      </c>
      <c r="TQ295" t="s">
        <v>362</v>
      </c>
      <c r="TR295" t="s">
        <v>362</v>
      </c>
      <c r="TS295" t="s">
        <v>362</v>
      </c>
      <c r="TT295" t="s">
        <v>362</v>
      </c>
      <c r="TU295" t="s">
        <v>362</v>
      </c>
      <c r="TV295" t="s">
        <v>362</v>
      </c>
      <c r="TW295" t="s">
        <v>362</v>
      </c>
      <c r="UN295" t="s">
        <v>3074</v>
      </c>
      <c r="UO295" t="s">
        <v>3074</v>
      </c>
      <c r="UP295" t="s">
        <v>3074</v>
      </c>
      <c r="UQ295" t="s">
        <v>7191</v>
      </c>
      <c r="UR295" t="s">
        <v>304</v>
      </c>
      <c r="US295" t="s">
        <v>314</v>
      </c>
      <c r="UT295" t="s">
        <v>282</v>
      </c>
      <c r="UU295" t="s">
        <v>690</v>
      </c>
      <c r="UV295" t="s">
        <v>532</v>
      </c>
      <c r="UW295" t="s">
        <v>328</v>
      </c>
      <c r="UX295" t="s">
        <v>737</v>
      </c>
      <c r="UY295" t="s">
        <v>402</v>
      </c>
      <c r="UZ295" t="s">
        <v>1098</v>
      </c>
      <c r="VA295" t="s">
        <v>1185</v>
      </c>
      <c r="VB295" t="s">
        <v>380</v>
      </c>
    </row>
    <row r="296" spans="1:574" x14ac:dyDescent="0.25">
      <c r="A296" t="s">
        <v>7192</v>
      </c>
      <c r="B296" s="38">
        <v>45922</v>
      </c>
      <c r="C296" t="s">
        <v>3057</v>
      </c>
      <c r="D296" t="s">
        <v>3062</v>
      </c>
      <c r="E296" t="s">
        <v>3068</v>
      </c>
      <c r="G296" t="s">
        <v>3072</v>
      </c>
      <c r="H296" s="38">
        <v>44616</v>
      </c>
      <c r="I296">
        <v>20</v>
      </c>
      <c r="J296" t="s">
        <v>1471</v>
      </c>
      <c r="K296" t="s">
        <v>4868</v>
      </c>
      <c r="L296" t="s">
        <v>4875</v>
      </c>
      <c r="N296" t="s">
        <v>4911</v>
      </c>
      <c r="P296" t="s">
        <v>4935</v>
      </c>
      <c r="R296" t="s">
        <v>3074</v>
      </c>
      <c r="S296" t="s">
        <v>362</v>
      </c>
      <c r="T296" t="s">
        <v>362</v>
      </c>
      <c r="U296" t="s">
        <v>362</v>
      </c>
      <c r="V296" t="s">
        <v>362</v>
      </c>
      <c r="W296" t="s">
        <v>362</v>
      </c>
      <c r="X296" t="s">
        <v>360</v>
      </c>
      <c r="Y296" t="s">
        <v>362</v>
      </c>
      <c r="Z296" t="s">
        <v>362</v>
      </c>
      <c r="AB296" t="s">
        <v>4940</v>
      </c>
      <c r="AC296" t="s">
        <v>4940</v>
      </c>
      <c r="AD296" t="s">
        <v>4940</v>
      </c>
      <c r="AE296" t="s">
        <v>4940</v>
      </c>
      <c r="AF296" t="s">
        <v>4940</v>
      </c>
      <c r="AG296" t="s">
        <v>4940</v>
      </c>
      <c r="AH296" t="s">
        <v>7193</v>
      </c>
      <c r="AI296" t="s">
        <v>360</v>
      </c>
      <c r="AJ296" t="s">
        <v>362</v>
      </c>
      <c r="AK296" t="s">
        <v>362</v>
      </c>
      <c r="AL296" t="s">
        <v>360</v>
      </c>
      <c r="AM296" t="s">
        <v>362</v>
      </c>
      <c r="AN296" t="s">
        <v>362</v>
      </c>
      <c r="AO296" t="s">
        <v>362</v>
      </c>
      <c r="AP296" t="s">
        <v>360</v>
      </c>
      <c r="AQ296" t="s">
        <v>360</v>
      </c>
      <c r="AR296" t="s">
        <v>362</v>
      </c>
      <c r="AS296" t="s">
        <v>360</v>
      </c>
      <c r="AT296" t="s">
        <v>362</v>
      </c>
      <c r="AU296" t="s">
        <v>362</v>
      </c>
      <c r="AV296" t="s">
        <v>362</v>
      </c>
      <c r="AX296" t="s">
        <v>4973</v>
      </c>
      <c r="AY296" t="s">
        <v>362</v>
      </c>
      <c r="AZ296" t="s">
        <v>362</v>
      </c>
      <c r="BA296" t="s">
        <v>362</v>
      </c>
      <c r="BB296" t="s">
        <v>362</v>
      </c>
      <c r="BC296" t="s">
        <v>362</v>
      </c>
      <c r="BD296" t="s">
        <v>362</v>
      </c>
      <c r="BE296" t="s">
        <v>362</v>
      </c>
      <c r="BF296" t="s">
        <v>362</v>
      </c>
      <c r="BG296" t="s">
        <v>362</v>
      </c>
      <c r="BH296" t="s">
        <v>362</v>
      </c>
      <c r="BI296" t="s">
        <v>362</v>
      </c>
      <c r="BJ296" t="s">
        <v>360</v>
      </c>
      <c r="BK296" t="s">
        <v>362</v>
      </c>
      <c r="DE296" t="s">
        <v>5030</v>
      </c>
      <c r="DN296" t="s">
        <v>5041</v>
      </c>
      <c r="DO296" t="s">
        <v>362</v>
      </c>
      <c r="DP296" t="s">
        <v>360</v>
      </c>
      <c r="DQ296" t="s">
        <v>362</v>
      </c>
      <c r="DR296" t="s">
        <v>362</v>
      </c>
      <c r="DS296" t="s">
        <v>362</v>
      </c>
      <c r="DT296" t="s">
        <v>362</v>
      </c>
      <c r="DU296" t="s">
        <v>362</v>
      </c>
      <c r="DV296" t="s">
        <v>362</v>
      </c>
      <c r="DW296" t="s">
        <v>362</v>
      </c>
      <c r="EK296" t="s">
        <v>5070</v>
      </c>
      <c r="EW296" t="s">
        <v>5106</v>
      </c>
      <c r="EX296" t="s">
        <v>362</v>
      </c>
      <c r="EY296" t="s">
        <v>362</v>
      </c>
      <c r="EZ296" t="s">
        <v>362</v>
      </c>
      <c r="FA296" t="s">
        <v>362</v>
      </c>
      <c r="FB296" t="s">
        <v>362</v>
      </c>
      <c r="FC296" t="s">
        <v>362</v>
      </c>
      <c r="FD296" t="s">
        <v>360</v>
      </c>
      <c r="FE296" t="s">
        <v>362</v>
      </c>
      <c r="FF296" t="s">
        <v>362</v>
      </c>
      <c r="FG296" t="s">
        <v>362</v>
      </c>
      <c r="FH296" t="s">
        <v>362</v>
      </c>
      <c r="FJ296" t="s">
        <v>5070</v>
      </c>
      <c r="FK296" t="s">
        <v>3072</v>
      </c>
      <c r="FV296" t="s">
        <v>3072</v>
      </c>
      <c r="GG296" t="s">
        <v>4949</v>
      </c>
      <c r="GI296" t="s">
        <v>3074</v>
      </c>
      <c r="HN296" t="s">
        <v>4907</v>
      </c>
      <c r="HO296" t="s">
        <v>362</v>
      </c>
      <c r="HP296" t="s">
        <v>362</v>
      </c>
      <c r="HQ296" t="s">
        <v>362</v>
      </c>
      <c r="HR296" t="s">
        <v>362</v>
      </c>
      <c r="HS296" t="s">
        <v>362</v>
      </c>
      <c r="HT296" t="s">
        <v>362</v>
      </c>
      <c r="HU296" t="s">
        <v>362</v>
      </c>
      <c r="HV296" t="s">
        <v>360</v>
      </c>
      <c r="HW296" t="s">
        <v>362</v>
      </c>
      <c r="HY296" t="s">
        <v>5186</v>
      </c>
      <c r="HZ296" t="s">
        <v>362</v>
      </c>
      <c r="IA296" t="s">
        <v>362</v>
      </c>
      <c r="IB296" t="s">
        <v>362</v>
      </c>
      <c r="IC296" t="s">
        <v>362</v>
      </c>
      <c r="ID296" t="s">
        <v>360</v>
      </c>
      <c r="IE296" t="s">
        <v>362</v>
      </c>
      <c r="IG296" t="s">
        <v>5187</v>
      </c>
      <c r="IP296" t="s">
        <v>5205</v>
      </c>
      <c r="IQ296" t="s">
        <v>5985</v>
      </c>
      <c r="IR296" t="s">
        <v>362</v>
      </c>
      <c r="IS296" t="s">
        <v>362</v>
      </c>
      <c r="IT296" t="s">
        <v>362</v>
      </c>
      <c r="IU296" t="s">
        <v>360</v>
      </c>
      <c r="IV296" t="s">
        <v>360</v>
      </c>
      <c r="IW296" t="s">
        <v>362</v>
      </c>
      <c r="IX296" t="s">
        <v>362</v>
      </c>
      <c r="IY296" t="s">
        <v>362</v>
      </c>
      <c r="IZ296" t="s">
        <v>362</v>
      </c>
      <c r="JA296" t="s">
        <v>362</v>
      </c>
      <c r="JL296" t="s">
        <v>5235</v>
      </c>
      <c r="JX296" t="s">
        <v>5257</v>
      </c>
      <c r="JY296" t="s">
        <v>362</v>
      </c>
      <c r="JZ296" t="s">
        <v>362</v>
      </c>
      <c r="KA296" t="s">
        <v>362</v>
      </c>
      <c r="KB296" t="s">
        <v>362</v>
      </c>
      <c r="KC296" t="s">
        <v>362</v>
      </c>
      <c r="KD296" t="s">
        <v>360</v>
      </c>
      <c r="KE296" t="s">
        <v>362</v>
      </c>
      <c r="KF296" t="s">
        <v>362</v>
      </c>
      <c r="KG296" t="s">
        <v>362</v>
      </c>
      <c r="KI296" t="s">
        <v>5259</v>
      </c>
      <c r="KJ296" t="s">
        <v>5263</v>
      </c>
      <c r="KK296" t="s">
        <v>360</v>
      </c>
      <c r="KL296" t="s">
        <v>362</v>
      </c>
      <c r="KM296" t="s">
        <v>362</v>
      </c>
      <c r="KN296" t="s">
        <v>362</v>
      </c>
      <c r="KO296" t="s">
        <v>362</v>
      </c>
      <c r="KP296" t="s">
        <v>362</v>
      </c>
      <c r="KQ296" t="s">
        <v>362</v>
      </c>
      <c r="KR296" t="s">
        <v>362</v>
      </c>
      <c r="KS296" t="s">
        <v>362</v>
      </c>
      <c r="KT296" t="s">
        <v>362</v>
      </c>
      <c r="KU296" t="s">
        <v>362</v>
      </c>
      <c r="LJ296" t="s">
        <v>6023</v>
      </c>
      <c r="LK296" t="s">
        <v>360</v>
      </c>
      <c r="LL296" t="s">
        <v>360</v>
      </c>
      <c r="LM296" t="s">
        <v>360</v>
      </c>
      <c r="LN296" t="s">
        <v>360</v>
      </c>
      <c r="LO296" t="s">
        <v>362</v>
      </c>
      <c r="LP296" t="s">
        <v>362</v>
      </c>
      <c r="LQ296" t="s">
        <v>362</v>
      </c>
      <c r="LS296" t="s">
        <v>3072</v>
      </c>
      <c r="LT296" t="s">
        <v>5287</v>
      </c>
      <c r="MR296" t="s">
        <v>5050</v>
      </c>
      <c r="MS296" t="s">
        <v>362</v>
      </c>
      <c r="MT296" t="s">
        <v>362</v>
      </c>
      <c r="MU296" t="s">
        <v>362</v>
      </c>
      <c r="MV296" t="s">
        <v>362</v>
      </c>
      <c r="MW296" t="s">
        <v>362</v>
      </c>
      <c r="MX296" t="s">
        <v>362</v>
      </c>
      <c r="MY296" t="s">
        <v>362</v>
      </c>
      <c r="MZ296" t="s">
        <v>360</v>
      </c>
      <c r="NA296" t="s">
        <v>362</v>
      </c>
      <c r="NB296" t="s">
        <v>362</v>
      </c>
      <c r="NC296" t="s">
        <v>362</v>
      </c>
      <c r="NE296" t="s">
        <v>4971</v>
      </c>
      <c r="NF296" t="s">
        <v>362</v>
      </c>
      <c r="NG296" t="s">
        <v>362</v>
      </c>
      <c r="NH296" t="s">
        <v>362</v>
      </c>
      <c r="NI296" t="s">
        <v>362</v>
      </c>
      <c r="NJ296" t="s">
        <v>362</v>
      </c>
      <c r="NK296" t="s">
        <v>362</v>
      </c>
      <c r="NL296" t="s">
        <v>362</v>
      </c>
      <c r="NM296" t="s">
        <v>362</v>
      </c>
      <c r="NN296" t="s">
        <v>362</v>
      </c>
      <c r="NO296" t="s">
        <v>362</v>
      </c>
      <c r="NP296" t="s">
        <v>362</v>
      </c>
      <c r="NQ296" t="s">
        <v>360</v>
      </c>
      <c r="NR296" t="s">
        <v>362</v>
      </c>
      <c r="NS296" t="s">
        <v>362</v>
      </c>
      <c r="NU296" t="s">
        <v>5263</v>
      </c>
      <c r="NV296" t="s">
        <v>360</v>
      </c>
      <c r="NW296" t="s">
        <v>362</v>
      </c>
      <c r="NX296" t="s">
        <v>362</v>
      </c>
      <c r="NY296" t="s">
        <v>362</v>
      </c>
      <c r="NZ296" t="s">
        <v>362</v>
      </c>
      <c r="OA296" t="s">
        <v>362</v>
      </c>
      <c r="OB296" t="s">
        <v>362</v>
      </c>
      <c r="OC296" t="s">
        <v>362</v>
      </c>
      <c r="OD296" t="s">
        <v>362</v>
      </c>
      <c r="OE296" t="s">
        <v>362</v>
      </c>
      <c r="OF296" t="s">
        <v>362</v>
      </c>
      <c r="OG296" t="s">
        <v>362</v>
      </c>
      <c r="OI296" t="s">
        <v>5345</v>
      </c>
      <c r="OJ296" t="s">
        <v>360</v>
      </c>
      <c r="OK296" t="s">
        <v>362</v>
      </c>
      <c r="OL296" t="s">
        <v>362</v>
      </c>
      <c r="OM296" t="s">
        <v>362</v>
      </c>
      <c r="ON296" t="s">
        <v>362</v>
      </c>
      <c r="OO296" t="s">
        <v>362</v>
      </c>
      <c r="OP296" t="s">
        <v>362</v>
      </c>
      <c r="OQ296" t="s">
        <v>362</v>
      </c>
      <c r="OR296" t="s">
        <v>362</v>
      </c>
      <c r="OS296" t="s">
        <v>362</v>
      </c>
      <c r="OU296" t="s">
        <v>5002</v>
      </c>
      <c r="PF296" t="s">
        <v>5398</v>
      </c>
      <c r="PG296" t="s">
        <v>362</v>
      </c>
      <c r="PH296" t="s">
        <v>362</v>
      </c>
      <c r="PI296" t="s">
        <v>362</v>
      </c>
      <c r="PJ296" t="s">
        <v>362</v>
      </c>
      <c r="PK296" t="s">
        <v>362</v>
      </c>
      <c r="PL296" t="s">
        <v>362</v>
      </c>
      <c r="PM296" t="s">
        <v>362</v>
      </c>
      <c r="PN296" t="s">
        <v>362</v>
      </c>
      <c r="PO296" t="s">
        <v>362</v>
      </c>
      <c r="PP296" t="s">
        <v>362</v>
      </c>
      <c r="PQ296" t="s">
        <v>362</v>
      </c>
      <c r="PR296" t="s">
        <v>362</v>
      </c>
      <c r="PS296" t="s">
        <v>362</v>
      </c>
      <c r="PT296" t="s">
        <v>362</v>
      </c>
      <c r="PU296" t="s">
        <v>362</v>
      </c>
      <c r="PV296" t="s">
        <v>362</v>
      </c>
      <c r="PW296" t="s">
        <v>362</v>
      </c>
      <c r="PX296" t="s">
        <v>360</v>
      </c>
      <c r="PZ296" t="s">
        <v>5398</v>
      </c>
      <c r="QA296" t="s">
        <v>362</v>
      </c>
      <c r="QB296" t="s">
        <v>362</v>
      </c>
      <c r="QC296" t="s">
        <v>362</v>
      </c>
      <c r="QD296" t="s">
        <v>362</v>
      </c>
      <c r="QE296" t="s">
        <v>362</v>
      </c>
      <c r="QF296" t="s">
        <v>362</v>
      </c>
      <c r="QG296" t="s">
        <v>362</v>
      </c>
      <c r="QH296" t="s">
        <v>362</v>
      </c>
      <c r="QI296" t="s">
        <v>362</v>
      </c>
      <c r="QJ296" t="s">
        <v>362</v>
      </c>
      <c r="QK296" t="s">
        <v>362</v>
      </c>
      <c r="QL296" t="s">
        <v>362</v>
      </c>
      <c r="QM296" t="s">
        <v>360</v>
      </c>
      <c r="QN296" t="s">
        <v>362</v>
      </c>
      <c r="QO296" t="s">
        <v>362</v>
      </c>
      <c r="QP296" t="s">
        <v>362</v>
      </c>
      <c r="SZ296" t="s">
        <v>3074</v>
      </c>
      <c r="TA296" t="s">
        <v>362</v>
      </c>
      <c r="TB296" t="s">
        <v>362</v>
      </c>
      <c r="TC296" t="s">
        <v>362</v>
      </c>
      <c r="TD296" t="s">
        <v>362</v>
      </c>
      <c r="TE296" t="s">
        <v>362</v>
      </c>
      <c r="TF296" t="s">
        <v>362</v>
      </c>
      <c r="TG296" t="s">
        <v>360</v>
      </c>
      <c r="TH296" t="s">
        <v>362</v>
      </c>
      <c r="UN296" t="s">
        <v>3074</v>
      </c>
      <c r="UO296" t="s">
        <v>3074</v>
      </c>
      <c r="UP296" t="s">
        <v>3074</v>
      </c>
      <c r="UQ296" t="s">
        <v>7194</v>
      </c>
      <c r="UR296" t="s">
        <v>304</v>
      </c>
      <c r="US296" t="s">
        <v>314</v>
      </c>
      <c r="UT296" t="s">
        <v>282</v>
      </c>
      <c r="UU296" t="s">
        <v>686</v>
      </c>
      <c r="UV296" t="s">
        <v>532</v>
      </c>
      <c r="UW296" t="s">
        <v>331</v>
      </c>
      <c r="UX296" t="s">
        <v>742</v>
      </c>
      <c r="UY296" t="s">
        <v>406</v>
      </c>
      <c r="UZ296" t="s">
        <v>1098</v>
      </c>
      <c r="VA296" t="s">
        <v>1184</v>
      </c>
      <c r="VB296" t="s">
        <v>390</v>
      </c>
    </row>
    <row r="297" spans="1:574" x14ac:dyDescent="0.25">
      <c r="A297" t="s">
        <v>7195</v>
      </c>
      <c r="B297" s="38">
        <v>45923</v>
      </c>
      <c r="C297" t="s">
        <v>3058</v>
      </c>
      <c r="D297" t="s">
        <v>3062</v>
      </c>
      <c r="E297" t="s">
        <v>3068</v>
      </c>
      <c r="G297" t="s">
        <v>3072</v>
      </c>
      <c r="H297" s="38">
        <v>45296</v>
      </c>
      <c r="I297">
        <v>32</v>
      </c>
      <c r="J297" t="s">
        <v>1471</v>
      </c>
      <c r="K297" t="s">
        <v>4866</v>
      </c>
      <c r="L297" t="s">
        <v>4875</v>
      </c>
      <c r="N297" t="s">
        <v>4911</v>
      </c>
      <c r="P297" t="s">
        <v>4921</v>
      </c>
      <c r="R297" t="s">
        <v>5527</v>
      </c>
      <c r="S297" t="s">
        <v>360</v>
      </c>
      <c r="T297" t="s">
        <v>362</v>
      </c>
      <c r="U297" t="s">
        <v>362</v>
      </c>
      <c r="V297" t="s">
        <v>362</v>
      </c>
      <c r="W297" t="s">
        <v>362</v>
      </c>
      <c r="X297" t="s">
        <v>362</v>
      </c>
      <c r="Y297" t="s">
        <v>362</v>
      </c>
      <c r="Z297" t="s">
        <v>362</v>
      </c>
      <c r="AB297" t="s">
        <v>4940</v>
      </c>
      <c r="AC297" t="s">
        <v>4940</v>
      </c>
      <c r="AD297" t="s">
        <v>4940</v>
      </c>
      <c r="AE297" t="s">
        <v>4940</v>
      </c>
      <c r="AF297" t="s">
        <v>4940</v>
      </c>
      <c r="AG297" t="s">
        <v>4940</v>
      </c>
      <c r="AH297" t="s">
        <v>5984</v>
      </c>
      <c r="AI297" t="s">
        <v>360</v>
      </c>
      <c r="AJ297" t="s">
        <v>360</v>
      </c>
      <c r="AK297" t="s">
        <v>362</v>
      </c>
      <c r="AL297" t="s">
        <v>362</v>
      </c>
      <c r="AM297" t="s">
        <v>362</v>
      </c>
      <c r="AN297" t="s">
        <v>362</v>
      </c>
      <c r="AO297" t="s">
        <v>362</v>
      </c>
      <c r="AP297" t="s">
        <v>362</v>
      </c>
      <c r="AQ297" t="s">
        <v>362</v>
      </c>
      <c r="AR297" t="s">
        <v>362</v>
      </c>
      <c r="AS297" t="s">
        <v>362</v>
      </c>
      <c r="AT297" t="s">
        <v>362</v>
      </c>
      <c r="AU297" t="s">
        <v>362</v>
      </c>
      <c r="AV297" t="s">
        <v>362</v>
      </c>
      <c r="AX297" t="s">
        <v>4973</v>
      </c>
      <c r="AY297" t="s">
        <v>362</v>
      </c>
      <c r="AZ297" t="s">
        <v>362</v>
      </c>
      <c r="BA297" t="s">
        <v>362</v>
      </c>
      <c r="BB297" t="s">
        <v>362</v>
      </c>
      <c r="BC297" t="s">
        <v>362</v>
      </c>
      <c r="BD297" t="s">
        <v>362</v>
      </c>
      <c r="BE297" t="s">
        <v>362</v>
      </c>
      <c r="BF297" t="s">
        <v>362</v>
      </c>
      <c r="BG297" t="s">
        <v>362</v>
      </c>
      <c r="BH297" t="s">
        <v>362</v>
      </c>
      <c r="BI297" t="s">
        <v>362</v>
      </c>
      <c r="BJ297" t="s">
        <v>360</v>
      </c>
      <c r="BK297" t="s">
        <v>362</v>
      </c>
      <c r="DE297" t="s">
        <v>5030</v>
      </c>
      <c r="DN297" t="s">
        <v>5041</v>
      </c>
      <c r="DO297" t="s">
        <v>362</v>
      </c>
      <c r="DP297" t="s">
        <v>360</v>
      </c>
      <c r="DQ297" t="s">
        <v>362</v>
      </c>
      <c r="DR297" t="s">
        <v>362</v>
      </c>
      <c r="DS297" t="s">
        <v>362</v>
      </c>
      <c r="DT297" t="s">
        <v>362</v>
      </c>
      <c r="DU297" t="s">
        <v>362</v>
      </c>
      <c r="DV297" t="s">
        <v>362</v>
      </c>
      <c r="DW297" t="s">
        <v>362</v>
      </c>
      <c r="EK297" t="s">
        <v>5070</v>
      </c>
      <c r="EW297" t="s">
        <v>7196</v>
      </c>
      <c r="EX297" t="s">
        <v>362</v>
      </c>
      <c r="EY297" t="s">
        <v>362</v>
      </c>
      <c r="EZ297" t="s">
        <v>362</v>
      </c>
      <c r="FA297" t="s">
        <v>360</v>
      </c>
      <c r="FB297" t="s">
        <v>360</v>
      </c>
      <c r="FC297" t="s">
        <v>360</v>
      </c>
      <c r="FD297" t="s">
        <v>360</v>
      </c>
      <c r="FE297" t="s">
        <v>362</v>
      </c>
      <c r="FF297" t="s">
        <v>362</v>
      </c>
      <c r="FG297" t="s">
        <v>362</v>
      </c>
      <c r="FH297" t="s">
        <v>362</v>
      </c>
      <c r="FJ297" t="s">
        <v>5074</v>
      </c>
      <c r="FK297" t="s">
        <v>3074</v>
      </c>
      <c r="FL297" t="s">
        <v>6047</v>
      </c>
      <c r="FM297" t="s">
        <v>360</v>
      </c>
      <c r="FN297" t="s">
        <v>360</v>
      </c>
      <c r="FO297" t="s">
        <v>362</v>
      </c>
      <c r="FP297" t="s">
        <v>362</v>
      </c>
      <c r="FQ297" t="s">
        <v>362</v>
      </c>
      <c r="FR297" t="s">
        <v>362</v>
      </c>
      <c r="FS297" t="s">
        <v>362</v>
      </c>
      <c r="FT297" t="s">
        <v>362</v>
      </c>
      <c r="FV297" t="s">
        <v>5111</v>
      </c>
      <c r="FW297" t="s">
        <v>6019</v>
      </c>
      <c r="FX297" t="s">
        <v>362</v>
      </c>
      <c r="FY297" t="s">
        <v>360</v>
      </c>
      <c r="FZ297" t="s">
        <v>362</v>
      </c>
      <c r="GA297" t="s">
        <v>362</v>
      </c>
      <c r="GB297" t="s">
        <v>360</v>
      </c>
      <c r="GC297" t="s">
        <v>362</v>
      </c>
      <c r="GD297" t="s">
        <v>362</v>
      </c>
      <c r="GE297" t="s">
        <v>362</v>
      </c>
      <c r="GG297" t="s">
        <v>4953</v>
      </c>
      <c r="GI297" t="s">
        <v>3072</v>
      </c>
      <c r="GJ297" t="s">
        <v>5137</v>
      </c>
      <c r="GK297" t="s">
        <v>362</v>
      </c>
      <c r="GL297" t="s">
        <v>360</v>
      </c>
      <c r="GM297" t="s">
        <v>362</v>
      </c>
      <c r="GN297" t="s">
        <v>362</v>
      </c>
      <c r="GO297" t="s">
        <v>362</v>
      </c>
      <c r="GP297" t="s">
        <v>362</v>
      </c>
      <c r="GR297" t="s">
        <v>4907</v>
      </c>
      <c r="GS297" t="s">
        <v>362</v>
      </c>
      <c r="GT297" t="s">
        <v>362</v>
      </c>
      <c r="GU297" t="s">
        <v>362</v>
      </c>
      <c r="GV297" t="s">
        <v>362</v>
      </c>
      <c r="GW297" t="s">
        <v>362</v>
      </c>
      <c r="GX297" t="s">
        <v>362</v>
      </c>
      <c r="GY297" t="s">
        <v>360</v>
      </c>
      <c r="GZ297" t="s">
        <v>362</v>
      </c>
      <c r="HB297" t="s">
        <v>3074</v>
      </c>
      <c r="HC297" t="s">
        <v>5166</v>
      </c>
      <c r="HD297" t="s">
        <v>362</v>
      </c>
      <c r="HE297" t="s">
        <v>362</v>
      </c>
      <c r="HF297" t="s">
        <v>362</v>
      </c>
      <c r="HG297" t="s">
        <v>362</v>
      </c>
      <c r="HH297" t="s">
        <v>362</v>
      </c>
      <c r="HI297" t="s">
        <v>360</v>
      </c>
      <c r="HJ297" t="s">
        <v>362</v>
      </c>
      <c r="HK297" t="s">
        <v>362</v>
      </c>
      <c r="HL297" t="s">
        <v>362</v>
      </c>
      <c r="IG297" t="s">
        <v>5021</v>
      </c>
      <c r="IH297" t="s">
        <v>6120</v>
      </c>
      <c r="II297" t="s">
        <v>362</v>
      </c>
      <c r="IJ297" t="s">
        <v>360</v>
      </c>
      <c r="IK297" t="s">
        <v>360</v>
      </c>
      <c r="IL297" t="s">
        <v>362</v>
      </c>
      <c r="IM297" t="s">
        <v>362</v>
      </c>
      <c r="IN297" t="s">
        <v>362</v>
      </c>
      <c r="IP297" t="s">
        <v>5205</v>
      </c>
      <c r="IQ297" t="s">
        <v>5224</v>
      </c>
      <c r="IR297" t="s">
        <v>362</v>
      </c>
      <c r="IS297" t="s">
        <v>362</v>
      </c>
      <c r="IT297" t="s">
        <v>362</v>
      </c>
      <c r="IU297" t="s">
        <v>362</v>
      </c>
      <c r="IV297" t="s">
        <v>362</v>
      </c>
      <c r="IW297" t="s">
        <v>362</v>
      </c>
      <c r="IX297" t="s">
        <v>360</v>
      </c>
      <c r="IY297" t="s">
        <v>362</v>
      </c>
      <c r="IZ297" t="s">
        <v>362</v>
      </c>
      <c r="JA297" t="s">
        <v>362</v>
      </c>
      <c r="JC297" t="s">
        <v>5233</v>
      </c>
      <c r="JD297" t="s">
        <v>362</v>
      </c>
      <c r="JE297" t="s">
        <v>362</v>
      </c>
      <c r="JF297" t="s">
        <v>362</v>
      </c>
      <c r="JG297" t="s">
        <v>362</v>
      </c>
      <c r="JH297" t="s">
        <v>360</v>
      </c>
      <c r="JI297" t="s">
        <v>362</v>
      </c>
      <c r="JJ297" t="s">
        <v>362</v>
      </c>
      <c r="JL297" t="s">
        <v>3074</v>
      </c>
      <c r="KI297" t="s">
        <v>5259</v>
      </c>
      <c r="KJ297" t="s">
        <v>6186</v>
      </c>
      <c r="KK297" t="s">
        <v>360</v>
      </c>
      <c r="KL297" t="s">
        <v>362</v>
      </c>
      <c r="KM297" t="s">
        <v>360</v>
      </c>
      <c r="KN297" t="s">
        <v>362</v>
      </c>
      <c r="KO297" t="s">
        <v>362</v>
      </c>
      <c r="KP297" t="s">
        <v>362</v>
      </c>
      <c r="KQ297" t="s">
        <v>362</v>
      </c>
      <c r="KR297" t="s">
        <v>362</v>
      </c>
      <c r="KS297" t="s">
        <v>362</v>
      </c>
      <c r="KT297" t="s">
        <v>362</v>
      </c>
      <c r="KU297" t="s">
        <v>362</v>
      </c>
      <c r="LJ297" t="s">
        <v>6023</v>
      </c>
      <c r="LK297" t="s">
        <v>360</v>
      </c>
      <c r="LL297" t="s">
        <v>360</v>
      </c>
      <c r="LM297" t="s">
        <v>360</v>
      </c>
      <c r="LN297" t="s">
        <v>360</v>
      </c>
      <c r="LO297" t="s">
        <v>362</v>
      </c>
      <c r="LP297" t="s">
        <v>362</v>
      </c>
      <c r="LQ297" t="s">
        <v>362</v>
      </c>
      <c r="LS297" t="s">
        <v>3072</v>
      </c>
      <c r="LT297" t="s">
        <v>5289</v>
      </c>
      <c r="MF297" t="s">
        <v>5310</v>
      </c>
      <c r="MG297" t="s">
        <v>360</v>
      </c>
      <c r="MH297" t="s">
        <v>362</v>
      </c>
      <c r="MI297" t="s">
        <v>362</v>
      </c>
      <c r="MJ297" t="s">
        <v>362</v>
      </c>
      <c r="MK297" t="s">
        <v>362</v>
      </c>
      <c r="ML297" t="s">
        <v>362</v>
      </c>
      <c r="MM297" t="s">
        <v>362</v>
      </c>
      <c r="MN297" t="s">
        <v>362</v>
      </c>
      <c r="MO297" t="s">
        <v>362</v>
      </c>
      <c r="MP297" t="s">
        <v>362</v>
      </c>
      <c r="NE297" t="s">
        <v>4971</v>
      </c>
      <c r="NF297" t="s">
        <v>362</v>
      </c>
      <c r="NG297" t="s">
        <v>362</v>
      </c>
      <c r="NH297" t="s">
        <v>362</v>
      </c>
      <c r="NI297" t="s">
        <v>362</v>
      </c>
      <c r="NJ297" t="s">
        <v>362</v>
      </c>
      <c r="NK297" t="s">
        <v>362</v>
      </c>
      <c r="NL297" t="s">
        <v>362</v>
      </c>
      <c r="NM297" t="s">
        <v>362</v>
      </c>
      <c r="NN297" t="s">
        <v>362</v>
      </c>
      <c r="NO297" t="s">
        <v>362</v>
      </c>
      <c r="NP297" t="s">
        <v>362</v>
      </c>
      <c r="NQ297" t="s">
        <v>360</v>
      </c>
      <c r="NR297" t="s">
        <v>362</v>
      </c>
      <c r="NS297" t="s">
        <v>362</v>
      </c>
      <c r="NU297" t="s">
        <v>5996</v>
      </c>
      <c r="NV297" t="s">
        <v>360</v>
      </c>
      <c r="NW297" t="s">
        <v>362</v>
      </c>
      <c r="NX297" t="s">
        <v>362</v>
      </c>
      <c r="NY297" t="s">
        <v>362</v>
      </c>
      <c r="NZ297" t="s">
        <v>360</v>
      </c>
      <c r="OA297" t="s">
        <v>362</v>
      </c>
      <c r="OB297" t="s">
        <v>360</v>
      </c>
      <c r="OC297" t="s">
        <v>362</v>
      </c>
      <c r="OD297" t="s">
        <v>362</v>
      </c>
      <c r="OE297" t="s">
        <v>362</v>
      </c>
      <c r="OF297" t="s">
        <v>362</v>
      </c>
      <c r="OG297" t="s">
        <v>362</v>
      </c>
      <c r="OI297" t="s">
        <v>7099</v>
      </c>
      <c r="OJ297" t="s">
        <v>360</v>
      </c>
      <c r="OK297" t="s">
        <v>362</v>
      </c>
      <c r="OL297" t="s">
        <v>362</v>
      </c>
      <c r="OM297" t="s">
        <v>362</v>
      </c>
      <c r="ON297" t="s">
        <v>360</v>
      </c>
      <c r="OO297" t="s">
        <v>362</v>
      </c>
      <c r="OP297" t="s">
        <v>360</v>
      </c>
      <c r="OQ297" t="s">
        <v>362</v>
      </c>
      <c r="OR297" t="s">
        <v>362</v>
      </c>
      <c r="OS297" t="s">
        <v>362</v>
      </c>
      <c r="OU297" t="s">
        <v>5021</v>
      </c>
      <c r="OV297" t="s">
        <v>6331</v>
      </c>
      <c r="OW297" t="s">
        <v>360</v>
      </c>
      <c r="OX297" t="s">
        <v>360</v>
      </c>
      <c r="OY297" t="s">
        <v>362</v>
      </c>
      <c r="OZ297" t="s">
        <v>360</v>
      </c>
      <c r="PA297" t="s">
        <v>362</v>
      </c>
      <c r="PB297" t="s">
        <v>362</v>
      </c>
      <c r="PC297" t="s">
        <v>362</v>
      </c>
      <c r="PD297" t="s">
        <v>362</v>
      </c>
      <c r="PF297" t="s">
        <v>6195</v>
      </c>
      <c r="PG297" t="s">
        <v>362</v>
      </c>
      <c r="PH297" t="s">
        <v>362</v>
      </c>
      <c r="PI297" t="s">
        <v>362</v>
      </c>
      <c r="PJ297" t="s">
        <v>362</v>
      </c>
      <c r="PK297" t="s">
        <v>360</v>
      </c>
      <c r="PL297" t="s">
        <v>362</v>
      </c>
      <c r="PM297" t="s">
        <v>360</v>
      </c>
      <c r="PN297" t="s">
        <v>362</v>
      </c>
      <c r="PO297" t="s">
        <v>362</v>
      </c>
      <c r="PP297" t="s">
        <v>360</v>
      </c>
      <c r="PQ297" t="s">
        <v>362</v>
      </c>
      <c r="PR297" t="s">
        <v>362</v>
      </c>
      <c r="PS297" t="s">
        <v>362</v>
      </c>
      <c r="PT297" t="s">
        <v>362</v>
      </c>
      <c r="PU297" t="s">
        <v>362</v>
      </c>
      <c r="PV297" t="s">
        <v>362</v>
      </c>
      <c r="PW297" t="s">
        <v>362</v>
      </c>
      <c r="PX297" t="s">
        <v>362</v>
      </c>
      <c r="PZ297" t="s">
        <v>6522</v>
      </c>
      <c r="QA297" t="s">
        <v>362</v>
      </c>
      <c r="QB297" t="s">
        <v>362</v>
      </c>
      <c r="QC297" t="s">
        <v>362</v>
      </c>
      <c r="QD297" t="s">
        <v>362</v>
      </c>
      <c r="QE297" t="s">
        <v>362</v>
      </c>
      <c r="QF297" t="s">
        <v>360</v>
      </c>
      <c r="QG297" t="s">
        <v>362</v>
      </c>
      <c r="QH297" t="s">
        <v>360</v>
      </c>
      <c r="QI297" t="s">
        <v>362</v>
      </c>
      <c r="QJ297" t="s">
        <v>362</v>
      </c>
      <c r="QK297" t="s">
        <v>362</v>
      </c>
      <c r="QL297" t="s">
        <v>362</v>
      </c>
      <c r="QM297" t="s">
        <v>362</v>
      </c>
      <c r="QN297" t="s">
        <v>362</v>
      </c>
      <c r="QO297" t="s">
        <v>362</v>
      </c>
      <c r="QP297" t="s">
        <v>362</v>
      </c>
      <c r="QR297" t="s">
        <v>7197</v>
      </c>
      <c r="QS297" t="s">
        <v>362</v>
      </c>
      <c r="QT297" t="s">
        <v>362</v>
      </c>
      <c r="QU297" t="s">
        <v>360</v>
      </c>
      <c r="QV297" t="s">
        <v>362</v>
      </c>
      <c r="QW297" t="s">
        <v>360</v>
      </c>
      <c r="QX297" t="s">
        <v>362</v>
      </c>
      <c r="QY297" t="s">
        <v>360</v>
      </c>
      <c r="QZ297" t="s">
        <v>360</v>
      </c>
      <c r="RA297" t="s">
        <v>362</v>
      </c>
      <c r="RB297" t="s">
        <v>362</v>
      </c>
      <c r="RC297" t="s">
        <v>362</v>
      </c>
      <c r="RD297" t="s">
        <v>362</v>
      </c>
      <c r="RF297" t="s">
        <v>6027</v>
      </c>
      <c r="RG297" t="s">
        <v>362</v>
      </c>
      <c r="RH297" t="s">
        <v>362</v>
      </c>
      <c r="RI297" t="s">
        <v>362</v>
      </c>
      <c r="RJ297" t="s">
        <v>362</v>
      </c>
      <c r="RK297" t="s">
        <v>360</v>
      </c>
      <c r="RL297" t="s">
        <v>360</v>
      </c>
      <c r="RM297" t="s">
        <v>362</v>
      </c>
      <c r="RN297" t="s">
        <v>362</v>
      </c>
      <c r="RO297" t="s">
        <v>362</v>
      </c>
      <c r="RP297" t="s">
        <v>362</v>
      </c>
      <c r="RQ297" t="s">
        <v>362</v>
      </c>
      <c r="RR297" t="s">
        <v>362</v>
      </c>
      <c r="RS297" t="s">
        <v>362</v>
      </c>
      <c r="RT297" t="s">
        <v>362</v>
      </c>
      <c r="RU297" t="s">
        <v>362</v>
      </c>
      <c r="RV297" t="s">
        <v>362</v>
      </c>
      <c r="RX297" t="s">
        <v>6915</v>
      </c>
      <c r="RY297" t="s">
        <v>360</v>
      </c>
      <c r="RZ297" t="s">
        <v>360</v>
      </c>
      <c r="SA297" t="s">
        <v>360</v>
      </c>
      <c r="SB297" t="s">
        <v>360</v>
      </c>
      <c r="SC297" t="s">
        <v>360</v>
      </c>
      <c r="SD297" t="s">
        <v>360</v>
      </c>
      <c r="SE297" t="s">
        <v>362</v>
      </c>
      <c r="SF297" t="s">
        <v>360</v>
      </c>
      <c r="SG297" t="s">
        <v>362</v>
      </c>
      <c r="SH297" t="s">
        <v>362</v>
      </c>
      <c r="SI297" t="s">
        <v>362</v>
      </c>
      <c r="SK297" t="s">
        <v>6764</v>
      </c>
      <c r="SL297" t="s">
        <v>362</v>
      </c>
      <c r="SM297" t="s">
        <v>362</v>
      </c>
      <c r="SN297" t="s">
        <v>362</v>
      </c>
      <c r="SO297" t="s">
        <v>360</v>
      </c>
      <c r="SP297" t="s">
        <v>362</v>
      </c>
      <c r="SQ297" t="s">
        <v>360</v>
      </c>
      <c r="SR297" t="s">
        <v>360</v>
      </c>
      <c r="SS297" t="s">
        <v>360</v>
      </c>
      <c r="ST297" t="s">
        <v>360</v>
      </c>
      <c r="SU297" t="s">
        <v>362</v>
      </c>
      <c r="SV297" t="s">
        <v>362</v>
      </c>
      <c r="SW297" t="s">
        <v>362</v>
      </c>
      <c r="SX297" t="s">
        <v>362</v>
      </c>
      <c r="SZ297" t="s">
        <v>3074</v>
      </c>
      <c r="TA297" t="s">
        <v>362</v>
      </c>
      <c r="TB297" t="s">
        <v>362</v>
      </c>
      <c r="TC297" t="s">
        <v>362</v>
      </c>
      <c r="TD297" t="s">
        <v>362</v>
      </c>
      <c r="TE297" t="s">
        <v>362</v>
      </c>
      <c r="TF297" t="s">
        <v>362</v>
      </c>
      <c r="TG297" t="s">
        <v>360</v>
      </c>
      <c r="TH297" t="s">
        <v>362</v>
      </c>
      <c r="UN297" t="s">
        <v>3074</v>
      </c>
      <c r="UO297" t="s">
        <v>3074</v>
      </c>
      <c r="UP297" t="s">
        <v>3074</v>
      </c>
      <c r="UQ297" t="s">
        <v>7198</v>
      </c>
      <c r="UR297" t="s">
        <v>304</v>
      </c>
      <c r="US297" t="s">
        <v>314</v>
      </c>
      <c r="UT297" t="s">
        <v>282</v>
      </c>
      <c r="UU297" t="s">
        <v>688</v>
      </c>
      <c r="UV297" t="s">
        <v>525</v>
      </c>
      <c r="UW297" t="s">
        <v>328</v>
      </c>
      <c r="UX297" t="s">
        <v>737</v>
      </c>
      <c r="UY297" t="s">
        <v>406</v>
      </c>
      <c r="UZ297" t="s">
        <v>1098</v>
      </c>
      <c r="VA297" t="s">
        <v>1185</v>
      </c>
      <c r="VB297" t="s">
        <v>380</v>
      </c>
    </row>
    <row r="298" spans="1:574" x14ac:dyDescent="0.25">
      <c r="A298" t="s">
        <v>7199</v>
      </c>
      <c r="B298" s="38">
        <v>45923</v>
      </c>
      <c r="C298" t="s">
        <v>3056</v>
      </c>
      <c r="D298" t="s">
        <v>3062</v>
      </c>
      <c r="E298" t="s">
        <v>3068</v>
      </c>
      <c r="G298" t="s">
        <v>3072</v>
      </c>
      <c r="H298" s="38">
        <v>44616</v>
      </c>
      <c r="I298">
        <v>31</v>
      </c>
      <c r="J298" t="s">
        <v>1471</v>
      </c>
      <c r="K298" t="s">
        <v>4868</v>
      </c>
      <c r="L298" t="s">
        <v>4888</v>
      </c>
      <c r="N298" t="s">
        <v>4911</v>
      </c>
      <c r="P298" t="s">
        <v>4921</v>
      </c>
      <c r="R298" t="s">
        <v>3074</v>
      </c>
      <c r="S298" t="s">
        <v>362</v>
      </c>
      <c r="T298" t="s">
        <v>362</v>
      </c>
      <c r="U298" t="s">
        <v>362</v>
      </c>
      <c r="V298" t="s">
        <v>362</v>
      </c>
      <c r="W298" t="s">
        <v>362</v>
      </c>
      <c r="X298" t="s">
        <v>360</v>
      </c>
      <c r="Y298" t="s">
        <v>362</v>
      </c>
      <c r="Z298" t="s">
        <v>362</v>
      </c>
      <c r="AB298" t="s">
        <v>4940</v>
      </c>
      <c r="AC298" t="s">
        <v>4940</v>
      </c>
      <c r="AD298" t="s">
        <v>4940</v>
      </c>
      <c r="AE298" t="s">
        <v>4940</v>
      </c>
      <c r="AF298" t="s">
        <v>4940</v>
      </c>
      <c r="AG298" t="s">
        <v>4940</v>
      </c>
      <c r="AH298" t="s">
        <v>4971</v>
      </c>
      <c r="AI298" t="s">
        <v>362</v>
      </c>
      <c r="AJ298" t="s">
        <v>362</v>
      </c>
      <c r="AK298" t="s">
        <v>362</v>
      </c>
      <c r="AL298" t="s">
        <v>362</v>
      </c>
      <c r="AM298" t="s">
        <v>362</v>
      </c>
      <c r="AN298" t="s">
        <v>362</v>
      </c>
      <c r="AO298" t="s">
        <v>362</v>
      </c>
      <c r="AP298" t="s">
        <v>362</v>
      </c>
      <c r="AQ298" t="s">
        <v>362</v>
      </c>
      <c r="AR298" t="s">
        <v>362</v>
      </c>
      <c r="AS298" t="s">
        <v>362</v>
      </c>
      <c r="AT298" t="s">
        <v>362</v>
      </c>
      <c r="AU298" t="s">
        <v>360</v>
      </c>
      <c r="AV298" t="s">
        <v>362</v>
      </c>
      <c r="AX298" t="s">
        <v>4973</v>
      </c>
      <c r="AY298" t="s">
        <v>362</v>
      </c>
      <c r="AZ298" t="s">
        <v>362</v>
      </c>
      <c r="BA298" t="s">
        <v>362</v>
      </c>
      <c r="BB298" t="s">
        <v>362</v>
      </c>
      <c r="BC298" t="s">
        <v>362</v>
      </c>
      <c r="BD298" t="s">
        <v>362</v>
      </c>
      <c r="BE298" t="s">
        <v>362</v>
      </c>
      <c r="BF298" t="s">
        <v>362</v>
      </c>
      <c r="BG298" t="s">
        <v>362</v>
      </c>
      <c r="BH298" t="s">
        <v>362</v>
      </c>
      <c r="BI298" t="s">
        <v>362</v>
      </c>
      <c r="BJ298" t="s">
        <v>360</v>
      </c>
      <c r="BK298" t="s">
        <v>362</v>
      </c>
      <c r="DE298" t="s">
        <v>5030</v>
      </c>
      <c r="DN298" t="s">
        <v>5041</v>
      </c>
      <c r="DO298" t="s">
        <v>362</v>
      </c>
      <c r="DP298" t="s">
        <v>360</v>
      </c>
      <c r="DQ298" t="s">
        <v>362</v>
      </c>
      <c r="DR298" t="s">
        <v>362</v>
      </c>
      <c r="DS298" t="s">
        <v>362</v>
      </c>
      <c r="DT298" t="s">
        <v>362</v>
      </c>
      <c r="DU298" t="s">
        <v>362</v>
      </c>
      <c r="DV298" t="s">
        <v>362</v>
      </c>
      <c r="DW298" t="s">
        <v>362</v>
      </c>
      <c r="FJ298" t="s">
        <v>5070</v>
      </c>
      <c r="FK298" t="s">
        <v>5111</v>
      </c>
      <c r="FL298" t="s">
        <v>5117</v>
      </c>
      <c r="FM298" t="s">
        <v>362</v>
      </c>
      <c r="FN298" t="s">
        <v>362</v>
      </c>
      <c r="FO298" t="s">
        <v>360</v>
      </c>
      <c r="FP298" t="s">
        <v>362</v>
      </c>
      <c r="FQ298" t="s">
        <v>362</v>
      </c>
      <c r="FR298" t="s">
        <v>362</v>
      </c>
      <c r="FS298" t="s">
        <v>362</v>
      </c>
      <c r="FT298" t="s">
        <v>362</v>
      </c>
      <c r="FV298" t="s">
        <v>5111</v>
      </c>
      <c r="FW298" t="s">
        <v>6834</v>
      </c>
      <c r="FX298" t="s">
        <v>360</v>
      </c>
      <c r="FY298" t="s">
        <v>362</v>
      </c>
      <c r="FZ298" t="s">
        <v>362</v>
      </c>
      <c r="GA298" t="s">
        <v>362</v>
      </c>
      <c r="GB298" t="s">
        <v>360</v>
      </c>
      <c r="GC298" t="s">
        <v>362</v>
      </c>
      <c r="GD298" t="s">
        <v>362</v>
      </c>
      <c r="GE298" t="s">
        <v>362</v>
      </c>
      <c r="GG298" t="s">
        <v>4953</v>
      </c>
      <c r="GI298" t="s">
        <v>3074</v>
      </c>
      <c r="HN298" t="s">
        <v>5170</v>
      </c>
      <c r="HO298" t="s">
        <v>362</v>
      </c>
      <c r="HP298" t="s">
        <v>360</v>
      </c>
      <c r="HQ298" t="s">
        <v>362</v>
      </c>
      <c r="HR298" t="s">
        <v>362</v>
      </c>
      <c r="HS298" t="s">
        <v>362</v>
      </c>
      <c r="HT298" t="s">
        <v>362</v>
      </c>
      <c r="HU298" t="s">
        <v>362</v>
      </c>
      <c r="HV298" t="s">
        <v>362</v>
      </c>
      <c r="HW298" t="s">
        <v>362</v>
      </c>
      <c r="HY298" t="s">
        <v>5186</v>
      </c>
      <c r="HZ298" t="s">
        <v>362</v>
      </c>
      <c r="IA298" t="s">
        <v>362</v>
      </c>
      <c r="IB298" t="s">
        <v>362</v>
      </c>
      <c r="IC298" t="s">
        <v>362</v>
      </c>
      <c r="ID298" t="s">
        <v>360</v>
      </c>
      <c r="IE298" t="s">
        <v>362</v>
      </c>
      <c r="IG298" t="s">
        <v>5187</v>
      </c>
      <c r="IP298" t="s">
        <v>5203</v>
      </c>
      <c r="IQ298" t="s">
        <v>6068</v>
      </c>
      <c r="IR298" t="s">
        <v>362</v>
      </c>
      <c r="IS298" t="s">
        <v>362</v>
      </c>
      <c r="IT298" t="s">
        <v>362</v>
      </c>
      <c r="IU298" t="s">
        <v>360</v>
      </c>
      <c r="IV298" t="s">
        <v>360</v>
      </c>
      <c r="IW298" t="s">
        <v>362</v>
      </c>
      <c r="IX298" t="s">
        <v>362</v>
      </c>
      <c r="IY298" t="s">
        <v>362</v>
      </c>
      <c r="IZ298" t="s">
        <v>362</v>
      </c>
      <c r="JA298" t="s">
        <v>362</v>
      </c>
      <c r="JL298" t="s">
        <v>5235</v>
      </c>
      <c r="JX298" t="s">
        <v>5248</v>
      </c>
      <c r="JY298" t="s">
        <v>360</v>
      </c>
      <c r="JZ298" t="s">
        <v>362</v>
      </c>
      <c r="KA298" t="s">
        <v>362</v>
      </c>
      <c r="KB298" t="s">
        <v>362</v>
      </c>
      <c r="KC298" t="s">
        <v>362</v>
      </c>
      <c r="KD298" t="s">
        <v>362</v>
      </c>
      <c r="KE298" t="s">
        <v>362</v>
      </c>
      <c r="KF298" t="s">
        <v>362</v>
      </c>
      <c r="KG298" t="s">
        <v>362</v>
      </c>
      <c r="KI298" t="s">
        <v>5259</v>
      </c>
      <c r="KJ298" t="s">
        <v>6012</v>
      </c>
      <c r="KK298" t="s">
        <v>360</v>
      </c>
      <c r="KL298" t="s">
        <v>362</v>
      </c>
      <c r="KM298" t="s">
        <v>362</v>
      </c>
      <c r="KN298" t="s">
        <v>362</v>
      </c>
      <c r="KO298" t="s">
        <v>360</v>
      </c>
      <c r="KP298" t="s">
        <v>362</v>
      </c>
      <c r="KQ298" t="s">
        <v>362</v>
      </c>
      <c r="KR298" t="s">
        <v>362</v>
      </c>
      <c r="KS298" t="s">
        <v>362</v>
      </c>
      <c r="KT298" t="s">
        <v>362</v>
      </c>
      <c r="KU298" t="s">
        <v>362</v>
      </c>
      <c r="LJ298" t="s">
        <v>5281</v>
      </c>
      <c r="LK298" t="s">
        <v>362</v>
      </c>
      <c r="LL298" t="s">
        <v>360</v>
      </c>
      <c r="LM298" t="s">
        <v>362</v>
      </c>
      <c r="LN298" t="s">
        <v>362</v>
      </c>
      <c r="LO298" t="s">
        <v>362</v>
      </c>
      <c r="LP298" t="s">
        <v>362</v>
      </c>
      <c r="LQ298" t="s">
        <v>362</v>
      </c>
      <c r="LS298" t="s">
        <v>3072</v>
      </c>
      <c r="LT298" t="s">
        <v>5287</v>
      </c>
      <c r="MR298" t="s">
        <v>5050</v>
      </c>
      <c r="MS298" t="s">
        <v>362</v>
      </c>
      <c r="MT298" t="s">
        <v>362</v>
      </c>
      <c r="MU298" t="s">
        <v>362</v>
      </c>
      <c r="MV298" t="s">
        <v>362</v>
      </c>
      <c r="MW298" t="s">
        <v>362</v>
      </c>
      <c r="MX298" t="s">
        <v>362</v>
      </c>
      <c r="MY298" t="s">
        <v>362</v>
      </c>
      <c r="MZ298" t="s">
        <v>360</v>
      </c>
      <c r="NA298" t="s">
        <v>362</v>
      </c>
      <c r="NB298" t="s">
        <v>362</v>
      </c>
      <c r="NC298" t="s">
        <v>362</v>
      </c>
      <c r="NE298" t="s">
        <v>4971</v>
      </c>
      <c r="NF298" t="s">
        <v>362</v>
      </c>
      <c r="NG298" t="s">
        <v>362</v>
      </c>
      <c r="NH298" t="s">
        <v>362</v>
      </c>
      <c r="NI298" t="s">
        <v>362</v>
      </c>
      <c r="NJ298" t="s">
        <v>362</v>
      </c>
      <c r="NK298" t="s">
        <v>362</v>
      </c>
      <c r="NL298" t="s">
        <v>362</v>
      </c>
      <c r="NM298" t="s">
        <v>362</v>
      </c>
      <c r="NN298" t="s">
        <v>362</v>
      </c>
      <c r="NO298" t="s">
        <v>362</v>
      </c>
      <c r="NP298" t="s">
        <v>362</v>
      </c>
      <c r="NQ298" t="s">
        <v>360</v>
      </c>
      <c r="NR298" t="s">
        <v>362</v>
      </c>
      <c r="NS298" t="s">
        <v>362</v>
      </c>
      <c r="NU298" t="s">
        <v>6205</v>
      </c>
      <c r="NV298" t="s">
        <v>362</v>
      </c>
      <c r="NW298" t="s">
        <v>362</v>
      </c>
      <c r="NX298" t="s">
        <v>362</v>
      </c>
      <c r="NY298" t="s">
        <v>362</v>
      </c>
      <c r="NZ298" t="s">
        <v>362</v>
      </c>
      <c r="OA298" t="s">
        <v>360</v>
      </c>
      <c r="OB298" t="s">
        <v>360</v>
      </c>
      <c r="OC298" t="s">
        <v>362</v>
      </c>
      <c r="OD298" t="s">
        <v>362</v>
      </c>
      <c r="OE298" t="s">
        <v>362</v>
      </c>
      <c r="OF298" t="s">
        <v>362</v>
      </c>
      <c r="OG298" t="s">
        <v>362</v>
      </c>
      <c r="OI298" t="s">
        <v>5345</v>
      </c>
      <c r="OJ298" t="s">
        <v>360</v>
      </c>
      <c r="OK298" t="s">
        <v>362</v>
      </c>
      <c r="OL298" t="s">
        <v>362</v>
      </c>
      <c r="OM298" t="s">
        <v>362</v>
      </c>
      <c r="ON298" t="s">
        <v>362</v>
      </c>
      <c r="OO298" t="s">
        <v>362</v>
      </c>
      <c r="OP298" t="s">
        <v>362</v>
      </c>
      <c r="OQ298" t="s">
        <v>362</v>
      </c>
      <c r="OR298" t="s">
        <v>362</v>
      </c>
      <c r="OS298" t="s">
        <v>362</v>
      </c>
      <c r="OU298" t="s">
        <v>5002</v>
      </c>
      <c r="PF298" t="s">
        <v>7175</v>
      </c>
      <c r="PG298" t="s">
        <v>362</v>
      </c>
      <c r="PH298" t="s">
        <v>362</v>
      </c>
      <c r="PI298" t="s">
        <v>362</v>
      </c>
      <c r="PJ298" t="s">
        <v>362</v>
      </c>
      <c r="PK298" t="s">
        <v>360</v>
      </c>
      <c r="PL298" t="s">
        <v>362</v>
      </c>
      <c r="PM298" t="s">
        <v>362</v>
      </c>
      <c r="PN298" t="s">
        <v>362</v>
      </c>
      <c r="PO298" t="s">
        <v>362</v>
      </c>
      <c r="PP298" t="s">
        <v>360</v>
      </c>
      <c r="PQ298" t="s">
        <v>362</v>
      </c>
      <c r="PR298" t="s">
        <v>362</v>
      </c>
      <c r="PS298" t="s">
        <v>362</v>
      </c>
      <c r="PT298" t="s">
        <v>362</v>
      </c>
      <c r="PU298" t="s">
        <v>362</v>
      </c>
      <c r="PV298" t="s">
        <v>362</v>
      </c>
      <c r="PW298" t="s">
        <v>362</v>
      </c>
      <c r="PX298" t="s">
        <v>362</v>
      </c>
      <c r="PZ298" t="s">
        <v>5398</v>
      </c>
      <c r="QA298" t="s">
        <v>362</v>
      </c>
      <c r="QB298" t="s">
        <v>362</v>
      </c>
      <c r="QC298" t="s">
        <v>362</v>
      </c>
      <c r="QD298" t="s">
        <v>362</v>
      </c>
      <c r="QE298" t="s">
        <v>362</v>
      </c>
      <c r="QF298" t="s">
        <v>362</v>
      </c>
      <c r="QG298" t="s">
        <v>362</v>
      </c>
      <c r="QH298" t="s">
        <v>362</v>
      </c>
      <c r="QI298" t="s">
        <v>362</v>
      </c>
      <c r="QJ298" t="s">
        <v>362</v>
      </c>
      <c r="QK298" t="s">
        <v>362</v>
      </c>
      <c r="QL298" t="s">
        <v>362</v>
      </c>
      <c r="QM298" t="s">
        <v>360</v>
      </c>
      <c r="QN298" t="s">
        <v>362</v>
      </c>
      <c r="QO298" t="s">
        <v>362</v>
      </c>
      <c r="QP298" t="s">
        <v>362</v>
      </c>
      <c r="SZ298" t="s">
        <v>3074</v>
      </c>
      <c r="TA298" t="s">
        <v>362</v>
      </c>
      <c r="TB298" t="s">
        <v>362</v>
      </c>
      <c r="TC298" t="s">
        <v>362</v>
      </c>
      <c r="TD298" t="s">
        <v>362</v>
      </c>
      <c r="TE298" t="s">
        <v>362</v>
      </c>
      <c r="TF298" t="s">
        <v>362</v>
      </c>
      <c r="TG298" t="s">
        <v>360</v>
      </c>
      <c r="TH298" t="s">
        <v>362</v>
      </c>
      <c r="UN298" t="s">
        <v>3074</v>
      </c>
      <c r="UO298" t="s">
        <v>3074</v>
      </c>
      <c r="UP298" t="s">
        <v>3074</v>
      </c>
      <c r="UQ298" t="s">
        <v>7200</v>
      </c>
      <c r="UR298" t="s">
        <v>304</v>
      </c>
      <c r="US298" t="s">
        <v>314</v>
      </c>
      <c r="UT298" t="s">
        <v>282</v>
      </c>
      <c r="UU298" t="s">
        <v>686</v>
      </c>
      <c r="UV298" t="s">
        <v>532</v>
      </c>
      <c r="UW298" t="s">
        <v>331</v>
      </c>
      <c r="UX298" t="s">
        <v>742</v>
      </c>
      <c r="UY298" t="s">
        <v>406</v>
      </c>
      <c r="UZ298" t="s">
        <v>1098</v>
      </c>
      <c r="VA298" t="s">
        <v>1184</v>
      </c>
      <c r="VB298" t="s">
        <v>380</v>
      </c>
    </row>
    <row r="299" spans="1:574" x14ac:dyDescent="0.25">
      <c r="A299" t="s">
        <v>7201</v>
      </c>
      <c r="B299" s="38">
        <v>45923</v>
      </c>
      <c r="C299" t="s">
        <v>3058</v>
      </c>
      <c r="D299" t="s">
        <v>3062</v>
      </c>
      <c r="E299" t="s">
        <v>3068</v>
      </c>
      <c r="G299" t="s">
        <v>3072</v>
      </c>
      <c r="H299" s="38">
        <v>44879</v>
      </c>
      <c r="I299">
        <v>51</v>
      </c>
      <c r="J299" t="s">
        <v>1471</v>
      </c>
      <c r="K299" t="s">
        <v>4866</v>
      </c>
      <c r="L299" t="s">
        <v>4890</v>
      </c>
      <c r="N299" t="s">
        <v>4911</v>
      </c>
      <c r="P299" t="s">
        <v>4921</v>
      </c>
      <c r="R299" t="s">
        <v>5529</v>
      </c>
      <c r="S299" t="s">
        <v>362</v>
      </c>
      <c r="T299" t="s">
        <v>360</v>
      </c>
      <c r="U299" t="s">
        <v>362</v>
      </c>
      <c r="V299" t="s">
        <v>362</v>
      </c>
      <c r="W299" t="s">
        <v>362</v>
      </c>
      <c r="X299" t="s">
        <v>362</v>
      </c>
      <c r="Y299" t="s">
        <v>362</v>
      </c>
      <c r="Z299" t="s">
        <v>362</v>
      </c>
      <c r="AB299" t="s">
        <v>4940</v>
      </c>
      <c r="AC299" t="s">
        <v>4940</v>
      </c>
      <c r="AD299" t="s">
        <v>4940</v>
      </c>
      <c r="AE299" t="s">
        <v>4940</v>
      </c>
      <c r="AF299" t="s">
        <v>4940</v>
      </c>
      <c r="AG299" t="s">
        <v>4940</v>
      </c>
      <c r="AH299" t="s">
        <v>6379</v>
      </c>
      <c r="AI299" t="s">
        <v>360</v>
      </c>
      <c r="AJ299" t="s">
        <v>360</v>
      </c>
      <c r="AK299" t="s">
        <v>362</v>
      </c>
      <c r="AL299" t="s">
        <v>362</v>
      </c>
      <c r="AM299" t="s">
        <v>362</v>
      </c>
      <c r="AN299" t="s">
        <v>360</v>
      </c>
      <c r="AO299" t="s">
        <v>362</v>
      </c>
      <c r="AP299" t="s">
        <v>362</v>
      </c>
      <c r="AQ299" t="s">
        <v>362</v>
      </c>
      <c r="AR299" t="s">
        <v>362</v>
      </c>
      <c r="AS299" t="s">
        <v>362</v>
      </c>
      <c r="AT299" t="s">
        <v>362</v>
      </c>
      <c r="AU299" t="s">
        <v>362</v>
      </c>
      <c r="AV299" t="s">
        <v>362</v>
      </c>
      <c r="AX299" t="s">
        <v>4973</v>
      </c>
      <c r="AY299" t="s">
        <v>362</v>
      </c>
      <c r="AZ299" t="s">
        <v>362</v>
      </c>
      <c r="BA299" t="s">
        <v>362</v>
      </c>
      <c r="BB299" t="s">
        <v>362</v>
      </c>
      <c r="BC299" t="s">
        <v>362</v>
      </c>
      <c r="BD299" t="s">
        <v>362</v>
      </c>
      <c r="BE299" t="s">
        <v>362</v>
      </c>
      <c r="BF299" t="s">
        <v>362</v>
      </c>
      <c r="BG299" t="s">
        <v>362</v>
      </c>
      <c r="BH299" t="s">
        <v>362</v>
      </c>
      <c r="BI299" t="s">
        <v>362</v>
      </c>
      <c r="BJ299" t="s">
        <v>360</v>
      </c>
      <c r="BK299" t="s">
        <v>362</v>
      </c>
      <c r="DE299" t="s">
        <v>5030</v>
      </c>
      <c r="DN299" t="s">
        <v>5041</v>
      </c>
      <c r="DO299" t="s">
        <v>362</v>
      </c>
      <c r="DP299" t="s">
        <v>360</v>
      </c>
      <c r="DQ299" t="s">
        <v>362</v>
      </c>
      <c r="DR299" t="s">
        <v>362</v>
      </c>
      <c r="DS299" t="s">
        <v>362</v>
      </c>
      <c r="DT299" t="s">
        <v>362</v>
      </c>
      <c r="DU299" t="s">
        <v>362</v>
      </c>
      <c r="DV299" t="s">
        <v>362</v>
      </c>
      <c r="DW299" t="s">
        <v>362</v>
      </c>
      <c r="EK299" t="s">
        <v>5070</v>
      </c>
      <c r="EW299" t="s">
        <v>7105</v>
      </c>
      <c r="EX299" t="s">
        <v>362</v>
      </c>
      <c r="EY299" t="s">
        <v>362</v>
      </c>
      <c r="EZ299" t="s">
        <v>362</v>
      </c>
      <c r="FA299" t="s">
        <v>362</v>
      </c>
      <c r="FB299" t="s">
        <v>362</v>
      </c>
      <c r="FC299" t="s">
        <v>360</v>
      </c>
      <c r="FD299" t="s">
        <v>360</v>
      </c>
      <c r="FE299" t="s">
        <v>362</v>
      </c>
      <c r="FF299" t="s">
        <v>362</v>
      </c>
      <c r="FG299" t="s">
        <v>362</v>
      </c>
      <c r="FH299" t="s">
        <v>362</v>
      </c>
      <c r="FJ299" t="s">
        <v>5074</v>
      </c>
      <c r="FK299" t="s">
        <v>3074</v>
      </c>
      <c r="FL299" t="s">
        <v>7202</v>
      </c>
      <c r="FM299" t="s">
        <v>360</v>
      </c>
      <c r="FN299" t="s">
        <v>360</v>
      </c>
      <c r="FO299" t="s">
        <v>362</v>
      </c>
      <c r="FP299" t="s">
        <v>362</v>
      </c>
      <c r="FQ299" t="s">
        <v>360</v>
      </c>
      <c r="FR299" t="s">
        <v>362</v>
      </c>
      <c r="FS299" t="s">
        <v>362</v>
      </c>
      <c r="FT299" t="s">
        <v>362</v>
      </c>
      <c r="FV299" t="s">
        <v>3074</v>
      </c>
      <c r="FW299" t="s">
        <v>6296</v>
      </c>
      <c r="FX299" t="s">
        <v>360</v>
      </c>
      <c r="FY299" t="s">
        <v>360</v>
      </c>
      <c r="FZ299" t="s">
        <v>362</v>
      </c>
      <c r="GA299" t="s">
        <v>362</v>
      </c>
      <c r="GB299" t="s">
        <v>360</v>
      </c>
      <c r="GC299" t="s">
        <v>362</v>
      </c>
      <c r="GD299" t="s">
        <v>362</v>
      </c>
      <c r="GE299" t="s">
        <v>362</v>
      </c>
      <c r="GG299" t="s">
        <v>4953</v>
      </c>
      <c r="GI299" t="s">
        <v>3074</v>
      </c>
      <c r="HN299" t="s">
        <v>5172</v>
      </c>
      <c r="HO299" t="s">
        <v>362</v>
      </c>
      <c r="HP299" t="s">
        <v>362</v>
      </c>
      <c r="HQ299" t="s">
        <v>360</v>
      </c>
      <c r="HR299" t="s">
        <v>362</v>
      </c>
      <c r="HS299" t="s">
        <v>362</v>
      </c>
      <c r="HT299" t="s">
        <v>362</v>
      </c>
      <c r="HU299" t="s">
        <v>362</v>
      </c>
      <c r="HV299" t="s">
        <v>362</v>
      </c>
      <c r="HW299" t="s">
        <v>362</v>
      </c>
      <c r="HY299" t="s">
        <v>5186</v>
      </c>
      <c r="HZ299" t="s">
        <v>362</v>
      </c>
      <c r="IA299" t="s">
        <v>362</v>
      </c>
      <c r="IB299" t="s">
        <v>362</v>
      </c>
      <c r="IC299" t="s">
        <v>362</v>
      </c>
      <c r="ID299" t="s">
        <v>360</v>
      </c>
      <c r="IE299" t="s">
        <v>362</v>
      </c>
      <c r="IG299" t="s">
        <v>5191</v>
      </c>
      <c r="IH299" t="s">
        <v>6120</v>
      </c>
      <c r="II299" t="s">
        <v>362</v>
      </c>
      <c r="IJ299" t="s">
        <v>360</v>
      </c>
      <c r="IK299" t="s">
        <v>360</v>
      </c>
      <c r="IL299" t="s">
        <v>362</v>
      </c>
      <c r="IM299" t="s">
        <v>362</v>
      </c>
      <c r="IN299" t="s">
        <v>362</v>
      </c>
      <c r="IP299" t="s">
        <v>5205</v>
      </c>
      <c r="IQ299" t="s">
        <v>5224</v>
      </c>
      <c r="IR299" t="s">
        <v>362</v>
      </c>
      <c r="IS299" t="s">
        <v>362</v>
      </c>
      <c r="IT299" t="s">
        <v>362</v>
      </c>
      <c r="IU299" t="s">
        <v>362</v>
      </c>
      <c r="IV299" t="s">
        <v>362</v>
      </c>
      <c r="IW299" t="s">
        <v>362</v>
      </c>
      <c r="IX299" t="s">
        <v>360</v>
      </c>
      <c r="IY299" t="s">
        <v>362</v>
      </c>
      <c r="IZ299" t="s">
        <v>362</v>
      </c>
      <c r="JA299" t="s">
        <v>362</v>
      </c>
      <c r="JC299" t="s">
        <v>7203</v>
      </c>
      <c r="JD299" t="s">
        <v>362</v>
      </c>
      <c r="JE299" t="s">
        <v>360</v>
      </c>
      <c r="JF299" t="s">
        <v>362</v>
      </c>
      <c r="JG299" t="s">
        <v>362</v>
      </c>
      <c r="JH299" t="s">
        <v>360</v>
      </c>
      <c r="JI299" t="s">
        <v>362</v>
      </c>
      <c r="JJ299" t="s">
        <v>362</v>
      </c>
      <c r="JL299" t="s">
        <v>3074</v>
      </c>
      <c r="KI299" t="s">
        <v>5259</v>
      </c>
      <c r="KJ299" t="s">
        <v>5263</v>
      </c>
      <c r="KK299" t="s">
        <v>360</v>
      </c>
      <c r="KL299" t="s">
        <v>362</v>
      </c>
      <c r="KM299" t="s">
        <v>362</v>
      </c>
      <c r="KN299" t="s">
        <v>362</v>
      </c>
      <c r="KO299" t="s">
        <v>362</v>
      </c>
      <c r="KP299" t="s">
        <v>362</v>
      </c>
      <c r="KQ299" t="s">
        <v>362</v>
      </c>
      <c r="KR299" t="s">
        <v>362</v>
      </c>
      <c r="KS299" t="s">
        <v>362</v>
      </c>
      <c r="KT299" t="s">
        <v>362</v>
      </c>
      <c r="KU299" t="s">
        <v>362</v>
      </c>
      <c r="LJ299" t="s">
        <v>6023</v>
      </c>
      <c r="LK299" t="s">
        <v>360</v>
      </c>
      <c r="LL299" t="s">
        <v>360</v>
      </c>
      <c r="LM299" t="s">
        <v>360</v>
      </c>
      <c r="LN299" t="s">
        <v>360</v>
      </c>
      <c r="LO299" t="s">
        <v>362</v>
      </c>
      <c r="LP299" t="s">
        <v>362</v>
      </c>
      <c r="LQ299" t="s">
        <v>362</v>
      </c>
      <c r="LS299" t="s">
        <v>3072</v>
      </c>
      <c r="LT299" t="s">
        <v>5289</v>
      </c>
      <c r="MF299" t="s">
        <v>7020</v>
      </c>
      <c r="MG299" t="s">
        <v>360</v>
      </c>
      <c r="MH299" t="s">
        <v>362</v>
      </c>
      <c r="MI299" t="s">
        <v>362</v>
      </c>
      <c r="MJ299" t="s">
        <v>362</v>
      </c>
      <c r="MK299" t="s">
        <v>362</v>
      </c>
      <c r="ML299" t="s">
        <v>362</v>
      </c>
      <c r="MM299" t="s">
        <v>360</v>
      </c>
      <c r="MN299" t="s">
        <v>362</v>
      </c>
      <c r="MO299" t="s">
        <v>362</v>
      </c>
      <c r="MP299" t="s">
        <v>362</v>
      </c>
      <c r="NE299" t="s">
        <v>4971</v>
      </c>
      <c r="NF299" t="s">
        <v>362</v>
      </c>
      <c r="NG299" t="s">
        <v>362</v>
      </c>
      <c r="NH299" t="s">
        <v>362</v>
      </c>
      <c r="NI299" t="s">
        <v>362</v>
      </c>
      <c r="NJ299" t="s">
        <v>362</v>
      </c>
      <c r="NK299" t="s">
        <v>362</v>
      </c>
      <c r="NL299" t="s">
        <v>362</v>
      </c>
      <c r="NM299" t="s">
        <v>362</v>
      </c>
      <c r="NN299" t="s">
        <v>362</v>
      </c>
      <c r="NO299" t="s">
        <v>362</v>
      </c>
      <c r="NP299" t="s">
        <v>362</v>
      </c>
      <c r="NQ299" t="s">
        <v>360</v>
      </c>
      <c r="NR299" t="s">
        <v>362</v>
      </c>
      <c r="NS299" t="s">
        <v>362</v>
      </c>
      <c r="NU299" t="s">
        <v>5263</v>
      </c>
      <c r="NV299" t="s">
        <v>360</v>
      </c>
      <c r="NW299" t="s">
        <v>362</v>
      </c>
      <c r="NX299" t="s">
        <v>362</v>
      </c>
      <c r="NY299" t="s">
        <v>362</v>
      </c>
      <c r="NZ299" t="s">
        <v>362</v>
      </c>
      <c r="OA299" t="s">
        <v>362</v>
      </c>
      <c r="OB299" t="s">
        <v>362</v>
      </c>
      <c r="OC299" t="s">
        <v>362</v>
      </c>
      <c r="OD299" t="s">
        <v>362</v>
      </c>
      <c r="OE299" t="s">
        <v>362</v>
      </c>
      <c r="OF299" t="s">
        <v>362</v>
      </c>
      <c r="OG299" t="s">
        <v>362</v>
      </c>
      <c r="OI299" t="s">
        <v>5345</v>
      </c>
      <c r="OJ299" t="s">
        <v>360</v>
      </c>
      <c r="OK299" t="s">
        <v>362</v>
      </c>
      <c r="OL299" t="s">
        <v>362</v>
      </c>
      <c r="OM299" t="s">
        <v>362</v>
      </c>
      <c r="ON299" t="s">
        <v>362</v>
      </c>
      <c r="OO299" t="s">
        <v>362</v>
      </c>
      <c r="OP299" t="s">
        <v>362</v>
      </c>
      <c r="OQ299" t="s">
        <v>362</v>
      </c>
      <c r="OR299" t="s">
        <v>362</v>
      </c>
      <c r="OS299" t="s">
        <v>362</v>
      </c>
      <c r="OU299" t="s">
        <v>5021</v>
      </c>
      <c r="OV299" t="s">
        <v>6146</v>
      </c>
      <c r="OW299" t="s">
        <v>360</v>
      </c>
      <c r="OX299" t="s">
        <v>362</v>
      </c>
      <c r="OY299" t="s">
        <v>362</v>
      </c>
      <c r="OZ299" t="s">
        <v>360</v>
      </c>
      <c r="PA299" t="s">
        <v>362</v>
      </c>
      <c r="PB299" t="s">
        <v>362</v>
      </c>
      <c r="PC299" t="s">
        <v>362</v>
      </c>
      <c r="PD299" t="s">
        <v>362</v>
      </c>
      <c r="PF299" t="s">
        <v>6014</v>
      </c>
      <c r="PG299" t="s">
        <v>362</v>
      </c>
      <c r="PH299" t="s">
        <v>362</v>
      </c>
      <c r="PI299" t="s">
        <v>362</v>
      </c>
      <c r="PJ299" t="s">
        <v>362</v>
      </c>
      <c r="PK299" t="s">
        <v>360</v>
      </c>
      <c r="PL299" t="s">
        <v>362</v>
      </c>
      <c r="PM299" t="s">
        <v>362</v>
      </c>
      <c r="PN299" t="s">
        <v>362</v>
      </c>
      <c r="PO299" t="s">
        <v>362</v>
      </c>
      <c r="PP299" t="s">
        <v>360</v>
      </c>
      <c r="PQ299" t="s">
        <v>362</v>
      </c>
      <c r="PR299" t="s">
        <v>362</v>
      </c>
      <c r="PS299" t="s">
        <v>362</v>
      </c>
      <c r="PT299" t="s">
        <v>362</v>
      </c>
      <c r="PU299" t="s">
        <v>362</v>
      </c>
      <c r="PV299" t="s">
        <v>362</v>
      </c>
      <c r="PW299" t="s">
        <v>362</v>
      </c>
      <c r="PX299" t="s">
        <v>362</v>
      </c>
      <c r="PZ299" t="s">
        <v>6522</v>
      </c>
      <c r="QA299" t="s">
        <v>362</v>
      </c>
      <c r="QB299" t="s">
        <v>362</v>
      </c>
      <c r="QC299" t="s">
        <v>362</v>
      </c>
      <c r="QD299" t="s">
        <v>362</v>
      </c>
      <c r="QE299" t="s">
        <v>362</v>
      </c>
      <c r="QF299" t="s">
        <v>360</v>
      </c>
      <c r="QG299" t="s">
        <v>362</v>
      </c>
      <c r="QH299" t="s">
        <v>360</v>
      </c>
      <c r="QI299" t="s">
        <v>362</v>
      </c>
      <c r="QJ299" t="s">
        <v>362</v>
      </c>
      <c r="QK299" t="s">
        <v>362</v>
      </c>
      <c r="QL299" t="s">
        <v>362</v>
      </c>
      <c r="QM299" t="s">
        <v>362</v>
      </c>
      <c r="QN299" t="s">
        <v>362</v>
      </c>
      <c r="QO299" t="s">
        <v>362</v>
      </c>
      <c r="QP299" t="s">
        <v>362</v>
      </c>
      <c r="QR299" t="s">
        <v>6074</v>
      </c>
      <c r="QS299" t="s">
        <v>362</v>
      </c>
      <c r="QT299" t="s">
        <v>362</v>
      </c>
      <c r="QU299" t="s">
        <v>360</v>
      </c>
      <c r="QV299" t="s">
        <v>362</v>
      </c>
      <c r="QW299" t="s">
        <v>362</v>
      </c>
      <c r="QX299" t="s">
        <v>362</v>
      </c>
      <c r="QY299" t="s">
        <v>362</v>
      </c>
      <c r="QZ299" t="s">
        <v>360</v>
      </c>
      <c r="RA299" t="s">
        <v>362</v>
      </c>
      <c r="RB299" t="s">
        <v>362</v>
      </c>
      <c r="RC299" t="s">
        <v>362</v>
      </c>
      <c r="RD299" t="s">
        <v>362</v>
      </c>
      <c r="RF299" t="s">
        <v>6027</v>
      </c>
      <c r="RG299" t="s">
        <v>362</v>
      </c>
      <c r="RH299" t="s">
        <v>362</v>
      </c>
      <c r="RI299" t="s">
        <v>362</v>
      </c>
      <c r="RJ299" t="s">
        <v>362</v>
      </c>
      <c r="RK299" t="s">
        <v>360</v>
      </c>
      <c r="RL299" t="s">
        <v>360</v>
      </c>
      <c r="RM299" t="s">
        <v>362</v>
      </c>
      <c r="RN299" t="s">
        <v>362</v>
      </c>
      <c r="RO299" t="s">
        <v>362</v>
      </c>
      <c r="RP299" t="s">
        <v>362</v>
      </c>
      <c r="RQ299" t="s">
        <v>362</v>
      </c>
      <c r="RR299" t="s">
        <v>362</v>
      </c>
      <c r="RS299" t="s">
        <v>362</v>
      </c>
      <c r="RT299" t="s">
        <v>362</v>
      </c>
      <c r="RU299" t="s">
        <v>362</v>
      </c>
      <c r="RV299" t="s">
        <v>362</v>
      </c>
      <c r="RX299" t="s">
        <v>6149</v>
      </c>
      <c r="RY299" t="s">
        <v>360</v>
      </c>
      <c r="RZ299" t="s">
        <v>360</v>
      </c>
      <c r="SA299" t="s">
        <v>360</v>
      </c>
      <c r="SB299" t="s">
        <v>360</v>
      </c>
      <c r="SC299" t="s">
        <v>360</v>
      </c>
      <c r="SD299" t="s">
        <v>360</v>
      </c>
      <c r="SE299" t="s">
        <v>362</v>
      </c>
      <c r="SF299" t="s">
        <v>360</v>
      </c>
      <c r="SG299" t="s">
        <v>362</v>
      </c>
      <c r="SH299" t="s">
        <v>362</v>
      </c>
      <c r="SI299" t="s">
        <v>362</v>
      </c>
      <c r="SK299" t="s">
        <v>6486</v>
      </c>
      <c r="SL299" t="s">
        <v>362</v>
      </c>
      <c r="SM299" t="s">
        <v>362</v>
      </c>
      <c r="SN299" t="s">
        <v>362</v>
      </c>
      <c r="SO299" t="s">
        <v>360</v>
      </c>
      <c r="SP299" t="s">
        <v>362</v>
      </c>
      <c r="SQ299" t="s">
        <v>360</v>
      </c>
      <c r="SR299" t="s">
        <v>362</v>
      </c>
      <c r="SS299" t="s">
        <v>362</v>
      </c>
      <c r="ST299" t="s">
        <v>360</v>
      </c>
      <c r="SU299" t="s">
        <v>362</v>
      </c>
      <c r="SV299" t="s">
        <v>362</v>
      </c>
      <c r="SW299" t="s">
        <v>362</v>
      </c>
      <c r="SX299" t="s">
        <v>362</v>
      </c>
      <c r="SZ299" t="s">
        <v>3074</v>
      </c>
      <c r="TA299" t="s">
        <v>362</v>
      </c>
      <c r="TB299" t="s">
        <v>362</v>
      </c>
      <c r="TC299" t="s">
        <v>362</v>
      </c>
      <c r="TD299" t="s">
        <v>362</v>
      </c>
      <c r="TE299" t="s">
        <v>362</v>
      </c>
      <c r="TF299" t="s">
        <v>362</v>
      </c>
      <c r="TG299" t="s">
        <v>360</v>
      </c>
      <c r="TH299" t="s">
        <v>362</v>
      </c>
      <c r="UN299" t="s">
        <v>3074</v>
      </c>
      <c r="UO299" t="s">
        <v>3074</v>
      </c>
      <c r="UP299" t="s">
        <v>3074</v>
      </c>
      <c r="UQ299" t="s">
        <v>7204</v>
      </c>
      <c r="UR299" t="s">
        <v>304</v>
      </c>
      <c r="US299" t="s">
        <v>314</v>
      </c>
      <c r="UT299" t="s">
        <v>290</v>
      </c>
      <c r="UU299" t="s">
        <v>697</v>
      </c>
      <c r="UV299" t="s">
        <v>527</v>
      </c>
      <c r="UW299" t="s">
        <v>329</v>
      </c>
      <c r="UX299" t="s">
        <v>737</v>
      </c>
      <c r="UY299" t="s">
        <v>406</v>
      </c>
      <c r="UZ299" t="s">
        <v>1098</v>
      </c>
      <c r="VA299" t="s">
        <v>1185</v>
      </c>
      <c r="VB299" t="s">
        <v>380</v>
      </c>
    </row>
    <row r="300" spans="1:574" x14ac:dyDescent="0.25">
      <c r="A300" t="s">
        <v>7205</v>
      </c>
      <c r="B300" s="38">
        <v>45923</v>
      </c>
      <c r="C300" t="s">
        <v>3056</v>
      </c>
      <c r="D300" t="s">
        <v>3062</v>
      </c>
      <c r="E300" t="s">
        <v>3068</v>
      </c>
      <c r="G300" t="s">
        <v>3072</v>
      </c>
      <c r="H300" s="38">
        <v>44965</v>
      </c>
      <c r="I300">
        <v>55</v>
      </c>
      <c r="J300" t="s">
        <v>1471</v>
      </c>
      <c r="K300" t="s">
        <v>4866</v>
      </c>
      <c r="L300" t="s">
        <v>4875</v>
      </c>
      <c r="N300" t="s">
        <v>4913</v>
      </c>
      <c r="P300" t="s">
        <v>4937</v>
      </c>
      <c r="R300" t="s">
        <v>5529</v>
      </c>
      <c r="S300" t="s">
        <v>362</v>
      </c>
      <c r="T300" t="s">
        <v>360</v>
      </c>
      <c r="U300" t="s">
        <v>362</v>
      </c>
      <c r="V300" t="s">
        <v>362</v>
      </c>
      <c r="W300" t="s">
        <v>362</v>
      </c>
      <c r="X300" t="s">
        <v>362</v>
      </c>
      <c r="Y300" t="s">
        <v>362</v>
      </c>
      <c r="Z300" t="s">
        <v>362</v>
      </c>
      <c r="AB300" t="s">
        <v>4942</v>
      </c>
      <c r="AC300" t="s">
        <v>4942</v>
      </c>
      <c r="AD300" t="s">
        <v>4942</v>
      </c>
      <c r="AE300" t="s">
        <v>4942</v>
      </c>
      <c r="AF300" t="s">
        <v>4942</v>
      </c>
      <c r="AG300" t="s">
        <v>4940</v>
      </c>
      <c r="AH300" t="s">
        <v>5984</v>
      </c>
      <c r="AI300" t="s">
        <v>360</v>
      </c>
      <c r="AJ300" t="s">
        <v>360</v>
      </c>
      <c r="AK300" t="s">
        <v>362</v>
      </c>
      <c r="AL300" t="s">
        <v>362</v>
      </c>
      <c r="AM300" t="s">
        <v>362</v>
      </c>
      <c r="AN300" t="s">
        <v>362</v>
      </c>
      <c r="AO300" t="s">
        <v>362</v>
      </c>
      <c r="AP300" t="s">
        <v>362</v>
      </c>
      <c r="AQ300" t="s">
        <v>362</v>
      </c>
      <c r="AR300" t="s">
        <v>362</v>
      </c>
      <c r="AS300" t="s">
        <v>362</v>
      </c>
      <c r="AT300" t="s">
        <v>362</v>
      </c>
      <c r="AU300" t="s">
        <v>362</v>
      </c>
      <c r="AV300" t="s">
        <v>362</v>
      </c>
      <c r="AX300" t="s">
        <v>5984</v>
      </c>
      <c r="AY300" t="s">
        <v>360</v>
      </c>
      <c r="AZ300" t="s">
        <v>360</v>
      </c>
      <c r="BA300" t="s">
        <v>362</v>
      </c>
      <c r="BB300" t="s">
        <v>362</v>
      </c>
      <c r="BC300" t="s">
        <v>362</v>
      </c>
      <c r="BD300" t="s">
        <v>362</v>
      </c>
      <c r="BE300" t="s">
        <v>362</v>
      </c>
      <c r="BF300" t="s">
        <v>362</v>
      </c>
      <c r="BG300" t="s">
        <v>362</v>
      </c>
      <c r="BH300" t="s">
        <v>362</v>
      </c>
      <c r="BI300" t="s">
        <v>362</v>
      </c>
      <c r="BJ300" t="s">
        <v>362</v>
      </c>
      <c r="BK300" t="s">
        <v>362</v>
      </c>
      <c r="BM300" t="s">
        <v>5473</v>
      </c>
      <c r="BN300" t="s">
        <v>362</v>
      </c>
      <c r="BO300" t="s">
        <v>362</v>
      </c>
      <c r="BP300" t="s">
        <v>362</v>
      </c>
      <c r="BQ300" t="s">
        <v>360</v>
      </c>
      <c r="BR300" t="s">
        <v>362</v>
      </c>
      <c r="BS300" t="s">
        <v>362</v>
      </c>
      <c r="BT300" t="s">
        <v>362</v>
      </c>
      <c r="BU300" t="s">
        <v>362</v>
      </c>
      <c r="BV300" t="s">
        <v>362</v>
      </c>
      <c r="BX300" t="s">
        <v>4975</v>
      </c>
      <c r="CN300" t="s">
        <v>5002</v>
      </c>
      <c r="DD300" t="s">
        <v>5019</v>
      </c>
      <c r="EK300" t="s">
        <v>5070</v>
      </c>
      <c r="EW300" t="s">
        <v>5094</v>
      </c>
      <c r="EX300" t="s">
        <v>360</v>
      </c>
      <c r="EY300" t="s">
        <v>362</v>
      </c>
      <c r="EZ300" t="s">
        <v>362</v>
      </c>
      <c r="FA300" t="s">
        <v>362</v>
      </c>
      <c r="FB300" t="s">
        <v>362</v>
      </c>
      <c r="FC300" t="s">
        <v>362</v>
      </c>
      <c r="FD300" t="s">
        <v>362</v>
      </c>
      <c r="FE300" t="s">
        <v>362</v>
      </c>
      <c r="FF300" t="s">
        <v>362</v>
      </c>
      <c r="FG300" t="s">
        <v>362</v>
      </c>
      <c r="FH300" t="s">
        <v>362</v>
      </c>
      <c r="FJ300" t="s">
        <v>5070</v>
      </c>
      <c r="FK300" t="s">
        <v>3072</v>
      </c>
      <c r="FV300" t="s">
        <v>3072</v>
      </c>
      <c r="GG300" t="s">
        <v>4949</v>
      </c>
      <c r="GI300" t="s">
        <v>3074</v>
      </c>
      <c r="HN300" t="s">
        <v>4907</v>
      </c>
      <c r="HO300" t="s">
        <v>362</v>
      </c>
      <c r="HP300" t="s">
        <v>362</v>
      </c>
      <c r="HQ300" t="s">
        <v>362</v>
      </c>
      <c r="HR300" t="s">
        <v>362</v>
      </c>
      <c r="HS300" t="s">
        <v>362</v>
      </c>
      <c r="HT300" t="s">
        <v>362</v>
      </c>
      <c r="HU300" t="s">
        <v>362</v>
      </c>
      <c r="HV300" t="s">
        <v>360</v>
      </c>
      <c r="HW300" t="s">
        <v>362</v>
      </c>
      <c r="HY300" t="s">
        <v>5186</v>
      </c>
      <c r="HZ300" t="s">
        <v>362</v>
      </c>
      <c r="IA300" t="s">
        <v>362</v>
      </c>
      <c r="IB300" t="s">
        <v>362</v>
      </c>
      <c r="IC300" t="s">
        <v>362</v>
      </c>
      <c r="ID300" t="s">
        <v>360</v>
      </c>
      <c r="IE300" t="s">
        <v>362</v>
      </c>
      <c r="IG300" t="s">
        <v>5187</v>
      </c>
      <c r="IP300" t="s">
        <v>5203</v>
      </c>
      <c r="IQ300" t="s">
        <v>5218</v>
      </c>
      <c r="IR300" t="s">
        <v>362</v>
      </c>
      <c r="IS300" t="s">
        <v>362</v>
      </c>
      <c r="IT300" t="s">
        <v>362</v>
      </c>
      <c r="IU300" t="s">
        <v>360</v>
      </c>
      <c r="IV300" t="s">
        <v>362</v>
      </c>
      <c r="IW300" t="s">
        <v>362</v>
      </c>
      <c r="IX300" t="s">
        <v>362</v>
      </c>
      <c r="IY300" t="s">
        <v>362</v>
      </c>
      <c r="IZ300" t="s">
        <v>362</v>
      </c>
      <c r="JA300" t="s">
        <v>362</v>
      </c>
      <c r="JL300" t="s">
        <v>5235</v>
      </c>
      <c r="JX300" t="s">
        <v>5248</v>
      </c>
      <c r="JY300" t="s">
        <v>360</v>
      </c>
      <c r="JZ300" t="s">
        <v>362</v>
      </c>
      <c r="KA300" t="s">
        <v>362</v>
      </c>
      <c r="KB300" t="s">
        <v>362</v>
      </c>
      <c r="KC300" t="s">
        <v>362</v>
      </c>
      <c r="KD300" t="s">
        <v>362</v>
      </c>
      <c r="KE300" t="s">
        <v>362</v>
      </c>
      <c r="KF300" t="s">
        <v>362</v>
      </c>
      <c r="KG300" t="s">
        <v>362</v>
      </c>
      <c r="KI300" t="s">
        <v>5259</v>
      </c>
      <c r="KJ300" t="s">
        <v>6012</v>
      </c>
      <c r="KK300" t="s">
        <v>360</v>
      </c>
      <c r="KL300" t="s">
        <v>362</v>
      </c>
      <c r="KM300" t="s">
        <v>362</v>
      </c>
      <c r="KN300" t="s">
        <v>362</v>
      </c>
      <c r="KO300" t="s">
        <v>360</v>
      </c>
      <c r="KP300" t="s">
        <v>362</v>
      </c>
      <c r="KQ300" t="s">
        <v>362</v>
      </c>
      <c r="KR300" t="s">
        <v>362</v>
      </c>
      <c r="KS300" t="s">
        <v>362</v>
      </c>
      <c r="KT300" t="s">
        <v>362</v>
      </c>
      <c r="KU300" t="s">
        <v>362</v>
      </c>
      <c r="LJ300" t="s">
        <v>5283</v>
      </c>
      <c r="LK300" t="s">
        <v>362</v>
      </c>
      <c r="LL300" t="s">
        <v>362</v>
      </c>
      <c r="LM300" t="s">
        <v>360</v>
      </c>
      <c r="LN300" t="s">
        <v>362</v>
      </c>
      <c r="LO300" t="s">
        <v>362</v>
      </c>
      <c r="LP300" t="s">
        <v>362</v>
      </c>
      <c r="LQ300" t="s">
        <v>362</v>
      </c>
      <c r="LS300" t="s">
        <v>3072</v>
      </c>
      <c r="LT300" t="s">
        <v>5287</v>
      </c>
      <c r="MR300" t="s">
        <v>5050</v>
      </c>
      <c r="MS300" t="s">
        <v>362</v>
      </c>
      <c r="MT300" t="s">
        <v>362</v>
      </c>
      <c r="MU300" t="s">
        <v>362</v>
      </c>
      <c r="MV300" t="s">
        <v>362</v>
      </c>
      <c r="MW300" t="s">
        <v>362</v>
      </c>
      <c r="MX300" t="s">
        <v>362</v>
      </c>
      <c r="MY300" t="s">
        <v>362</v>
      </c>
      <c r="MZ300" t="s">
        <v>360</v>
      </c>
      <c r="NA300" t="s">
        <v>362</v>
      </c>
      <c r="NB300" t="s">
        <v>362</v>
      </c>
      <c r="NC300" t="s">
        <v>362</v>
      </c>
      <c r="NE300" t="s">
        <v>4971</v>
      </c>
      <c r="NF300" t="s">
        <v>362</v>
      </c>
      <c r="NG300" t="s">
        <v>362</v>
      </c>
      <c r="NH300" t="s">
        <v>362</v>
      </c>
      <c r="NI300" t="s">
        <v>362</v>
      </c>
      <c r="NJ300" t="s">
        <v>362</v>
      </c>
      <c r="NK300" t="s">
        <v>362</v>
      </c>
      <c r="NL300" t="s">
        <v>362</v>
      </c>
      <c r="NM300" t="s">
        <v>362</v>
      </c>
      <c r="NN300" t="s">
        <v>362</v>
      </c>
      <c r="NO300" t="s">
        <v>362</v>
      </c>
      <c r="NP300" t="s">
        <v>362</v>
      </c>
      <c r="NQ300" t="s">
        <v>360</v>
      </c>
      <c r="NR300" t="s">
        <v>362</v>
      </c>
      <c r="NS300" t="s">
        <v>362</v>
      </c>
      <c r="NU300" t="s">
        <v>5269</v>
      </c>
      <c r="NV300" t="s">
        <v>362</v>
      </c>
      <c r="NW300" t="s">
        <v>362</v>
      </c>
      <c r="NX300" t="s">
        <v>362</v>
      </c>
      <c r="NY300" t="s">
        <v>360</v>
      </c>
      <c r="NZ300" t="s">
        <v>362</v>
      </c>
      <c r="OA300" t="s">
        <v>362</v>
      </c>
      <c r="OB300" t="s">
        <v>362</v>
      </c>
      <c r="OC300" t="s">
        <v>362</v>
      </c>
      <c r="OD300" t="s">
        <v>362</v>
      </c>
      <c r="OE300" t="s">
        <v>362</v>
      </c>
      <c r="OF300" t="s">
        <v>362</v>
      </c>
      <c r="OG300" t="s">
        <v>362</v>
      </c>
      <c r="OI300" t="s">
        <v>5345</v>
      </c>
      <c r="OJ300" t="s">
        <v>360</v>
      </c>
      <c r="OK300" t="s">
        <v>362</v>
      </c>
      <c r="OL300" t="s">
        <v>362</v>
      </c>
      <c r="OM300" t="s">
        <v>362</v>
      </c>
      <c r="ON300" t="s">
        <v>362</v>
      </c>
      <c r="OO300" t="s">
        <v>362</v>
      </c>
      <c r="OP300" t="s">
        <v>362</v>
      </c>
      <c r="OQ300" t="s">
        <v>362</v>
      </c>
      <c r="OR300" t="s">
        <v>362</v>
      </c>
      <c r="OS300" t="s">
        <v>362</v>
      </c>
      <c r="OU300" t="s">
        <v>5002</v>
      </c>
      <c r="PF300" t="s">
        <v>6516</v>
      </c>
      <c r="PG300" t="s">
        <v>360</v>
      </c>
      <c r="PH300" t="s">
        <v>362</v>
      </c>
      <c r="PI300" t="s">
        <v>362</v>
      </c>
      <c r="PJ300" t="s">
        <v>362</v>
      </c>
      <c r="PK300" t="s">
        <v>362</v>
      </c>
      <c r="PL300" t="s">
        <v>362</v>
      </c>
      <c r="PM300" t="s">
        <v>362</v>
      </c>
      <c r="PN300" t="s">
        <v>362</v>
      </c>
      <c r="PO300" t="s">
        <v>362</v>
      </c>
      <c r="PP300" t="s">
        <v>360</v>
      </c>
      <c r="PQ300" t="s">
        <v>362</v>
      </c>
      <c r="PR300" t="s">
        <v>362</v>
      </c>
      <c r="PS300" t="s">
        <v>362</v>
      </c>
      <c r="PT300" t="s">
        <v>362</v>
      </c>
      <c r="PU300" t="s">
        <v>362</v>
      </c>
      <c r="PV300" t="s">
        <v>362</v>
      </c>
      <c r="PW300" t="s">
        <v>362</v>
      </c>
      <c r="PX300" t="s">
        <v>362</v>
      </c>
      <c r="PZ300" t="s">
        <v>5398</v>
      </c>
      <c r="QA300" t="s">
        <v>362</v>
      </c>
      <c r="QB300" t="s">
        <v>362</v>
      </c>
      <c r="QC300" t="s">
        <v>362</v>
      </c>
      <c r="QD300" t="s">
        <v>362</v>
      </c>
      <c r="QE300" t="s">
        <v>362</v>
      </c>
      <c r="QF300" t="s">
        <v>362</v>
      </c>
      <c r="QG300" t="s">
        <v>362</v>
      </c>
      <c r="QH300" t="s">
        <v>362</v>
      </c>
      <c r="QI300" t="s">
        <v>362</v>
      </c>
      <c r="QJ300" t="s">
        <v>362</v>
      </c>
      <c r="QK300" t="s">
        <v>362</v>
      </c>
      <c r="QL300" t="s">
        <v>362</v>
      </c>
      <c r="QM300" t="s">
        <v>360</v>
      </c>
      <c r="QN300" t="s">
        <v>362</v>
      </c>
      <c r="QO300" t="s">
        <v>362</v>
      </c>
      <c r="QP300" t="s">
        <v>362</v>
      </c>
      <c r="SZ300" t="s">
        <v>3074</v>
      </c>
      <c r="TA300" t="s">
        <v>362</v>
      </c>
      <c r="TB300" t="s">
        <v>362</v>
      </c>
      <c r="TC300" t="s">
        <v>362</v>
      </c>
      <c r="TD300" t="s">
        <v>362</v>
      </c>
      <c r="TE300" t="s">
        <v>362</v>
      </c>
      <c r="TF300" t="s">
        <v>362</v>
      </c>
      <c r="TG300" t="s">
        <v>360</v>
      </c>
      <c r="TH300" t="s">
        <v>362</v>
      </c>
      <c r="TY300" t="s">
        <v>5002</v>
      </c>
      <c r="UN300" t="s">
        <v>3074</v>
      </c>
      <c r="UO300" t="s">
        <v>3074</v>
      </c>
      <c r="UP300" t="s">
        <v>3074</v>
      </c>
      <c r="UQ300" t="s">
        <v>7206</v>
      </c>
      <c r="UR300" t="s">
        <v>304</v>
      </c>
      <c r="US300" t="s">
        <v>314</v>
      </c>
      <c r="UT300" t="s">
        <v>290</v>
      </c>
      <c r="UU300" t="s">
        <v>687</v>
      </c>
      <c r="UV300" t="s">
        <v>527</v>
      </c>
      <c r="UW300" t="s">
        <v>329</v>
      </c>
      <c r="UX300" t="s">
        <v>737</v>
      </c>
      <c r="UY300" t="s">
        <v>406</v>
      </c>
      <c r="UZ300" t="s">
        <v>1099</v>
      </c>
      <c r="VA300" t="s">
        <v>1184</v>
      </c>
      <c r="VB300" t="s">
        <v>392</v>
      </c>
    </row>
    <row r="301" spans="1:574" x14ac:dyDescent="0.25">
      <c r="A301" t="s">
        <v>7207</v>
      </c>
      <c r="B301" s="38">
        <v>45923</v>
      </c>
      <c r="C301" t="s">
        <v>3057</v>
      </c>
      <c r="D301" t="s">
        <v>3059</v>
      </c>
      <c r="E301" t="s">
        <v>3065</v>
      </c>
      <c r="F301">
        <v>2859276</v>
      </c>
      <c r="G301" t="s">
        <v>3072</v>
      </c>
      <c r="H301" s="38">
        <v>44639</v>
      </c>
      <c r="I301">
        <v>64</v>
      </c>
      <c r="J301" t="s">
        <v>1466</v>
      </c>
      <c r="K301" t="s">
        <v>4866</v>
      </c>
      <c r="L301" t="s">
        <v>4875</v>
      </c>
      <c r="N301" t="s">
        <v>4911</v>
      </c>
      <c r="P301" t="s">
        <v>4933</v>
      </c>
      <c r="R301" t="s">
        <v>4861</v>
      </c>
      <c r="S301" t="s">
        <v>362</v>
      </c>
      <c r="T301" t="s">
        <v>362</v>
      </c>
      <c r="U301" t="s">
        <v>362</v>
      </c>
      <c r="V301" t="s">
        <v>362</v>
      </c>
      <c r="W301" t="s">
        <v>360</v>
      </c>
      <c r="X301" t="s">
        <v>362</v>
      </c>
      <c r="Y301" t="s">
        <v>362</v>
      </c>
      <c r="Z301" t="s">
        <v>362</v>
      </c>
      <c r="AA301" t="s">
        <v>7208</v>
      </c>
      <c r="AB301" t="s">
        <v>4942</v>
      </c>
      <c r="AC301" t="s">
        <v>4940</v>
      </c>
      <c r="AD301" t="s">
        <v>4942</v>
      </c>
      <c r="AE301" t="s">
        <v>4942</v>
      </c>
      <c r="AF301" t="s">
        <v>4940</v>
      </c>
      <c r="AG301" t="s">
        <v>4940</v>
      </c>
      <c r="AH301" t="s">
        <v>7209</v>
      </c>
      <c r="AI301" t="s">
        <v>360</v>
      </c>
      <c r="AJ301" t="s">
        <v>360</v>
      </c>
      <c r="AK301" t="s">
        <v>362</v>
      </c>
      <c r="AL301" t="s">
        <v>360</v>
      </c>
      <c r="AM301" t="s">
        <v>360</v>
      </c>
      <c r="AN301" t="s">
        <v>362</v>
      </c>
      <c r="AO301" t="s">
        <v>360</v>
      </c>
      <c r="AP301" t="s">
        <v>360</v>
      </c>
      <c r="AQ301" t="s">
        <v>360</v>
      </c>
      <c r="AR301" t="s">
        <v>360</v>
      </c>
      <c r="AS301" t="s">
        <v>360</v>
      </c>
      <c r="AT301" t="s">
        <v>362</v>
      </c>
      <c r="AU301" t="s">
        <v>362</v>
      </c>
      <c r="AV301" t="s">
        <v>362</v>
      </c>
      <c r="AX301" t="s">
        <v>5984</v>
      </c>
      <c r="AY301" t="s">
        <v>360</v>
      </c>
      <c r="AZ301" t="s">
        <v>360</v>
      </c>
      <c r="BA301" t="s">
        <v>362</v>
      </c>
      <c r="BB301" t="s">
        <v>362</v>
      </c>
      <c r="BC301" t="s">
        <v>362</v>
      </c>
      <c r="BD301" t="s">
        <v>362</v>
      </c>
      <c r="BE301" t="s">
        <v>362</v>
      </c>
      <c r="BF301" t="s">
        <v>362</v>
      </c>
      <c r="BG301" t="s">
        <v>362</v>
      </c>
      <c r="BH301" t="s">
        <v>362</v>
      </c>
      <c r="BI301" t="s">
        <v>362</v>
      </c>
      <c r="BJ301" t="s">
        <v>362</v>
      </c>
      <c r="BK301" t="s">
        <v>362</v>
      </c>
      <c r="BM301" t="s">
        <v>6044</v>
      </c>
      <c r="BN301" t="s">
        <v>362</v>
      </c>
      <c r="BO301" t="s">
        <v>362</v>
      </c>
      <c r="BP301" t="s">
        <v>360</v>
      </c>
      <c r="BQ301" t="s">
        <v>360</v>
      </c>
      <c r="BR301" t="s">
        <v>362</v>
      </c>
      <c r="BS301" t="s">
        <v>362</v>
      </c>
      <c r="BT301" t="s">
        <v>362</v>
      </c>
      <c r="BU301" t="s">
        <v>362</v>
      </c>
      <c r="BV301" t="s">
        <v>362</v>
      </c>
      <c r="BX301" t="s">
        <v>4975</v>
      </c>
      <c r="CN301" t="s">
        <v>5002</v>
      </c>
      <c r="DD301" t="s">
        <v>4984</v>
      </c>
      <c r="EK301" t="s">
        <v>5070</v>
      </c>
      <c r="EW301" t="s">
        <v>5106</v>
      </c>
      <c r="EX301" t="s">
        <v>362</v>
      </c>
      <c r="EY301" t="s">
        <v>362</v>
      </c>
      <c r="EZ301" t="s">
        <v>362</v>
      </c>
      <c r="FA301" t="s">
        <v>362</v>
      </c>
      <c r="FB301" t="s">
        <v>362</v>
      </c>
      <c r="FC301" t="s">
        <v>362</v>
      </c>
      <c r="FD301" t="s">
        <v>360</v>
      </c>
      <c r="FE301" t="s">
        <v>362</v>
      </c>
      <c r="FF301" t="s">
        <v>362</v>
      </c>
      <c r="FG301" t="s">
        <v>362</v>
      </c>
      <c r="FH301" t="s">
        <v>362</v>
      </c>
      <c r="FJ301" t="s">
        <v>5070</v>
      </c>
      <c r="FK301" t="s">
        <v>5111</v>
      </c>
      <c r="FL301" t="s">
        <v>6119</v>
      </c>
      <c r="FM301" t="s">
        <v>360</v>
      </c>
      <c r="FN301" t="s">
        <v>362</v>
      </c>
      <c r="FO301" t="s">
        <v>362</v>
      </c>
      <c r="FP301" t="s">
        <v>362</v>
      </c>
      <c r="FQ301" t="s">
        <v>360</v>
      </c>
      <c r="FR301" t="s">
        <v>362</v>
      </c>
      <c r="FS301" t="s">
        <v>362</v>
      </c>
      <c r="FT301" t="s">
        <v>362</v>
      </c>
      <c r="FV301" t="s">
        <v>3072</v>
      </c>
      <c r="GG301" t="s">
        <v>4961</v>
      </c>
      <c r="GI301" t="s">
        <v>3074</v>
      </c>
      <c r="HN301" t="s">
        <v>4907</v>
      </c>
      <c r="HO301" t="s">
        <v>362</v>
      </c>
      <c r="HP301" t="s">
        <v>362</v>
      </c>
      <c r="HQ301" t="s">
        <v>362</v>
      </c>
      <c r="HR301" t="s">
        <v>362</v>
      </c>
      <c r="HS301" t="s">
        <v>362</v>
      </c>
      <c r="HT301" t="s">
        <v>362</v>
      </c>
      <c r="HU301" t="s">
        <v>362</v>
      </c>
      <c r="HV301" t="s">
        <v>360</v>
      </c>
      <c r="HW301" t="s">
        <v>362</v>
      </c>
      <c r="HY301" t="s">
        <v>5180</v>
      </c>
      <c r="HZ301" t="s">
        <v>360</v>
      </c>
      <c r="IA301" t="s">
        <v>362</v>
      </c>
      <c r="IB301" t="s">
        <v>362</v>
      </c>
      <c r="IC301" t="s">
        <v>362</v>
      </c>
      <c r="ID301" t="s">
        <v>362</v>
      </c>
      <c r="IE301" t="s">
        <v>362</v>
      </c>
      <c r="IG301" t="s">
        <v>5187</v>
      </c>
      <c r="IP301" t="s">
        <v>5205</v>
      </c>
      <c r="IQ301" t="s">
        <v>6444</v>
      </c>
      <c r="IR301" t="s">
        <v>360</v>
      </c>
      <c r="IS301" t="s">
        <v>360</v>
      </c>
      <c r="IT301" t="s">
        <v>362</v>
      </c>
      <c r="IU301" t="s">
        <v>360</v>
      </c>
      <c r="IV301" t="s">
        <v>360</v>
      </c>
      <c r="IW301" t="s">
        <v>362</v>
      </c>
      <c r="IX301" t="s">
        <v>362</v>
      </c>
      <c r="IY301" t="s">
        <v>362</v>
      </c>
      <c r="IZ301" t="s">
        <v>362</v>
      </c>
      <c r="JA301" t="s">
        <v>362</v>
      </c>
      <c r="JL301" t="s">
        <v>3074</v>
      </c>
      <c r="JX301" t="s">
        <v>5248</v>
      </c>
      <c r="JY301" t="s">
        <v>360</v>
      </c>
      <c r="JZ301" t="s">
        <v>362</v>
      </c>
      <c r="KA301" t="s">
        <v>362</v>
      </c>
      <c r="KB301" t="s">
        <v>362</v>
      </c>
      <c r="KC301" t="s">
        <v>362</v>
      </c>
      <c r="KD301" t="s">
        <v>362</v>
      </c>
      <c r="KE301" t="s">
        <v>362</v>
      </c>
      <c r="KF301" t="s">
        <v>362</v>
      </c>
      <c r="KG301" t="s">
        <v>362</v>
      </c>
      <c r="KI301" t="s">
        <v>5259</v>
      </c>
      <c r="KJ301" t="s">
        <v>6012</v>
      </c>
      <c r="KK301" t="s">
        <v>360</v>
      </c>
      <c r="KL301" t="s">
        <v>362</v>
      </c>
      <c r="KM301" t="s">
        <v>362</v>
      </c>
      <c r="KN301" t="s">
        <v>362</v>
      </c>
      <c r="KO301" t="s">
        <v>360</v>
      </c>
      <c r="KP301" t="s">
        <v>362</v>
      </c>
      <c r="KQ301" t="s">
        <v>362</v>
      </c>
      <c r="KR301" t="s">
        <v>362</v>
      </c>
      <c r="KS301" t="s">
        <v>362</v>
      </c>
      <c r="KT301" t="s">
        <v>362</v>
      </c>
      <c r="KU301" t="s">
        <v>362</v>
      </c>
      <c r="LJ301" t="s">
        <v>6023</v>
      </c>
      <c r="LK301" t="s">
        <v>360</v>
      </c>
      <c r="LL301" t="s">
        <v>360</v>
      </c>
      <c r="LM301" t="s">
        <v>360</v>
      </c>
      <c r="LN301" t="s">
        <v>360</v>
      </c>
      <c r="LO301" t="s">
        <v>362</v>
      </c>
      <c r="LP301" t="s">
        <v>362</v>
      </c>
      <c r="LQ301" t="s">
        <v>362</v>
      </c>
      <c r="LS301" t="s">
        <v>3072</v>
      </c>
      <c r="LT301" t="s">
        <v>5287</v>
      </c>
      <c r="MR301" t="s">
        <v>5050</v>
      </c>
      <c r="MS301" t="s">
        <v>362</v>
      </c>
      <c r="MT301" t="s">
        <v>362</v>
      </c>
      <c r="MU301" t="s">
        <v>362</v>
      </c>
      <c r="MV301" t="s">
        <v>362</v>
      </c>
      <c r="MW301" t="s">
        <v>362</v>
      </c>
      <c r="MX301" t="s">
        <v>362</v>
      </c>
      <c r="MY301" t="s">
        <v>362</v>
      </c>
      <c r="MZ301" t="s">
        <v>360</v>
      </c>
      <c r="NA301" t="s">
        <v>362</v>
      </c>
      <c r="NB301" t="s">
        <v>362</v>
      </c>
      <c r="NC301" t="s">
        <v>362</v>
      </c>
      <c r="NE301" t="s">
        <v>4971</v>
      </c>
      <c r="NF301" t="s">
        <v>362</v>
      </c>
      <c r="NG301" t="s">
        <v>362</v>
      </c>
      <c r="NH301" t="s">
        <v>362</v>
      </c>
      <c r="NI301" t="s">
        <v>362</v>
      </c>
      <c r="NJ301" t="s">
        <v>362</v>
      </c>
      <c r="NK301" t="s">
        <v>362</v>
      </c>
      <c r="NL301" t="s">
        <v>362</v>
      </c>
      <c r="NM301" t="s">
        <v>362</v>
      </c>
      <c r="NN301" t="s">
        <v>362</v>
      </c>
      <c r="NO301" t="s">
        <v>362</v>
      </c>
      <c r="NP301" t="s">
        <v>362</v>
      </c>
      <c r="NQ301" t="s">
        <v>360</v>
      </c>
      <c r="NR301" t="s">
        <v>362</v>
      </c>
      <c r="NS301" t="s">
        <v>362</v>
      </c>
      <c r="NU301" t="s">
        <v>5996</v>
      </c>
      <c r="NV301" t="s">
        <v>360</v>
      </c>
      <c r="NW301" t="s">
        <v>362</v>
      </c>
      <c r="NX301" t="s">
        <v>362</v>
      </c>
      <c r="NY301" t="s">
        <v>362</v>
      </c>
      <c r="NZ301" t="s">
        <v>360</v>
      </c>
      <c r="OA301" t="s">
        <v>362</v>
      </c>
      <c r="OB301" t="s">
        <v>360</v>
      </c>
      <c r="OC301" t="s">
        <v>362</v>
      </c>
      <c r="OD301" t="s">
        <v>362</v>
      </c>
      <c r="OE301" t="s">
        <v>362</v>
      </c>
      <c r="OF301" t="s">
        <v>362</v>
      </c>
      <c r="OG301" t="s">
        <v>362</v>
      </c>
      <c r="OI301" t="s">
        <v>5345</v>
      </c>
      <c r="OJ301" t="s">
        <v>360</v>
      </c>
      <c r="OK301" t="s">
        <v>362</v>
      </c>
      <c r="OL301" t="s">
        <v>362</v>
      </c>
      <c r="OM301" t="s">
        <v>362</v>
      </c>
      <c r="ON301" t="s">
        <v>362</v>
      </c>
      <c r="OO301" t="s">
        <v>362</v>
      </c>
      <c r="OP301" t="s">
        <v>362</v>
      </c>
      <c r="OQ301" t="s">
        <v>362</v>
      </c>
      <c r="OR301" t="s">
        <v>362</v>
      </c>
      <c r="OS301" t="s">
        <v>362</v>
      </c>
      <c r="OU301" t="s">
        <v>5002</v>
      </c>
      <c r="PF301" t="s">
        <v>5369</v>
      </c>
      <c r="PG301" t="s">
        <v>360</v>
      </c>
      <c r="PH301" t="s">
        <v>362</v>
      </c>
      <c r="PI301" t="s">
        <v>362</v>
      </c>
      <c r="PJ301" t="s">
        <v>362</v>
      </c>
      <c r="PK301" t="s">
        <v>362</v>
      </c>
      <c r="PL301" t="s">
        <v>362</v>
      </c>
      <c r="PM301" t="s">
        <v>362</v>
      </c>
      <c r="PN301" t="s">
        <v>362</v>
      </c>
      <c r="PO301" t="s">
        <v>362</v>
      </c>
      <c r="PP301" t="s">
        <v>362</v>
      </c>
      <c r="PQ301" t="s">
        <v>362</v>
      </c>
      <c r="PR301" t="s">
        <v>362</v>
      </c>
      <c r="PS301" t="s">
        <v>362</v>
      </c>
      <c r="PT301" t="s">
        <v>362</v>
      </c>
      <c r="PU301" t="s">
        <v>362</v>
      </c>
      <c r="PV301" t="s">
        <v>362</v>
      </c>
      <c r="PW301" t="s">
        <v>362</v>
      </c>
      <c r="PX301" t="s">
        <v>362</v>
      </c>
      <c r="PZ301" t="s">
        <v>5398</v>
      </c>
      <c r="QA301" t="s">
        <v>362</v>
      </c>
      <c r="QB301" t="s">
        <v>362</v>
      </c>
      <c r="QC301" t="s">
        <v>362</v>
      </c>
      <c r="QD301" t="s">
        <v>362</v>
      </c>
      <c r="QE301" t="s">
        <v>362</v>
      </c>
      <c r="QF301" t="s">
        <v>362</v>
      </c>
      <c r="QG301" t="s">
        <v>362</v>
      </c>
      <c r="QH301" t="s">
        <v>362</v>
      </c>
      <c r="QI301" t="s">
        <v>362</v>
      </c>
      <c r="QJ301" t="s">
        <v>362</v>
      </c>
      <c r="QK301" t="s">
        <v>362</v>
      </c>
      <c r="QL301" t="s">
        <v>362</v>
      </c>
      <c r="QM301" t="s">
        <v>360</v>
      </c>
      <c r="QN301" t="s">
        <v>362</v>
      </c>
      <c r="QO301" t="s">
        <v>362</v>
      </c>
      <c r="QP301" t="s">
        <v>362</v>
      </c>
      <c r="SZ301" t="s">
        <v>3074</v>
      </c>
      <c r="TA301" t="s">
        <v>362</v>
      </c>
      <c r="TB301" t="s">
        <v>362</v>
      </c>
      <c r="TC301" t="s">
        <v>362</v>
      </c>
      <c r="TD301" t="s">
        <v>362</v>
      </c>
      <c r="TE301" t="s">
        <v>362</v>
      </c>
      <c r="TF301" t="s">
        <v>362</v>
      </c>
      <c r="TG301" t="s">
        <v>360</v>
      </c>
      <c r="TH301" t="s">
        <v>362</v>
      </c>
      <c r="TY301" t="s">
        <v>5002</v>
      </c>
      <c r="UN301" t="s">
        <v>3074</v>
      </c>
      <c r="UO301" t="s">
        <v>3072</v>
      </c>
      <c r="UP301" t="s">
        <v>3072</v>
      </c>
      <c r="UQ301" t="s">
        <v>7210</v>
      </c>
      <c r="UR301" t="s">
        <v>304</v>
      </c>
      <c r="US301" t="s">
        <v>321</v>
      </c>
      <c r="UT301" t="s">
        <v>298</v>
      </c>
      <c r="UU301" t="s">
        <v>686</v>
      </c>
      <c r="UV301" t="s">
        <v>532</v>
      </c>
      <c r="UW301" t="s">
        <v>330</v>
      </c>
      <c r="UX301" t="s">
        <v>1205</v>
      </c>
      <c r="UY301" t="s">
        <v>406</v>
      </c>
      <c r="UZ301" t="s">
        <v>1099</v>
      </c>
      <c r="VA301" t="s">
        <v>1184</v>
      </c>
      <c r="VB301" t="s">
        <v>386</v>
      </c>
    </row>
    <row r="302" spans="1:574" x14ac:dyDescent="0.25">
      <c r="A302" t="s">
        <v>7211</v>
      </c>
      <c r="B302" s="38">
        <v>45923</v>
      </c>
      <c r="C302" t="s">
        <v>3058</v>
      </c>
      <c r="D302" t="s">
        <v>3062</v>
      </c>
      <c r="E302" t="s">
        <v>3068</v>
      </c>
      <c r="G302" t="s">
        <v>3072</v>
      </c>
      <c r="H302" s="38">
        <v>45283</v>
      </c>
      <c r="I302">
        <v>38</v>
      </c>
      <c r="J302" t="s">
        <v>1471</v>
      </c>
      <c r="K302" t="s">
        <v>4866</v>
      </c>
      <c r="L302" t="s">
        <v>4875</v>
      </c>
      <c r="N302" t="s">
        <v>4911</v>
      </c>
      <c r="P302" t="s">
        <v>4921</v>
      </c>
      <c r="R302" t="s">
        <v>6381</v>
      </c>
      <c r="S302" t="s">
        <v>360</v>
      </c>
      <c r="T302" t="s">
        <v>360</v>
      </c>
      <c r="U302" t="s">
        <v>362</v>
      </c>
      <c r="V302" t="s">
        <v>360</v>
      </c>
      <c r="W302" t="s">
        <v>362</v>
      </c>
      <c r="X302" t="s">
        <v>362</v>
      </c>
      <c r="Y302" t="s">
        <v>362</v>
      </c>
      <c r="Z302" t="s">
        <v>362</v>
      </c>
      <c r="AB302" t="s">
        <v>4940</v>
      </c>
      <c r="AC302" t="s">
        <v>4940</v>
      </c>
      <c r="AD302" t="s">
        <v>4940</v>
      </c>
      <c r="AE302" t="s">
        <v>4940</v>
      </c>
      <c r="AF302" t="s">
        <v>4940</v>
      </c>
      <c r="AG302" t="s">
        <v>4940</v>
      </c>
      <c r="AH302" t="s">
        <v>6055</v>
      </c>
      <c r="AI302" t="s">
        <v>360</v>
      </c>
      <c r="AJ302" t="s">
        <v>360</v>
      </c>
      <c r="AK302" t="s">
        <v>362</v>
      </c>
      <c r="AL302" t="s">
        <v>362</v>
      </c>
      <c r="AM302" t="s">
        <v>360</v>
      </c>
      <c r="AN302" t="s">
        <v>362</v>
      </c>
      <c r="AO302" t="s">
        <v>362</v>
      </c>
      <c r="AP302" t="s">
        <v>362</v>
      </c>
      <c r="AQ302" t="s">
        <v>362</v>
      </c>
      <c r="AR302" t="s">
        <v>362</v>
      </c>
      <c r="AS302" t="s">
        <v>362</v>
      </c>
      <c r="AT302" t="s">
        <v>362</v>
      </c>
      <c r="AU302" t="s">
        <v>362</v>
      </c>
      <c r="AV302" t="s">
        <v>362</v>
      </c>
      <c r="AX302" t="s">
        <v>5984</v>
      </c>
      <c r="AY302" t="s">
        <v>360</v>
      </c>
      <c r="AZ302" t="s">
        <v>360</v>
      </c>
      <c r="BA302" t="s">
        <v>362</v>
      </c>
      <c r="BB302" t="s">
        <v>362</v>
      </c>
      <c r="BC302" t="s">
        <v>362</v>
      </c>
      <c r="BD302" t="s">
        <v>362</v>
      </c>
      <c r="BE302" t="s">
        <v>362</v>
      </c>
      <c r="BF302" t="s">
        <v>362</v>
      </c>
      <c r="BG302" t="s">
        <v>362</v>
      </c>
      <c r="BH302" t="s">
        <v>362</v>
      </c>
      <c r="BI302" t="s">
        <v>362</v>
      </c>
      <c r="BJ302" t="s">
        <v>362</v>
      </c>
      <c r="BK302" t="s">
        <v>362</v>
      </c>
      <c r="BM302" t="s">
        <v>6044</v>
      </c>
      <c r="BN302" t="s">
        <v>362</v>
      </c>
      <c r="BO302" t="s">
        <v>362</v>
      </c>
      <c r="BP302" t="s">
        <v>360</v>
      </c>
      <c r="BQ302" t="s">
        <v>360</v>
      </c>
      <c r="BR302" t="s">
        <v>362</v>
      </c>
      <c r="BS302" t="s">
        <v>362</v>
      </c>
      <c r="BT302" t="s">
        <v>362</v>
      </c>
      <c r="BU302" t="s">
        <v>362</v>
      </c>
      <c r="BV302" t="s">
        <v>362</v>
      </c>
      <c r="BX302" t="s">
        <v>4975</v>
      </c>
      <c r="CN302" t="s">
        <v>5002</v>
      </c>
      <c r="DD302" t="s">
        <v>5021</v>
      </c>
      <c r="EK302" t="s">
        <v>5070</v>
      </c>
      <c r="EW302" t="s">
        <v>7212</v>
      </c>
      <c r="EX302" t="s">
        <v>362</v>
      </c>
      <c r="EY302" t="s">
        <v>362</v>
      </c>
      <c r="EZ302" t="s">
        <v>362</v>
      </c>
      <c r="FA302" t="s">
        <v>362</v>
      </c>
      <c r="FB302" t="s">
        <v>360</v>
      </c>
      <c r="FC302" t="s">
        <v>360</v>
      </c>
      <c r="FD302" t="s">
        <v>360</v>
      </c>
      <c r="FE302" t="s">
        <v>362</v>
      </c>
      <c r="FF302" t="s">
        <v>362</v>
      </c>
      <c r="FG302" t="s">
        <v>362</v>
      </c>
      <c r="FH302" t="s">
        <v>362</v>
      </c>
      <c r="FJ302" t="s">
        <v>5072</v>
      </c>
      <c r="FK302" t="s">
        <v>3072</v>
      </c>
      <c r="FV302" t="s">
        <v>3072</v>
      </c>
      <c r="GG302" t="s">
        <v>4953</v>
      </c>
      <c r="GI302" t="s">
        <v>3072</v>
      </c>
      <c r="GJ302" t="s">
        <v>5139</v>
      </c>
      <c r="GK302" t="s">
        <v>362</v>
      </c>
      <c r="GL302" t="s">
        <v>362</v>
      </c>
      <c r="GM302" t="s">
        <v>360</v>
      </c>
      <c r="GN302" t="s">
        <v>362</v>
      </c>
      <c r="GO302" t="s">
        <v>362</v>
      </c>
      <c r="GP302" t="s">
        <v>362</v>
      </c>
      <c r="GR302" t="s">
        <v>5147</v>
      </c>
      <c r="GS302" t="s">
        <v>362</v>
      </c>
      <c r="GT302" t="s">
        <v>362</v>
      </c>
      <c r="GU302" t="s">
        <v>360</v>
      </c>
      <c r="GV302" t="s">
        <v>362</v>
      </c>
      <c r="GW302" t="s">
        <v>362</v>
      </c>
      <c r="GX302" t="s">
        <v>362</v>
      </c>
      <c r="GY302" t="s">
        <v>362</v>
      </c>
      <c r="GZ302" t="s">
        <v>362</v>
      </c>
      <c r="HB302" t="s">
        <v>3072</v>
      </c>
      <c r="IG302" t="s">
        <v>5187</v>
      </c>
      <c r="IP302" t="s">
        <v>5205</v>
      </c>
      <c r="IQ302" t="s">
        <v>5220</v>
      </c>
      <c r="IR302" t="s">
        <v>362</v>
      </c>
      <c r="IS302" t="s">
        <v>362</v>
      </c>
      <c r="IT302" t="s">
        <v>362</v>
      </c>
      <c r="IU302" t="s">
        <v>362</v>
      </c>
      <c r="IV302" t="s">
        <v>360</v>
      </c>
      <c r="IW302" t="s">
        <v>362</v>
      </c>
      <c r="IX302" t="s">
        <v>362</v>
      </c>
      <c r="IY302" t="s">
        <v>362</v>
      </c>
      <c r="IZ302" t="s">
        <v>362</v>
      </c>
      <c r="JA302" t="s">
        <v>362</v>
      </c>
      <c r="JL302" t="s">
        <v>3074</v>
      </c>
      <c r="JX302" t="s">
        <v>6163</v>
      </c>
      <c r="JY302" t="s">
        <v>360</v>
      </c>
      <c r="JZ302" t="s">
        <v>362</v>
      </c>
      <c r="KA302" t="s">
        <v>362</v>
      </c>
      <c r="KB302" t="s">
        <v>362</v>
      </c>
      <c r="KC302" t="s">
        <v>362</v>
      </c>
      <c r="KD302" t="s">
        <v>360</v>
      </c>
      <c r="KE302" t="s">
        <v>362</v>
      </c>
      <c r="KF302" t="s">
        <v>362</v>
      </c>
      <c r="KG302" t="s">
        <v>362</v>
      </c>
      <c r="KI302" t="s">
        <v>5259</v>
      </c>
      <c r="KJ302" t="s">
        <v>7213</v>
      </c>
      <c r="KK302" t="s">
        <v>360</v>
      </c>
      <c r="KL302" t="s">
        <v>362</v>
      </c>
      <c r="KM302" t="s">
        <v>360</v>
      </c>
      <c r="KN302" t="s">
        <v>362</v>
      </c>
      <c r="KO302" t="s">
        <v>360</v>
      </c>
      <c r="KP302" t="s">
        <v>362</v>
      </c>
      <c r="KQ302" t="s">
        <v>360</v>
      </c>
      <c r="KR302" t="s">
        <v>362</v>
      </c>
      <c r="KS302" t="s">
        <v>362</v>
      </c>
      <c r="KT302" t="s">
        <v>362</v>
      </c>
      <c r="KU302" t="s">
        <v>362</v>
      </c>
      <c r="LJ302" t="s">
        <v>6023</v>
      </c>
      <c r="LK302" t="s">
        <v>360</v>
      </c>
      <c r="LL302" t="s">
        <v>360</v>
      </c>
      <c r="LM302" t="s">
        <v>360</v>
      </c>
      <c r="LN302" t="s">
        <v>360</v>
      </c>
      <c r="LO302" t="s">
        <v>362</v>
      </c>
      <c r="LP302" t="s">
        <v>362</v>
      </c>
      <c r="LQ302" t="s">
        <v>362</v>
      </c>
      <c r="LS302" t="s">
        <v>3072</v>
      </c>
      <c r="LT302" t="s">
        <v>5287</v>
      </c>
      <c r="MR302" t="s">
        <v>5050</v>
      </c>
      <c r="MS302" t="s">
        <v>362</v>
      </c>
      <c r="MT302" t="s">
        <v>362</v>
      </c>
      <c r="MU302" t="s">
        <v>362</v>
      </c>
      <c r="MV302" t="s">
        <v>362</v>
      </c>
      <c r="MW302" t="s">
        <v>362</v>
      </c>
      <c r="MX302" t="s">
        <v>362</v>
      </c>
      <c r="MY302" t="s">
        <v>362</v>
      </c>
      <c r="MZ302" t="s">
        <v>360</v>
      </c>
      <c r="NA302" t="s">
        <v>362</v>
      </c>
      <c r="NB302" t="s">
        <v>362</v>
      </c>
      <c r="NC302" t="s">
        <v>362</v>
      </c>
      <c r="NE302" t="s">
        <v>4971</v>
      </c>
      <c r="NF302" t="s">
        <v>362</v>
      </c>
      <c r="NG302" t="s">
        <v>362</v>
      </c>
      <c r="NH302" t="s">
        <v>362</v>
      </c>
      <c r="NI302" t="s">
        <v>362</v>
      </c>
      <c r="NJ302" t="s">
        <v>362</v>
      </c>
      <c r="NK302" t="s">
        <v>362</v>
      </c>
      <c r="NL302" t="s">
        <v>362</v>
      </c>
      <c r="NM302" t="s">
        <v>362</v>
      </c>
      <c r="NN302" t="s">
        <v>362</v>
      </c>
      <c r="NO302" t="s">
        <v>362</v>
      </c>
      <c r="NP302" t="s">
        <v>362</v>
      </c>
      <c r="NQ302" t="s">
        <v>360</v>
      </c>
      <c r="NR302" t="s">
        <v>362</v>
      </c>
      <c r="NS302" t="s">
        <v>362</v>
      </c>
      <c r="NU302" t="s">
        <v>6625</v>
      </c>
      <c r="NV302" t="s">
        <v>360</v>
      </c>
      <c r="NW302" t="s">
        <v>362</v>
      </c>
      <c r="NX302" t="s">
        <v>360</v>
      </c>
      <c r="NY302" t="s">
        <v>362</v>
      </c>
      <c r="NZ302" t="s">
        <v>360</v>
      </c>
      <c r="OA302" t="s">
        <v>362</v>
      </c>
      <c r="OB302" t="s">
        <v>360</v>
      </c>
      <c r="OC302" t="s">
        <v>362</v>
      </c>
      <c r="OD302" t="s">
        <v>362</v>
      </c>
      <c r="OE302" t="s">
        <v>362</v>
      </c>
      <c r="OF302" t="s">
        <v>362</v>
      </c>
      <c r="OG302" t="s">
        <v>362</v>
      </c>
      <c r="OI302" t="s">
        <v>6024</v>
      </c>
      <c r="OJ302" t="s">
        <v>360</v>
      </c>
      <c r="OK302" t="s">
        <v>362</v>
      </c>
      <c r="OL302" t="s">
        <v>362</v>
      </c>
      <c r="OM302" t="s">
        <v>362</v>
      </c>
      <c r="ON302" t="s">
        <v>360</v>
      </c>
      <c r="OO302" t="s">
        <v>362</v>
      </c>
      <c r="OP302" t="s">
        <v>362</v>
      </c>
      <c r="OQ302" t="s">
        <v>362</v>
      </c>
      <c r="OR302" t="s">
        <v>362</v>
      </c>
      <c r="OS302" t="s">
        <v>362</v>
      </c>
      <c r="OU302" t="s">
        <v>5002</v>
      </c>
      <c r="PF302" t="s">
        <v>5387</v>
      </c>
      <c r="PG302" t="s">
        <v>362</v>
      </c>
      <c r="PH302" t="s">
        <v>362</v>
      </c>
      <c r="PI302" t="s">
        <v>362</v>
      </c>
      <c r="PJ302" t="s">
        <v>362</v>
      </c>
      <c r="PK302" t="s">
        <v>362</v>
      </c>
      <c r="PL302" t="s">
        <v>362</v>
      </c>
      <c r="PM302" t="s">
        <v>362</v>
      </c>
      <c r="PN302" t="s">
        <v>362</v>
      </c>
      <c r="PO302" t="s">
        <v>362</v>
      </c>
      <c r="PP302" t="s">
        <v>360</v>
      </c>
      <c r="PQ302" t="s">
        <v>362</v>
      </c>
      <c r="PR302" t="s">
        <v>362</v>
      </c>
      <c r="PS302" t="s">
        <v>362</v>
      </c>
      <c r="PT302" t="s">
        <v>362</v>
      </c>
      <c r="PU302" t="s">
        <v>362</v>
      </c>
      <c r="PV302" t="s">
        <v>362</v>
      </c>
      <c r="PW302" t="s">
        <v>362</v>
      </c>
      <c r="PX302" t="s">
        <v>362</v>
      </c>
      <c r="PZ302" t="s">
        <v>6522</v>
      </c>
      <c r="QA302" t="s">
        <v>362</v>
      </c>
      <c r="QB302" t="s">
        <v>362</v>
      </c>
      <c r="QC302" t="s">
        <v>362</v>
      </c>
      <c r="QD302" t="s">
        <v>362</v>
      </c>
      <c r="QE302" t="s">
        <v>362</v>
      </c>
      <c r="QF302" t="s">
        <v>360</v>
      </c>
      <c r="QG302" t="s">
        <v>362</v>
      </c>
      <c r="QH302" t="s">
        <v>360</v>
      </c>
      <c r="QI302" t="s">
        <v>362</v>
      </c>
      <c r="QJ302" t="s">
        <v>362</v>
      </c>
      <c r="QK302" t="s">
        <v>362</v>
      </c>
      <c r="QL302" t="s">
        <v>362</v>
      </c>
      <c r="QM302" t="s">
        <v>362</v>
      </c>
      <c r="QN302" t="s">
        <v>362</v>
      </c>
      <c r="QO302" t="s">
        <v>362</v>
      </c>
      <c r="QP302" t="s">
        <v>362</v>
      </c>
      <c r="QR302" t="s">
        <v>6460</v>
      </c>
      <c r="QS302" t="s">
        <v>360</v>
      </c>
      <c r="QT302" t="s">
        <v>362</v>
      </c>
      <c r="QU302" t="s">
        <v>360</v>
      </c>
      <c r="QV302" t="s">
        <v>362</v>
      </c>
      <c r="QW302" t="s">
        <v>362</v>
      </c>
      <c r="QX302" t="s">
        <v>362</v>
      </c>
      <c r="QY302" t="s">
        <v>360</v>
      </c>
      <c r="QZ302" t="s">
        <v>360</v>
      </c>
      <c r="RA302" t="s">
        <v>362</v>
      </c>
      <c r="RB302" t="s">
        <v>362</v>
      </c>
      <c r="RC302" t="s">
        <v>362</v>
      </c>
      <c r="RD302" t="s">
        <v>362</v>
      </c>
      <c r="RF302" t="s">
        <v>6027</v>
      </c>
      <c r="RG302" t="s">
        <v>362</v>
      </c>
      <c r="RH302" t="s">
        <v>362</v>
      </c>
      <c r="RI302" t="s">
        <v>362</v>
      </c>
      <c r="RJ302" t="s">
        <v>362</v>
      </c>
      <c r="RK302" t="s">
        <v>360</v>
      </c>
      <c r="RL302" t="s">
        <v>360</v>
      </c>
      <c r="RM302" t="s">
        <v>362</v>
      </c>
      <c r="RN302" t="s">
        <v>362</v>
      </c>
      <c r="RO302" t="s">
        <v>362</v>
      </c>
      <c r="RP302" t="s">
        <v>362</v>
      </c>
      <c r="RQ302" t="s">
        <v>362</v>
      </c>
      <c r="RR302" t="s">
        <v>362</v>
      </c>
      <c r="RS302" t="s">
        <v>362</v>
      </c>
      <c r="RT302" t="s">
        <v>362</v>
      </c>
      <c r="RU302" t="s">
        <v>362</v>
      </c>
      <c r="RV302" t="s">
        <v>362</v>
      </c>
      <c r="RX302" t="s">
        <v>6149</v>
      </c>
      <c r="RY302" t="s">
        <v>360</v>
      </c>
      <c r="RZ302" t="s">
        <v>360</v>
      </c>
      <c r="SA302" t="s">
        <v>360</v>
      </c>
      <c r="SB302" t="s">
        <v>360</v>
      </c>
      <c r="SC302" t="s">
        <v>360</v>
      </c>
      <c r="SD302" t="s">
        <v>360</v>
      </c>
      <c r="SE302" t="s">
        <v>362</v>
      </c>
      <c r="SF302" t="s">
        <v>360</v>
      </c>
      <c r="SG302" t="s">
        <v>362</v>
      </c>
      <c r="SH302" t="s">
        <v>362</v>
      </c>
      <c r="SI302" t="s">
        <v>362</v>
      </c>
      <c r="SK302" t="s">
        <v>6764</v>
      </c>
      <c r="SL302" t="s">
        <v>362</v>
      </c>
      <c r="SM302" t="s">
        <v>362</v>
      </c>
      <c r="SN302" t="s">
        <v>362</v>
      </c>
      <c r="SO302" t="s">
        <v>360</v>
      </c>
      <c r="SP302" t="s">
        <v>362</v>
      </c>
      <c r="SQ302" t="s">
        <v>360</v>
      </c>
      <c r="SR302" t="s">
        <v>360</v>
      </c>
      <c r="SS302" t="s">
        <v>360</v>
      </c>
      <c r="ST302" t="s">
        <v>360</v>
      </c>
      <c r="SU302" t="s">
        <v>362</v>
      </c>
      <c r="SV302" t="s">
        <v>362</v>
      </c>
      <c r="SW302" t="s">
        <v>362</v>
      </c>
      <c r="SX302" t="s">
        <v>362</v>
      </c>
      <c r="SZ302" t="s">
        <v>3074</v>
      </c>
      <c r="TA302" t="s">
        <v>362</v>
      </c>
      <c r="TB302" t="s">
        <v>362</v>
      </c>
      <c r="TC302" t="s">
        <v>362</v>
      </c>
      <c r="TD302" t="s">
        <v>362</v>
      </c>
      <c r="TE302" t="s">
        <v>362</v>
      </c>
      <c r="TF302" t="s">
        <v>362</v>
      </c>
      <c r="TG302" t="s">
        <v>360</v>
      </c>
      <c r="TH302" t="s">
        <v>362</v>
      </c>
      <c r="TY302" t="s">
        <v>5019</v>
      </c>
      <c r="TZ302" t="s">
        <v>5451</v>
      </c>
      <c r="UA302" t="s">
        <v>362</v>
      </c>
      <c r="UB302" t="s">
        <v>360</v>
      </c>
      <c r="UC302" t="s">
        <v>362</v>
      </c>
      <c r="UD302" t="s">
        <v>362</v>
      </c>
      <c r="UE302" t="s">
        <v>362</v>
      </c>
      <c r="UF302" t="s">
        <v>362</v>
      </c>
      <c r="UG302" t="s">
        <v>362</v>
      </c>
      <c r="UH302" t="s">
        <v>362</v>
      </c>
      <c r="UI302" t="s">
        <v>362</v>
      </c>
      <c r="UJ302" t="s">
        <v>362</v>
      </c>
      <c r="UK302" t="s">
        <v>362</v>
      </c>
      <c r="UN302" t="s">
        <v>3074</v>
      </c>
      <c r="UO302" t="s">
        <v>3074</v>
      </c>
      <c r="UP302" t="s">
        <v>3074</v>
      </c>
      <c r="UQ302" t="s">
        <v>7214</v>
      </c>
      <c r="UR302" t="s">
        <v>304</v>
      </c>
      <c r="US302" t="s">
        <v>314</v>
      </c>
      <c r="UT302" t="s">
        <v>290</v>
      </c>
      <c r="UU302" t="s">
        <v>698</v>
      </c>
      <c r="UV302" t="s">
        <v>525</v>
      </c>
      <c r="UW302" t="s">
        <v>329</v>
      </c>
      <c r="UX302" t="s">
        <v>737</v>
      </c>
      <c r="UY302" t="s">
        <v>406</v>
      </c>
      <c r="UZ302" t="s">
        <v>1099</v>
      </c>
      <c r="VA302" t="s">
        <v>1185</v>
      </c>
      <c r="VB302" t="s">
        <v>380</v>
      </c>
    </row>
    <row r="303" spans="1:574" x14ac:dyDescent="0.25">
      <c r="A303" t="s">
        <v>7215</v>
      </c>
      <c r="B303" s="38">
        <v>45923</v>
      </c>
      <c r="C303" t="s">
        <v>3056</v>
      </c>
      <c r="D303" t="s">
        <v>3062</v>
      </c>
      <c r="E303" t="s">
        <v>3068</v>
      </c>
      <c r="G303" t="s">
        <v>3072</v>
      </c>
      <c r="H303" s="38">
        <v>44699</v>
      </c>
      <c r="I303">
        <v>21</v>
      </c>
      <c r="J303" t="s">
        <v>1471</v>
      </c>
      <c r="K303" t="s">
        <v>4866</v>
      </c>
      <c r="L303" t="s">
        <v>4875</v>
      </c>
      <c r="N303" t="s">
        <v>4911</v>
      </c>
      <c r="P303" t="s">
        <v>4931</v>
      </c>
      <c r="R303" t="s">
        <v>7216</v>
      </c>
      <c r="S303" t="s">
        <v>360</v>
      </c>
      <c r="T303" t="s">
        <v>362</v>
      </c>
      <c r="U303" t="s">
        <v>360</v>
      </c>
      <c r="V303" t="s">
        <v>362</v>
      </c>
      <c r="W303" t="s">
        <v>362</v>
      </c>
      <c r="X303" t="s">
        <v>362</v>
      </c>
      <c r="Y303" t="s">
        <v>362</v>
      </c>
      <c r="Z303" t="s">
        <v>362</v>
      </c>
      <c r="AB303" t="s">
        <v>4940</v>
      </c>
      <c r="AC303" t="s">
        <v>4940</v>
      </c>
      <c r="AD303" t="s">
        <v>4940</v>
      </c>
      <c r="AE303" t="s">
        <v>4940</v>
      </c>
      <c r="AF303" t="s">
        <v>4940</v>
      </c>
      <c r="AG303" t="s">
        <v>4940</v>
      </c>
      <c r="AH303" t="s">
        <v>4949</v>
      </c>
      <c r="AI303" t="s">
        <v>360</v>
      </c>
      <c r="AJ303" t="s">
        <v>362</v>
      </c>
      <c r="AK303" t="s">
        <v>362</v>
      </c>
      <c r="AL303" t="s">
        <v>362</v>
      </c>
      <c r="AM303" t="s">
        <v>362</v>
      </c>
      <c r="AN303" t="s">
        <v>362</v>
      </c>
      <c r="AO303" t="s">
        <v>362</v>
      </c>
      <c r="AP303" t="s">
        <v>362</v>
      </c>
      <c r="AQ303" t="s">
        <v>362</v>
      </c>
      <c r="AR303" t="s">
        <v>362</v>
      </c>
      <c r="AS303" t="s">
        <v>362</v>
      </c>
      <c r="AT303" t="s">
        <v>362</v>
      </c>
      <c r="AU303" t="s">
        <v>362</v>
      </c>
      <c r="AV303" t="s">
        <v>362</v>
      </c>
      <c r="AX303" t="s">
        <v>4949</v>
      </c>
      <c r="AY303" t="s">
        <v>360</v>
      </c>
      <c r="AZ303" t="s">
        <v>362</v>
      </c>
      <c r="BA303" t="s">
        <v>362</v>
      </c>
      <c r="BB303" t="s">
        <v>362</v>
      </c>
      <c r="BC303" t="s">
        <v>362</v>
      </c>
      <c r="BD303" t="s">
        <v>362</v>
      </c>
      <c r="BE303" t="s">
        <v>362</v>
      </c>
      <c r="BF303" t="s">
        <v>362</v>
      </c>
      <c r="BG303" t="s">
        <v>362</v>
      </c>
      <c r="BH303" t="s">
        <v>362</v>
      </c>
      <c r="BI303" t="s">
        <v>362</v>
      </c>
      <c r="BJ303" t="s">
        <v>362</v>
      </c>
      <c r="BK303" t="s">
        <v>362</v>
      </c>
      <c r="BM303" t="s">
        <v>5473</v>
      </c>
      <c r="BN303" t="s">
        <v>362</v>
      </c>
      <c r="BO303" t="s">
        <v>362</v>
      </c>
      <c r="BP303" t="s">
        <v>362</v>
      </c>
      <c r="BQ303" t="s">
        <v>360</v>
      </c>
      <c r="BR303" t="s">
        <v>362</v>
      </c>
      <c r="BS303" t="s">
        <v>362</v>
      </c>
      <c r="BT303" t="s">
        <v>362</v>
      </c>
      <c r="BU303" t="s">
        <v>362</v>
      </c>
      <c r="BV303" t="s">
        <v>362</v>
      </c>
      <c r="BX303" t="s">
        <v>4975</v>
      </c>
      <c r="CN303" t="s">
        <v>5002</v>
      </c>
      <c r="DD303" t="s">
        <v>5021</v>
      </c>
      <c r="EK303" t="s">
        <v>5070</v>
      </c>
      <c r="EW303" t="s">
        <v>5106</v>
      </c>
      <c r="EX303" t="s">
        <v>362</v>
      </c>
      <c r="EY303" t="s">
        <v>362</v>
      </c>
      <c r="EZ303" t="s">
        <v>362</v>
      </c>
      <c r="FA303" t="s">
        <v>362</v>
      </c>
      <c r="FB303" t="s">
        <v>362</v>
      </c>
      <c r="FC303" t="s">
        <v>362</v>
      </c>
      <c r="FD303" t="s">
        <v>360</v>
      </c>
      <c r="FE303" t="s">
        <v>362</v>
      </c>
      <c r="FF303" t="s">
        <v>362</v>
      </c>
      <c r="FG303" t="s">
        <v>362</v>
      </c>
      <c r="FH303" t="s">
        <v>362</v>
      </c>
      <c r="FJ303" t="s">
        <v>5070</v>
      </c>
      <c r="FK303" t="s">
        <v>3072</v>
      </c>
      <c r="FV303" t="s">
        <v>3072</v>
      </c>
      <c r="GG303" t="s">
        <v>4951</v>
      </c>
      <c r="GI303" t="s">
        <v>3072</v>
      </c>
      <c r="GJ303" t="s">
        <v>5137</v>
      </c>
      <c r="GK303" t="s">
        <v>362</v>
      </c>
      <c r="GL303" t="s">
        <v>360</v>
      </c>
      <c r="GM303" t="s">
        <v>362</v>
      </c>
      <c r="GN303" t="s">
        <v>362</v>
      </c>
      <c r="GO303" t="s">
        <v>362</v>
      </c>
      <c r="GP303" t="s">
        <v>362</v>
      </c>
      <c r="GR303" t="s">
        <v>5145</v>
      </c>
      <c r="GS303" t="s">
        <v>362</v>
      </c>
      <c r="GT303" t="s">
        <v>360</v>
      </c>
      <c r="GU303" t="s">
        <v>362</v>
      </c>
      <c r="GV303" t="s">
        <v>362</v>
      </c>
      <c r="GW303" t="s">
        <v>362</v>
      </c>
      <c r="GX303" t="s">
        <v>362</v>
      </c>
      <c r="GY303" t="s">
        <v>362</v>
      </c>
      <c r="GZ303" t="s">
        <v>362</v>
      </c>
      <c r="HB303" t="s">
        <v>3072</v>
      </c>
      <c r="IG303" t="s">
        <v>5187</v>
      </c>
      <c r="IP303" t="s">
        <v>5203</v>
      </c>
      <c r="IQ303" t="s">
        <v>6068</v>
      </c>
      <c r="IR303" t="s">
        <v>362</v>
      </c>
      <c r="IS303" t="s">
        <v>362</v>
      </c>
      <c r="IT303" t="s">
        <v>362</v>
      </c>
      <c r="IU303" t="s">
        <v>360</v>
      </c>
      <c r="IV303" t="s">
        <v>360</v>
      </c>
      <c r="IW303" t="s">
        <v>362</v>
      </c>
      <c r="IX303" t="s">
        <v>362</v>
      </c>
      <c r="IY303" t="s">
        <v>362</v>
      </c>
      <c r="IZ303" t="s">
        <v>362</v>
      </c>
      <c r="JA303" t="s">
        <v>362</v>
      </c>
      <c r="JL303" t="s">
        <v>3074</v>
      </c>
      <c r="JX303" t="s">
        <v>6529</v>
      </c>
      <c r="JY303" t="s">
        <v>360</v>
      </c>
      <c r="JZ303" t="s">
        <v>362</v>
      </c>
      <c r="KA303" t="s">
        <v>362</v>
      </c>
      <c r="KB303" t="s">
        <v>362</v>
      </c>
      <c r="KC303" t="s">
        <v>360</v>
      </c>
      <c r="KD303" t="s">
        <v>360</v>
      </c>
      <c r="KE303" t="s">
        <v>362</v>
      </c>
      <c r="KF303" t="s">
        <v>362</v>
      </c>
      <c r="KG303" t="s">
        <v>362</v>
      </c>
      <c r="KI303" t="s">
        <v>5259</v>
      </c>
      <c r="KJ303" t="s">
        <v>7217</v>
      </c>
      <c r="KK303" t="s">
        <v>362</v>
      </c>
      <c r="KL303" t="s">
        <v>362</v>
      </c>
      <c r="KM303" t="s">
        <v>362</v>
      </c>
      <c r="KN303" t="s">
        <v>362</v>
      </c>
      <c r="KO303" t="s">
        <v>360</v>
      </c>
      <c r="KP303" t="s">
        <v>362</v>
      </c>
      <c r="KQ303" t="s">
        <v>362</v>
      </c>
      <c r="KR303" t="s">
        <v>360</v>
      </c>
      <c r="KS303" t="s">
        <v>362</v>
      </c>
      <c r="KT303" t="s">
        <v>362</v>
      </c>
      <c r="KU303" t="s">
        <v>362</v>
      </c>
      <c r="LJ303" t="s">
        <v>5283</v>
      </c>
      <c r="LK303" t="s">
        <v>362</v>
      </c>
      <c r="LL303" t="s">
        <v>362</v>
      </c>
      <c r="LM303" t="s">
        <v>360</v>
      </c>
      <c r="LN303" t="s">
        <v>362</v>
      </c>
      <c r="LO303" t="s">
        <v>362</v>
      </c>
      <c r="LP303" t="s">
        <v>362</v>
      </c>
      <c r="LQ303" t="s">
        <v>362</v>
      </c>
      <c r="LS303" t="s">
        <v>3072</v>
      </c>
      <c r="LT303" t="s">
        <v>5287</v>
      </c>
      <c r="MR303" t="s">
        <v>5050</v>
      </c>
      <c r="MS303" t="s">
        <v>362</v>
      </c>
      <c r="MT303" t="s">
        <v>362</v>
      </c>
      <c r="MU303" t="s">
        <v>362</v>
      </c>
      <c r="MV303" t="s">
        <v>362</v>
      </c>
      <c r="MW303" t="s">
        <v>362</v>
      </c>
      <c r="MX303" t="s">
        <v>362</v>
      </c>
      <c r="MY303" t="s">
        <v>362</v>
      </c>
      <c r="MZ303" t="s">
        <v>360</v>
      </c>
      <c r="NA303" t="s">
        <v>362</v>
      </c>
      <c r="NB303" t="s">
        <v>362</v>
      </c>
      <c r="NC303" t="s">
        <v>362</v>
      </c>
      <c r="NE303" t="s">
        <v>5336</v>
      </c>
      <c r="NF303" t="s">
        <v>362</v>
      </c>
      <c r="NG303" t="s">
        <v>362</v>
      </c>
      <c r="NH303" t="s">
        <v>362</v>
      </c>
      <c r="NI303" t="s">
        <v>362</v>
      </c>
      <c r="NJ303" t="s">
        <v>362</v>
      </c>
      <c r="NK303" t="s">
        <v>362</v>
      </c>
      <c r="NL303" t="s">
        <v>362</v>
      </c>
      <c r="NM303" t="s">
        <v>360</v>
      </c>
      <c r="NN303" t="s">
        <v>362</v>
      </c>
      <c r="NO303" t="s">
        <v>362</v>
      </c>
      <c r="NP303" t="s">
        <v>362</v>
      </c>
      <c r="NQ303" t="s">
        <v>362</v>
      </c>
      <c r="NR303" t="s">
        <v>362</v>
      </c>
      <c r="NS303" t="s">
        <v>362</v>
      </c>
      <c r="NU303" t="s">
        <v>6902</v>
      </c>
      <c r="NV303" t="s">
        <v>362</v>
      </c>
      <c r="NW303" t="s">
        <v>362</v>
      </c>
      <c r="NX303" t="s">
        <v>362</v>
      </c>
      <c r="NY303" t="s">
        <v>362</v>
      </c>
      <c r="NZ303" t="s">
        <v>360</v>
      </c>
      <c r="OA303" t="s">
        <v>360</v>
      </c>
      <c r="OB303" t="s">
        <v>362</v>
      </c>
      <c r="OC303" t="s">
        <v>362</v>
      </c>
      <c r="OD303" t="s">
        <v>362</v>
      </c>
      <c r="OE303" t="s">
        <v>362</v>
      </c>
      <c r="OF303" t="s">
        <v>362</v>
      </c>
      <c r="OG303" t="s">
        <v>362</v>
      </c>
      <c r="OI303" t="s">
        <v>5357</v>
      </c>
      <c r="OJ303" t="s">
        <v>362</v>
      </c>
      <c r="OK303" t="s">
        <v>362</v>
      </c>
      <c r="OL303" t="s">
        <v>362</v>
      </c>
      <c r="OM303" t="s">
        <v>362</v>
      </c>
      <c r="ON303" t="s">
        <v>362</v>
      </c>
      <c r="OO303" t="s">
        <v>362</v>
      </c>
      <c r="OP303" t="s">
        <v>360</v>
      </c>
      <c r="OQ303" t="s">
        <v>362</v>
      </c>
      <c r="OR303" t="s">
        <v>362</v>
      </c>
      <c r="OS303" t="s">
        <v>362</v>
      </c>
      <c r="OU303" t="s">
        <v>5002</v>
      </c>
      <c r="PF303" t="s">
        <v>6549</v>
      </c>
      <c r="PG303" t="s">
        <v>362</v>
      </c>
      <c r="PH303" t="s">
        <v>362</v>
      </c>
      <c r="PI303" t="s">
        <v>362</v>
      </c>
      <c r="PJ303" t="s">
        <v>362</v>
      </c>
      <c r="PK303" t="s">
        <v>362</v>
      </c>
      <c r="PL303" t="s">
        <v>362</v>
      </c>
      <c r="PM303" t="s">
        <v>360</v>
      </c>
      <c r="PN303" t="s">
        <v>360</v>
      </c>
      <c r="PO303" t="s">
        <v>362</v>
      </c>
      <c r="PP303" t="s">
        <v>360</v>
      </c>
      <c r="PQ303" t="s">
        <v>362</v>
      </c>
      <c r="PR303" t="s">
        <v>362</v>
      </c>
      <c r="PS303" t="s">
        <v>362</v>
      </c>
      <c r="PT303" t="s">
        <v>362</v>
      </c>
      <c r="PU303" t="s">
        <v>362</v>
      </c>
      <c r="PV303" t="s">
        <v>362</v>
      </c>
      <c r="PW303" t="s">
        <v>362</v>
      </c>
      <c r="PX303" t="s">
        <v>362</v>
      </c>
      <c r="PZ303" t="s">
        <v>5398</v>
      </c>
      <c r="QA303" t="s">
        <v>362</v>
      </c>
      <c r="QB303" t="s">
        <v>362</v>
      </c>
      <c r="QC303" t="s">
        <v>362</v>
      </c>
      <c r="QD303" t="s">
        <v>362</v>
      </c>
      <c r="QE303" t="s">
        <v>362</v>
      </c>
      <c r="QF303" t="s">
        <v>362</v>
      </c>
      <c r="QG303" t="s">
        <v>362</v>
      </c>
      <c r="QH303" t="s">
        <v>362</v>
      </c>
      <c r="QI303" t="s">
        <v>362</v>
      </c>
      <c r="QJ303" t="s">
        <v>362</v>
      </c>
      <c r="QK303" t="s">
        <v>362</v>
      </c>
      <c r="QL303" t="s">
        <v>362</v>
      </c>
      <c r="QM303" t="s">
        <v>360</v>
      </c>
      <c r="QN303" t="s">
        <v>362</v>
      </c>
      <c r="QO303" t="s">
        <v>362</v>
      </c>
      <c r="QP303" t="s">
        <v>362</v>
      </c>
      <c r="SZ303" t="s">
        <v>3074</v>
      </c>
      <c r="TA303" t="s">
        <v>362</v>
      </c>
      <c r="TB303" t="s">
        <v>362</v>
      </c>
      <c r="TC303" t="s">
        <v>362</v>
      </c>
      <c r="TD303" t="s">
        <v>362</v>
      </c>
      <c r="TE303" t="s">
        <v>362</v>
      </c>
      <c r="TF303" t="s">
        <v>362</v>
      </c>
      <c r="TG303" t="s">
        <v>360</v>
      </c>
      <c r="TH303" t="s">
        <v>362</v>
      </c>
      <c r="TY303" t="s">
        <v>5002</v>
      </c>
      <c r="UN303" t="s">
        <v>3074</v>
      </c>
      <c r="UO303" t="s">
        <v>3074</v>
      </c>
      <c r="UP303" t="s">
        <v>3074</v>
      </c>
      <c r="UQ303" t="s">
        <v>7218</v>
      </c>
      <c r="UR303" t="s">
        <v>304</v>
      </c>
      <c r="US303" t="s">
        <v>314</v>
      </c>
      <c r="UT303" t="s">
        <v>282</v>
      </c>
      <c r="UU303" t="s">
        <v>690</v>
      </c>
      <c r="UV303" t="s">
        <v>532</v>
      </c>
      <c r="UW303" t="s">
        <v>328</v>
      </c>
      <c r="UX303" t="s">
        <v>741</v>
      </c>
      <c r="UY303" t="s">
        <v>406</v>
      </c>
      <c r="UZ303" t="s">
        <v>1099</v>
      </c>
      <c r="VA303" t="s">
        <v>1184</v>
      </c>
      <c r="VB303" t="s">
        <v>375</v>
      </c>
    </row>
    <row r="304" spans="1:574" x14ac:dyDescent="0.25">
      <c r="A304" t="s">
        <v>7219</v>
      </c>
      <c r="B304" s="38">
        <v>45923</v>
      </c>
      <c r="C304" t="s">
        <v>3057</v>
      </c>
      <c r="D304" t="s">
        <v>3059</v>
      </c>
      <c r="E304" t="s">
        <v>3065</v>
      </c>
      <c r="F304">
        <v>2859326</v>
      </c>
      <c r="G304" t="s">
        <v>3072</v>
      </c>
      <c r="H304" s="38">
        <v>44639</v>
      </c>
      <c r="I304">
        <v>41</v>
      </c>
      <c r="J304" t="s">
        <v>1466</v>
      </c>
      <c r="K304" t="s">
        <v>4866</v>
      </c>
      <c r="L304" t="s">
        <v>4875</v>
      </c>
      <c r="N304" t="s">
        <v>4911</v>
      </c>
      <c r="P304" t="s">
        <v>4921</v>
      </c>
      <c r="R304" t="s">
        <v>5527</v>
      </c>
      <c r="S304" t="s">
        <v>360</v>
      </c>
      <c r="T304" t="s">
        <v>362</v>
      </c>
      <c r="U304" t="s">
        <v>362</v>
      </c>
      <c r="V304" t="s">
        <v>362</v>
      </c>
      <c r="W304" t="s">
        <v>362</v>
      </c>
      <c r="X304" t="s">
        <v>362</v>
      </c>
      <c r="Y304" t="s">
        <v>362</v>
      </c>
      <c r="Z304" t="s">
        <v>362</v>
      </c>
      <c r="AB304" t="s">
        <v>4940</v>
      </c>
      <c r="AC304" t="s">
        <v>4940</v>
      </c>
      <c r="AD304" t="s">
        <v>4940</v>
      </c>
      <c r="AE304" t="s">
        <v>4940</v>
      </c>
      <c r="AF304" t="s">
        <v>4940</v>
      </c>
      <c r="AG304" t="s">
        <v>4940</v>
      </c>
      <c r="AH304" t="s">
        <v>7220</v>
      </c>
      <c r="AI304" t="s">
        <v>360</v>
      </c>
      <c r="AJ304" t="s">
        <v>362</v>
      </c>
      <c r="AK304" t="s">
        <v>362</v>
      </c>
      <c r="AL304" t="s">
        <v>360</v>
      </c>
      <c r="AM304" t="s">
        <v>362</v>
      </c>
      <c r="AN304" t="s">
        <v>362</v>
      </c>
      <c r="AO304" t="s">
        <v>360</v>
      </c>
      <c r="AP304" t="s">
        <v>360</v>
      </c>
      <c r="AQ304" t="s">
        <v>362</v>
      </c>
      <c r="AR304" t="s">
        <v>362</v>
      </c>
      <c r="AS304" t="s">
        <v>362</v>
      </c>
      <c r="AT304" t="s">
        <v>362</v>
      </c>
      <c r="AU304" t="s">
        <v>362</v>
      </c>
      <c r="AV304" t="s">
        <v>362</v>
      </c>
      <c r="AX304" t="s">
        <v>4949</v>
      </c>
      <c r="AY304" t="s">
        <v>360</v>
      </c>
      <c r="AZ304" t="s">
        <v>362</v>
      </c>
      <c r="BA304" t="s">
        <v>362</v>
      </c>
      <c r="BB304" t="s">
        <v>362</v>
      </c>
      <c r="BC304" t="s">
        <v>362</v>
      </c>
      <c r="BD304" t="s">
        <v>362</v>
      </c>
      <c r="BE304" t="s">
        <v>362</v>
      </c>
      <c r="BF304" t="s">
        <v>362</v>
      </c>
      <c r="BG304" t="s">
        <v>362</v>
      </c>
      <c r="BH304" t="s">
        <v>362</v>
      </c>
      <c r="BI304" t="s">
        <v>362</v>
      </c>
      <c r="BJ304" t="s">
        <v>362</v>
      </c>
      <c r="BK304" t="s">
        <v>362</v>
      </c>
      <c r="BM304" t="s">
        <v>5473</v>
      </c>
      <c r="BN304" t="s">
        <v>362</v>
      </c>
      <c r="BO304" t="s">
        <v>362</v>
      </c>
      <c r="BP304" t="s">
        <v>362</v>
      </c>
      <c r="BQ304" t="s">
        <v>360</v>
      </c>
      <c r="BR304" t="s">
        <v>362</v>
      </c>
      <c r="BS304" t="s">
        <v>362</v>
      </c>
      <c r="BT304" t="s">
        <v>362</v>
      </c>
      <c r="BU304" t="s">
        <v>362</v>
      </c>
      <c r="BV304" t="s">
        <v>362</v>
      </c>
      <c r="BX304" t="s">
        <v>4975</v>
      </c>
      <c r="CN304" t="s">
        <v>5002</v>
      </c>
      <c r="DD304" t="s">
        <v>4984</v>
      </c>
      <c r="EK304" t="s">
        <v>5070</v>
      </c>
      <c r="EW304" t="s">
        <v>5094</v>
      </c>
      <c r="EX304" t="s">
        <v>360</v>
      </c>
      <c r="EY304" t="s">
        <v>362</v>
      </c>
      <c r="EZ304" t="s">
        <v>362</v>
      </c>
      <c r="FA304" t="s">
        <v>362</v>
      </c>
      <c r="FB304" t="s">
        <v>362</v>
      </c>
      <c r="FC304" t="s">
        <v>362</v>
      </c>
      <c r="FD304" t="s">
        <v>362</v>
      </c>
      <c r="FE304" t="s">
        <v>362</v>
      </c>
      <c r="FF304" t="s">
        <v>362</v>
      </c>
      <c r="FG304" t="s">
        <v>362</v>
      </c>
      <c r="FH304" t="s">
        <v>362</v>
      </c>
      <c r="FJ304" t="s">
        <v>5070</v>
      </c>
      <c r="FK304" t="s">
        <v>3072</v>
      </c>
      <c r="FV304" t="s">
        <v>3072</v>
      </c>
      <c r="GG304" t="s">
        <v>4949</v>
      </c>
      <c r="GI304" t="s">
        <v>3074</v>
      </c>
      <c r="HN304" t="s">
        <v>4907</v>
      </c>
      <c r="HO304" t="s">
        <v>362</v>
      </c>
      <c r="HP304" t="s">
        <v>362</v>
      </c>
      <c r="HQ304" t="s">
        <v>362</v>
      </c>
      <c r="HR304" t="s">
        <v>362</v>
      </c>
      <c r="HS304" t="s">
        <v>362</v>
      </c>
      <c r="HT304" t="s">
        <v>362</v>
      </c>
      <c r="HU304" t="s">
        <v>362</v>
      </c>
      <c r="HV304" t="s">
        <v>360</v>
      </c>
      <c r="HW304" t="s">
        <v>362</v>
      </c>
      <c r="HY304" t="s">
        <v>5186</v>
      </c>
      <c r="HZ304" t="s">
        <v>362</v>
      </c>
      <c r="IA304" t="s">
        <v>362</v>
      </c>
      <c r="IB304" t="s">
        <v>362</v>
      </c>
      <c r="IC304" t="s">
        <v>362</v>
      </c>
      <c r="ID304" t="s">
        <v>360</v>
      </c>
      <c r="IE304" t="s">
        <v>362</v>
      </c>
      <c r="IG304" t="s">
        <v>5187</v>
      </c>
      <c r="IP304" t="s">
        <v>5205</v>
      </c>
      <c r="IQ304" t="s">
        <v>6040</v>
      </c>
      <c r="IR304" t="s">
        <v>362</v>
      </c>
      <c r="IS304" t="s">
        <v>360</v>
      </c>
      <c r="IT304" t="s">
        <v>362</v>
      </c>
      <c r="IU304" t="s">
        <v>360</v>
      </c>
      <c r="IV304" t="s">
        <v>362</v>
      </c>
      <c r="IW304" t="s">
        <v>362</v>
      </c>
      <c r="IX304" t="s">
        <v>362</v>
      </c>
      <c r="IY304" t="s">
        <v>362</v>
      </c>
      <c r="IZ304" t="s">
        <v>362</v>
      </c>
      <c r="JA304" t="s">
        <v>362</v>
      </c>
      <c r="JL304" t="s">
        <v>3074</v>
      </c>
      <c r="JX304" t="s">
        <v>5248</v>
      </c>
      <c r="JY304" t="s">
        <v>360</v>
      </c>
      <c r="JZ304" t="s">
        <v>362</v>
      </c>
      <c r="KA304" t="s">
        <v>362</v>
      </c>
      <c r="KB304" t="s">
        <v>362</v>
      </c>
      <c r="KC304" t="s">
        <v>362</v>
      </c>
      <c r="KD304" t="s">
        <v>362</v>
      </c>
      <c r="KE304" t="s">
        <v>362</v>
      </c>
      <c r="KF304" t="s">
        <v>362</v>
      </c>
      <c r="KG304" t="s">
        <v>362</v>
      </c>
      <c r="KI304" t="s">
        <v>5259</v>
      </c>
      <c r="KJ304" t="s">
        <v>6158</v>
      </c>
      <c r="KK304" t="s">
        <v>360</v>
      </c>
      <c r="KL304" t="s">
        <v>362</v>
      </c>
      <c r="KM304" t="s">
        <v>360</v>
      </c>
      <c r="KN304" t="s">
        <v>362</v>
      </c>
      <c r="KO304" t="s">
        <v>360</v>
      </c>
      <c r="KP304" t="s">
        <v>362</v>
      </c>
      <c r="KQ304" t="s">
        <v>360</v>
      </c>
      <c r="KR304" t="s">
        <v>362</v>
      </c>
      <c r="KS304" t="s">
        <v>362</v>
      </c>
      <c r="KT304" t="s">
        <v>362</v>
      </c>
      <c r="KU304" t="s">
        <v>362</v>
      </c>
      <c r="LJ304" t="s">
        <v>6023</v>
      </c>
      <c r="LK304" t="s">
        <v>360</v>
      </c>
      <c r="LL304" t="s">
        <v>360</v>
      </c>
      <c r="LM304" t="s">
        <v>360</v>
      </c>
      <c r="LN304" t="s">
        <v>360</v>
      </c>
      <c r="LO304" t="s">
        <v>362</v>
      </c>
      <c r="LP304" t="s">
        <v>362</v>
      </c>
      <c r="LQ304" t="s">
        <v>362</v>
      </c>
      <c r="LS304" t="s">
        <v>3074</v>
      </c>
      <c r="LT304" t="s">
        <v>5287</v>
      </c>
      <c r="MR304" t="s">
        <v>5050</v>
      </c>
      <c r="MS304" t="s">
        <v>362</v>
      </c>
      <c r="MT304" t="s">
        <v>362</v>
      </c>
      <c r="MU304" t="s">
        <v>362</v>
      </c>
      <c r="MV304" t="s">
        <v>362</v>
      </c>
      <c r="MW304" t="s">
        <v>362</v>
      </c>
      <c r="MX304" t="s">
        <v>362</v>
      </c>
      <c r="MY304" t="s">
        <v>362</v>
      </c>
      <c r="MZ304" t="s">
        <v>360</v>
      </c>
      <c r="NA304" t="s">
        <v>362</v>
      </c>
      <c r="NB304" t="s">
        <v>362</v>
      </c>
      <c r="NC304" t="s">
        <v>362</v>
      </c>
      <c r="NE304" t="s">
        <v>4971</v>
      </c>
      <c r="NF304" t="s">
        <v>362</v>
      </c>
      <c r="NG304" t="s">
        <v>362</v>
      </c>
      <c r="NH304" t="s">
        <v>362</v>
      </c>
      <c r="NI304" t="s">
        <v>362</v>
      </c>
      <c r="NJ304" t="s">
        <v>362</v>
      </c>
      <c r="NK304" t="s">
        <v>362</v>
      </c>
      <c r="NL304" t="s">
        <v>362</v>
      </c>
      <c r="NM304" t="s">
        <v>362</v>
      </c>
      <c r="NN304" t="s">
        <v>362</v>
      </c>
      <c r="NO304" t="s">
        <v>362</v>
      </c>
      <c r="NP304" t="s">
        <v>362</v>
      </c>
      <c r="NQ304" t="s">
        <v>360</v>
      </c>
      <c r="NR304" t="s">
        <v>362</v>
      </c>
      <c r="NS304" t="s">
        <v>362</v>
      </c>
      <c r="NU304" t="s">
        <v>6164</v>
      </c>
      <c r="NV304" t="s">
        <v>360</v>
      </c>
      <c r="NW304" t="s">
        <v>362</v>
      </c>
      <c r="NX304" t="s">
        <v>360</v>
      </c>
      <c r="NY304" t="s">
        <v>362</v>
      </c>
      <c r="NZ304" t="s">
        <v>362</v>
      </c>
      <c r="OA304" t="s">
        <v>362</v>
      </c>
      <c r="OB304" t="s">
        <v>360</v>
      </c>
      <c r="OC304" t="s">
        <v>362</v>
      </c>
      <c r="OD304" t="s">
        <v>362</v>
      </c>
      <c r="OE304" t="s">
        <v>362</v>
      </c>
      <c r="OF304" t="s">
        <v>362</v>
      </c>
      <c r="OG304" t="s">
        <v>362</v>
      </c>
      <c r="OI304" t="s">
        <v>5345</v>
      </c>
      <c r="OJ304" t="s">
        <v>360</v>
      </c>
      <c r="OK304" t="s">
        <v>362</v>
      </c>
      <c r="OL304" t="s">
        <v>362</v>
      </c>
      <c r="OM304" t="s">
        <v>362</v>
      </c>
      <c r="ON304" t="s">
        <v>362</v>
      </c>
      <c r="OO304" t="s">
        <v>362</v>
      </c>
      <c r="OP304" t="s">
        <v>362</v>
      </c>
      <c r="OQ304" t="s">
        <v>362</v>
      </c>
      <c r="OR304" t="s">
        <v>362</v>
      </c>
      <c r="OS304" t="s">
        <v>362</v>
      </c>
      <c r="OU304" t="s">
        <v>5002</v>
      </c>
      <c r="PF304" t="s">
        <v>5369</v>
      </c>
      <c r="PG304" t="s">
        <v>360</v>
      </c>
      <c r="PH304" t="s">
        <v>362</v>
      </c>
      <c r="PI304" t="s">
        <v>362</v>
      </c>
      <c r="PJ304" t="s">
        <v>362</v>
      </c>
      <c r="PK304" t="s">
        <v>362</v>
      </c>
      <c r="PL304" t="s">
        <v>362</v>
      </c>
      <c r="PM304" t="s">
        <v>362</v>
      </c>
      <c r="PN304" t="s">
        <v>362</v>
      </c>
      <c r="PO304" t="s">
        <v>362</v>
      </c>
      <c r="PP304" t="s">
        <v>362</v>
      </c>
      <c r="PQ304" t="s">
        <v>362</v>
      </c>
      <c r="PR304" t="s">
        <v>362</v>
      </c>
      <c r="PS304" t="s">
        <v>362</v>
      </c>
      <c r="PT304" t="s">
        <v>362</v>
      </c>
      <c r="PU304" t="s">
        <v>362</v>
      </c>
      <c r="PV304" t="s">
        <v>362</v>
      </c>
      <c r="PW304" t="s">
        <v>362</v>
      </c>
      <c r="PX304" t="s">
        <v>362</v>
      </c>
      <c r="PZ304" t="s">
        <v>5398</v>
      </c>
      <c r="QA304" t="s">
        <v>362</v>
      </c>
      <c r="QB304" t="s">
        <v>362</v>
      </c>
      <c r="QC304" t="s">
        <v>362</v>
      </c>
      <c r="QD304" t="s">
        <v>362</v>
      </c>
      <c r="QE304" t="s">
        <v>362</v>
      </c>
      <c r="QF304" t="s">
        <v>362</v>
      </c>
      <c r="QG304" t="s">
        <v>362</v>
      </c>
      <c r="QH304" t="s">
        <v>362</v>
      </c>
      <c r="QI304" t="s">
        <v>362</v>
      </c>
      <c r="QJ304" t="s">
        <v>362</v>
      </c>
      <c r="QK304" t="s">
        <v>362</v>
      </c>
      <c r="QL304" t="s">
        <v>362</v>
      </c>
      <c r="QM304" t="s">
        <v>360</v>
      </c>
      <c r="QN304" t="s">
        <v>362</v>
      </c>
      <c r="QO304" t="s">
        <v>362</v>
      </c>
      <c r="QP304" t="s">
        <v>362</v>
      </c>
      <c r="SZ304" t="s">
        <v>3074</v>
      </c>
      <c r="TA304" t="s">
        <v>362</v>
      </c>
      <c r="TB304" t="s">
        <v>362</v>
      </c>
      <c r="TC304" t="s">
        <v>362</v>
      </c>
      <c r="TD304" t="s">
        <v>362</v>
      </c>
      <c r="TE304" t="s">
        <v>362</v>
      </c>
      <c r="TF304" t="s">
        <v>362</v>
      </c>
      <c r="TG304" t="s">
        <v>360</v>
      </c>
      <c r="TH304" t="s">
        <v>362</v>
      </c>
      <c r="TY304" t="s">
        <v>5002</v>
      </c>
      <c r="UN304" t="s">
        <v>3072</v>
      </c>
      <c r="UO304" t="s">
        <v>3072</v>
      </c>
      <c r="UP304" t="s">
        <v>3074</v>
      </c>
      <c r="UQ304" t="s">
        <v>1051</v>
      </c>
      <c r="UR304" t="s">
        <v>304</v>
      </c>
      <c r="US304" t="s">
        <v>321</v>
      </c>
      <c r="UT304" t="s">
        <v>290</v>
      </c>
      <c r="UU304" t="s">
        <v>686</v>
      </c>
      <c r="UV304" t="s">
        <v>532</v>
      </c>
      <c r="UW304" t="s">
        <v>329</v>
      </c>
      <c r="UX304" t="s">
        <v>737</v>
      </c>
      <c r="UY304" t="s">
        <v>406</v>
      </c>
      <c r="UZ304" t="s">
        <v>1099</v>
      </c>
      <c r="VA304" t="s">
        <v>1184</v>
      </c>
      <c r="VB304" t="s">
        <v>380</v>
      </c>
    </row>
    <row r="305" spans="1:574" x14ac:dyDescent="0.25">
      <c r="A305" t="s">
        <v>7221</v>
      </c>
      <c r="B305" s="38">
        <v>45923</v>
      </c>
      <c r="C305" t="s">
        <v>3056</v>
      </c>
      <c r="D305" t="s">
        <v>3062</v>
      </c>
      <c r="E305" t="s">
        <v>3068</v>
      </c>
      <c r="G305" t="s">
        <v>3072</v>
      </c>
      <c r="H305" s="38">
        <v>44638</v>
      </c>
      <c r="I305">
        <v>49</v>
      </c>
      <c r="J305" t="s">
        <v>1471</v>
      </c>
      <c r="K305" t="s">
        <v>4866</v>
      </c>
      <c r="L305" t="s">
        <v>4875</v>
      </c>
      <c r="N305" t="s">
        <v>4911</v>
      </c>
      <c r="P305" t="s">
        <v>4923</v>
      </c>
      <c r="R305" t="s">
        <v>3074</v>
      </c>
      <c r="S305" t="s">
        <v>362</v>
      </c>
      <c r="T305" t="s">
        <v>362</v>
      </c>
      <c r="U305" t="s">
        <v>362</v>
      </c>
      <c r="V305" t="s">
        <v>362</v>
      </c>
      <c r="W305" t="s">
        <v>362</v>
      </c>
      <c r="X305" t="s">
        <v>360</v>
      </c>
      <c r="Y305" t="s">
        <v>362</v>
      </c>
      <c r="Z305" t="s">
        <v>362</v>
      </c>
      <c r="AB305" t="s">
        <v>4940</v>
      </c>
      <c r="AC305" t="s">
        <v>4940</v>
      </c>
      <c r="AD305" t="s">
        <v>4940</v>
      </c>
      <c r="AE305" t="s">
        <v>4940</v>
      </c>
      <c r="AF305" t="s">
        <v>4940</v>
      </c>
      <c r="AG305" t="s">
        <v>4940</v>
      </c>
      <c r="AH305" t="s">
        <v>4971</v>
      </c>
      <c r="AI305" t="s">
        <v>362</v>
      </c>
      <c r="AJ305" t="s">
        <v>362</v>
      </c>
      <c r="AK305" t="s">
        <v>362</v>
      </c>
      <c r="AL305" t="s">
        <v>362</v>
      </c>
      <c r="AM305" t="s">
        <v>362</v>
      </c>
      <c r="AN305" t="s">
        <v>362</v>
      </c>
      <c r="AO305" t="s">
        <v>362</v>
      </c>
      <c r="AP305" t="s">
        <v>362</v>
      </c>
      <c r="AQ305" t="s">
        <v>362</v>
      </c>
      <c r="AR305" t="s">
        <v>362</v>
      </c>
      <c r="AS305" t="s">
        <v>362</v>
      </c>
      <c r="AT305" t="s">
        <v>362</v>
      </c>
      <c r="AU305" t="s">
        <v>360</v>
      </c>
      <c r="AV305" t="s">
        <v>362</v>
      </c>
      <c r="AX305" t="s">
        <v>4973</v>
      </c>
      <c r="AY305" t="s">
        <v>362</v>
      </c>
      <c r="AZ305" t="s">
        <v>362</v>
      </c>
      <c r="BA305" t="s">
        <v>362</v>
      </c>
      <c r="BB305" t="s">
        <v>362</v>
      </c>
      <c r="BC305" t="s">
        <v>362</v>
      </c>
      <c r="BD305" t="s">
        <v>362</v>
      </c>
      <c r="BE305" t="s">
        <v>362</v>
      </c>
      <c r="BF305" t="s">
        <v>362</v>
      </c>
      <c r="BG305" t="s">
        <v>362</v>
      </c>
      <c r="BH305" t="s">
        <v>362</v>
      </c>
      <c r="BI305" t="s">
        <v>362</v>
      </c>
      <c r="BJ305" t="s">
        <v>360</v>
      </c>
      <c r="BK305" t="s">
        <v>362</v>
      </c>
      <c r="DE305" t="s">
        <v>5026</v>
      </c>
      <c r="DF305" t="s">
        <v>5036</v>
      </c>
      <c r="DG305" t="s">
        <v>362</v>
      </c>
      <c r="DH305" t="s">
        <v>362</v>
      </c>
      <c r="DI305" t="s">
        <v>360</v>
      </c>
      <c r="DJ305" t="s">
        <v>362</v>
      </c>
      <c r="DK305" t="s">
        <v>362</v>
      </c>
      <c r="DL305" t="s">
        <v>362</v>
      </c>
      <c r="FJ305" t="s">
        <v>5070</v>
      </c>
      <c r="FK305" t="s">
        <v>5111</v>
      </c>
      <c r="FL305" t="s">
        <v>5113</v>
      </c>
      <c r="FM305" t="s">
        <v>360</v>
      </c>
      <c r="FN305" t="s">
        <v>362</v>
      </c>
      <c r="FO305" t="s">
        <v>362</v>
      </c>
      <c r="FP305" t="s">
        <v>362</v>
      </c>
      <c r="FQ305" t="s">
        <v>362</v>
      </c>
      <c r="FR305" t="s">
        <v>362</v>
      </c>
      <c r="FS305" t="s">
        <v>362</v>
      </c>
      <c r="FT305" t="s">
        <v>362</v>
      </c>
      <c r="FV305" t="s">
        <v>3072</v>
      </c>
      <c r="GG305" t="s">
        <v>5540</v>
      </c>
      <c r="GI305" t="s">
        <v>3074</v>
      </c>
      <c r="HN305" t="s">
        <v>5172</v>
      </c>
      <c r="HO305" t="s">
        <v>362</v>
      </c>
      <c r="HP305" t="s">
        <v>362</v>
      </c>
      <c r="HQ305" t="s">
        <v>360</v>
      </c>
      <c r="HR305" t="s">
        <v>362</v>
      </c>
      <c r="HS305" t="s">
        <v>362</v>
      </c>
      <c r="HT305" t="s">
        <v>362</v>
      </c>
      <c r="HU305" t="s">
        <v>362</v>
      </c>
      <c r="HV305" t="s">
        <v>362</v>
      </c>
      <c r="HW305" t="s">
        <v>362</v>
      </c>
      <c r="HY305" t="s">
        <v>5186</v>
      </c>
      <c r="HZ305" t="s">
        <v>362</v>
      </c>
      <c r="IA305" t="s">
        <v>362</v>
      </c>
      <c r="IB305" t="s">
        <v>362</v>
      </c>
      <c r="IC305" t="s">
        <v>362</v>
      </c>
      <c r="ID305" t="s">
        <v>360</v>
      </c>
      <c r="IE305" t="s">
        <v>362</v>
      </c>
      <c r="IG305" t="s">
        <v>5189</v>
      </c>
      <c r="IH305" t="s">
        <v>5198</v>
      </c>
      <c r="II305" t="s">
        <v>362</v>
      </c>
      <c r="IJ305" t="s">
        <v>362</v>
      </c>
      <c r="IK305" t="s">
        <v>360</v>
      </c>
      <c r="IL305" t="s">
        <v>362</v>
      </c>
      <c r="IM305" t="s">
        <v>362</v>
      </c>
      <c r="IN305" t="s">
        <v>362</v>
      </c>
      <c r="IP305" t="s">
        <v>5203</v>
      </c>
      <c r="IQ305" t="s">
        <v>5220</v>
      </c>
      <c r="IR305" t="s">
        <v>362</v>
      </c>
      <c r="IS305" t="s">
        <v>362</v>
      </c>
      <c r="IT305" t="s">
        <v>362</v>
      </c>
      <c r="IU305" t="s">
        <v>362</v>
      </c>
      <c r="IV305" t="s">
        <v>360</v>
      </c>
      <c r="IW305" t="s">
        <v>362</v>
      </c>
      <c r="IX305" t="s">
        <v>362</v>
      </c>
      <c r="IY305" t="s">
        <v>362</v>
      </c>
      <c r="IZ305" t="s">
        <v>362</v>
      </c>
      <c r="JA305" t="s">
        <v>362</v>
      </c>
      <c r="JL305" t="s">
        <v>3074</v>
      </c>
      <c r="JX305" t="s">
        <v>6200</v>
      </c>
      <c r="JY305" t="s">
        <v>360</v>
      </c>
      <c r="JZ305" t="s">
        <v>362</v>
      </c>
      <c r="KA305" t="s">
        <v>362</v>
      </c>
      <c r="KB305" t="s">
        <v>362</v>
      </c>
      <c r="KC305" t="s">
        <v>360</v>
      </c>
      <c r="KD305" t="s">
        <v>362</v>
      </c>
      <c r="KE305" t="s">
        <v>362</v>
      </c>
      <c r="KF305" t="s">
        <v>362</v>
      </c>
      <c r="KG305" t="s">
        <v>362</v>
      </c>
      <c r="KI305" t="s">
        <v>5259</v>
      </c>
      <c r="KJ305" t="s">
        <v>5996</v>
      </c>
      <c r="KK305" t="s">
        <v>360</v>
      </c>
      <c r="KL305" t="s">
        <v>362</v>
      </c>
      <c r="KM305" t="s">
        <v>362</v>
      </c>
      <c r="KN305" t="s">
        <v>362</v>
      </c>
      <c r="KO305" t="s">
        <v>360</v>
      </c>
      <c r="KP305" t="s">
        <v>362</v>
      </c>
      <c r="KQ305" t="s">
        <v>360</v>
      </c>
      <c r="KR305" t="s">
        <v>362</v>
      </c>
      <c r="KS305" t="s">
        <v>362</v>
      </c>
      <c r="KT305" t="s">
        <v>362</v>
      </c>
      <c r="KU305" t="s">
        <v>362</v>
      </c>
      <c r="LJ305" t="s">
        <v>7144</v>
      </c>
      <c r="LK305" t="s">
        <v>362</v>
      </c>
      <c r="LL305" t="s">
        <v>360</v>
      </c>
      <c r="LM305" t="s">
        <v>362</v>
      </c>
      <c r="LN305" t="s">
        <v>360</v>
      </c>
      <c r="LO305" t="s">
        <v>362</v>
      </c>
      <c r="LP305" t="s">
        <v>362</v>
      </c>
      <c r="LQ305" t="s">
        <v>362</v>
      </c>
      <c r="LS305" t="s">
        <v>3072</v>
      </c>
      <c r="LT305" t="s">
        <v>5287</v>
      </c>
      <c r="MR305" t="s">
        <v>5319</v>
      </c>
      <c r="MS305" t="s">
        <v>362</v>
      </c>
      <c r="MT305" t="s">
        <v>362</v>
      </c>
      <c r="MU305" t="s">
        <v>362</v>
      </c>
      <c r="MV305" t="s">
        <v>362</v>
      </c>
      <c r="MW305" t="s">
        <v>360</v>
      </c>
      <c r="MX305" t="s">
        <v>362</v>
      </c>
      <c r="MY305" t="s">
        <v>362</v>
      </c>
      <c r="MZ305" t="s">
        <v>362</v>
      </c>
      <c r="NA305" t="s">
        <v>362</v>
      </c>
      <c r="NB305" t="s">
        <v>362</v>
      </c>
      <c r="NC305" t="s">
        <v>362</v>
      </c>
      <c r="NE305" t="s">
        <v>4971</v>
      </c>
      <c r="NF305" t="s">
        <v>362</v>
      </c>
      <c r="NG305" t="s">
        <v>362</v>
      </c>
      <c r="NH305" t="s">
        <v>362</v>
      </c>
      <c r="NI305" t="s">
        <v>362</v>
      </c>
      <c r="NJ305" t="s">
        <v>362</v>
      </c>
      <c r="NK305" t="s">
        <v>362</v>
      </c>
      <c r="NL305" t="s">
        <v>362</v>
      </c>
      <c r="NM305" t="s">
        <v>362</v>
      </c>
      <c r="NN305" t="s">
        <v>362</v>
      </c>
      <c r="NO305" t="s">
        <v>362</v>
      </c>
      <c r="NP305" t="s">
        <v>362</v>
      </c>
      <c r="NQ305" t="s">
        <v>360</v>
      </c>
      <c r="NR305" t="s">
        <v>362</v>
      </c>
      <c r="NS305" t="s">
        <v>362</v>
      </c>
      <c r="NU305" t="s">
        <v>7222</v>
      </c>
      <c r="NV305" t="s">
        <v>362</v>
      </c>
      <c r="NW305" t="s">
        <v>362</v>
      </c>
      <c r="NX305" t="s">
        <v>362</v>
      </c>
      <c r="NY305" t="s">
        <v>360</v>
      </c>
      <c r="NZ305" t="s">
        <v>362</v>
      </c>
      <c r="OA305" t="s">
        <v>360</v>
      </c>
      <c r="OB305" t="s">
        <v>360</v>
      </c>
      <c r="OC305" t="s">
        <v>362</v>
      </c>
      <c r="OD305" t="s">
        <v>362</v>
      </c>
      <c r="OE305" t="s">
        <v>362</v>
      </c>
      <c r="OF305" t="s">
        <v>362</v>
      </c>
      <c r="OG305" t="s">
        <v>362</v>
      </c>
      <c r="OI305" t="s">
        <v>7223</v>
      </c>
      <c r="OJ305" t="s">
        <v>362</v>
      </c>
      <c r="OK305" t="s">
        <v>360</v>
      </c>
      <c r="OL305" t="s">
        <v>360</v>
      </c>
      <c r="OM305" t="s">
        <v>362</v>
      </c>
      <c r="ON305" t="s">
        <v>362</v>
      </c>
      <c r="OO305" t="s">
        <v>362</v>
      </c>
      <c r="OP305" t="s">
        <v>362</v>
      </c>
      <c r="OQ305" t="s">
        <v>362</v>
      </c>
      <c r="OR305" t="s">
        <v>362</v>
      </c>
      <c r="OS305" t="s">
        <v>362</v>
      </c>
      <c r="OU305" t="s">
        <v>5002</v>
      </c>
      <c r="PF305" t="s">
        <v>6640</v>
      </c>
      <c r="PG305" t="s">
        <v>362</v>
      </c>
      <c r="PH305" t="s">
        <v>362</v>
      </c>
      <c r="PI305" t="s">
        <v>362</v>
      </c>
      <c r="PJ305" t="s">
        <v>362</v>
      </c>
      <c r="PK305" t="s">
        <v>362</v>
      </c>
      <c r="PL305" t="s">
        <v>362</v>
      </c>
      <c r="PM305" t="s">
        <v>360</v>
      </c>
      <c r="PN305" t="s">
        <v>360</v>
      </c>
      <c r="PO305" t="s">
        <v>362</v>
      </c>
      <c r="PP305" t="s">
        <v>360</v>
      </c>
      <c r="PQ305" t="s">
        <v>362</v>
      </c>
      <c r="PR305" t="s">
        <v>362</v>
      </c>
      <c r="PS305" t="s">
        <v>362</v>
      </c>
      <c r="PT305" t="s">
        <v>362</v>
      </c>
      <c r="PU305" t="s">
        <v>362</v>
      </c>
      <c r="PV305" t="s">
        <v>362</v>
      </c>
      <c r="PW305" t="s">
        <v>362</v>
      </c>
      <c r="PX305" t="s">
        <v>362</v>
      </c>
      <c r="PZ305" t="s">
        <v>5398</v>
      </c>
      <c r="QA305" t="s">
        <v>362</v>
      </c>
      <c r="QB305" t="s">
        <v>362</v>
      </c>
      <c r="QC305" t="s">
        <v>362</v>
      </c>
      <c r="QD305" t="s">
        <v>362</v>
      </c>
      <c r="QE305" t="s">
        <v>362</v>
      </c>
      <c r="QF305" t="s">
        <v>362</v>
      </c>
      <c r="QG305" t="s">
        <v>362</v>
      </c>
      <c r="QH305" t="s">
        <v>362</v>
      </c>
      <c r="QI305" t="s">
        <v>362</v>
      </c>
      <c r="QJ305" t="s">
        <v>362</v>
      </c>
      <c r="QK305" t="s">
        <v>362</v>
      </c>
      <c r="QL305" t="s">
        <v>362</v>
      </c>
      <c r="QM305" t="s">
        <v>360</v>
      </c>
      <c r="QN305" t="s">
        <v>362</v>
      </c>
      <c r="QO305" t="s">
        <v>362</v>
      </c>
      <c r="QP305" t="s">
        <v>362</v>
      </c>
      <c r="SZ305" t="s">
        <v>5513</v>
      </c>
      <c r="TA305" t="s">
        <v>362</v>
      </c>
      <c r="TB305" t="s">
        <v>362</v>
      </c>
      <c r="TC305" t="s">
        <v>362</v>
      </c>
      <c r="TD305" t="s">
        <v>362</v>
      </c>
      <c r="TE305" t="s">
        <v>360</v>
      </c>
      <c r="TF305" t="s">
        <v>362</v>
      </c>
      <c r="TG305" t="s">
        <v>362</v>
      </c>
      <c r="TH305" t="s">
        <v>362</v>
      </c>
      <c r="TJ305" t="s">
        <v>7224</v>
      </c>
      <c r="TK305" t="s">
        <v>362</v>
      </c>
      <c r="TL305" t="s">
        <v>362</v>
      </c>
      <c r="TM305" t="s">
        <v>362</v>
      </c>
      <c r="TN305" t="s">
        <v>360</v>
      </c>
      <c r="TO305" t="s">
        <v>362</v>
      </c>
      <c r="TP305" t="s">
        <v>360</v>
      </c>
      <c r="TQ305" t="s">
        <v>360</v>
      </c>
      <c r="TR305" t="s">
        <v>362</v>
      </c>
      <c r="TS305" t="s">
        <v>362</v>
      </c>
      <c r="TT305" t="s">
        <v>362</v>
      </c>
      <c r="TU305" t="s">
        <v>362</v>
      </c>
      <c r="TV305" t="s">
        <v>362</v>
      </c>
      <c r="TW305" t="s">
        <v>360</v>
      </c>
      <c r="UN305" t="s">
        <v>3074</v>
      </c>
      <c r="UO305" t="s">
        <v>3074</v>
      </c>
      <c r="UP305" t="s">
        <v>3074</v>
      </c>
      <c r="UQ305" t="s">
        <v>305</v>
      </c>
      <c r="UR305" t="s">
        <v>304</v>
      </c>
      <c r="US305" t="s">
        <v>314</v>
      </c>
      <c r="UT305" t="s">
        <v>290</v>
      </c>
      <c r="UU305" t="s">
        <v>686</v>
      </c>
      <c r="UV305" t="s">
        <v>532</v>
      </c>
      <c r="UW305" t="s">
        <v>329</v>
      </c>
      <c r="UX305" t="s">
        <v>742</v>
      </c>
      <c r="UY305" t="s">
        <v>406</v>
      </c>
      <c r="UZ305" t="s">
        <v>1098</v>
      </c>
      <c r="VA305" t="s">
        <v>1184</v>
      </c>
      <c r="VB305" t="s">
        <v>380</v>
      </c>
    </row>
    <row r="306" spans="1:574" x14ac:dyDescent="0.25">
      <c r="A306" t="s">
        <v>7225</v>
      </c>
      <c r="B306" s="38">
        <v>45923</v>
      </c>
      <c r="C306" t="s">
        <v>3057</v>
      </c>
      <c r="D306" t="s">
        <v>3059</v>
      </c>
      <c r="E306" t="s">
        <v>3065</v>
      </c>
      <c r="F306">
        <v>2808460</v>
      </c>
      <c r="G306" t="s">
        <v>3072</v>
      </c>
      <c r="H306" s="38">
        <v>44616</v>
      </c>
      <c r="I306">
        <v>34</v>
      </c>
      <c r="J306" t="s">
        <v>1483</v>
      </c>
      <c r="K306" t="s">
        <v>4866</v>
      </c>
      <c r="L306" t="s">
        <v>4875</v>
      </c>
      <c r="N306" t="s">
        <v>4911</v>
      </c>
      <c r="P306" t="s">
        <v>4931</v>
      </c>
      <c r="R306" t="s">
        <v>6301</v>
      </c>
      <c r="S306" t="s">
        <v>360</v>
      </c>
      <c r="T306" t="s">
        <v>362</v>
      </c>
      <c r="U306" t="s">
        <v>362</v>
      </c>
      <c r="V306" t="s">
        <v>360</v>
      </c>
      <c r="W306" t="s">
        <v>362</v>
      </c>
      <c r="X306" t="s">
        <v>362</v>
      </c>
      <c r="Y306" t="s">
        <v>362</v>
      </c>
      <c r="Z306" t="s">
        <v>362</v>
      </c>
      <c r="AB306" t="s">
        <v>4940</v>
      </c>
      <c r="AC306" t="s">
        <v>4940</v>
      </c>
      <c r="AD306" t="s">
        <v>4942</v>
      </c>
      <c r="AE306" t="s">
        <v>4940</v>
      </c>
      <c r="AF306" t="s">
        <v>4940</v>
      </c>
      <c r="AG306" t="s">
        <v>4940</v>
      </c>
      <c r="AH306" t="s">
        <v>4949</v>
      </c>
      <c r="AI306" t="s">
        <v>360</v>
      </c>
      <c r="AJ306" t="s">
        <v>362</v>
      </c>
      <c r="AK306" t="s">
        <v>362</v>
      </c>
      <c r="AL306" t="s">
        <v>362</v>
      </c>
      <c r="AM306" t="s">
        <v>362</v>
      </c>
      <c r="AN306" t="s">
        <v>362</v>
      </c>
      <c r="AO306" t="s">
        <v>362</v>
      </c>
      <c r="AP306" t="s">
        <v>362</v>
      </c>
      <c r="AQ306" t="s">
        <v>362</v>
      </c>
      <c r="AR306" t="s">
        <v>362</v>
      </c>
      <c r="AS306" t="s">
        <v>362</v>
      </c>
      <c r="AT306" t="s">
        <v>362</v>
      </c>
      <c r="AU306" t="s">
        <v>362</v>
      </c>
      <c r="AV306" t="s">
        <v>362</v>
      </c>
      <c r="AX306" t="s">
        <v>4973</v>
      </c>
      <c r="AY306" t="s">
        <v>362</v>
      </c>
      <c r="AZ306" t="s">
        <v>362</v>
      </c>
      <c r="BA306" t="s">
        <v>362</v>
      </c>
      <c r="BB306" t="s">
        <v>362</v>
      </c>
      <c r="BC306" t="s">
        <v>362</v>
      </c>
      <c r="BD306" t="s">
        <v>362</v>
      </c>
      <c r="BE306" t="s">
        <v>362</v>
      </c>
      <c r="BF306" t="s">
        <v>362</v>
      </c>
      <c r="BG306" t="s">
        <v>362</v>
      </c>
      <c r="BH306" t="s">
        <v>362</v>
      </c>
      <c r="BI306" t="s">
        <v>362</v>
      </c>
      <c r="BJ306" t="s">
        <v>360</v>
      </c>
      <c r="BK306" t="s">
        <v>362</v>
      </c>
      <c r="DE306" t="s">
        <v>5030</v>
      </c>
      <c r="DN306" t="s">
        <v>5044</v>
      </c>
      <c r="DO306" t="s">
        <v>362</v>
      </c>
      <c r="DP306" t="s">
        <v>362</v>
      </c>
      <c r="DQ306" t="s">
        <v>362</v>
      </c>
      <c r="DR306" t="s">
        <v>360</v>
      </c>
      <c r="DS306" t="s">
        <v>362</v>
      </c>
      <c r="DT306" t="s">
        <v>362</v>
      </c>
      <c r="DU306" t="s">
        <v>362</v>
      </c>
      <c r="DV306" t="s">
        <v>362</v>
      </c>
      <c r="DW306" t="s">
        <v>362</v>
      </c>
      <c r="EK306" t="s">
        <v>5078</v>
      </c>
      <c r="EL306" t="s">
        <v>5080</v>
      </c>
      <c r="EM306" t="s">
        <v>360</v>
      </c>
      <c r="EN306" t="s">
        <v>362</v>
      </c>
      <c r="EO306" t="s">
        <v>362</v>
      </c>
      <c r="EP306" t="s">
        <v>362</v>
      </c>
      <c r="EQ306" t="s">
        <v>362</v>
      </c>
      <c r="ER306" t="s">
        <v>362</v>
      </c>
      <c r="ES306" t="s">
        <v>362</v>
      </c>
      <c r="ET306" t="s">
        <v>362</v>
      </c>
      <c r="EU306" t="s">
        <v>362</v>
      </c>
      <c r="EW306" t="s">
        <v>5094</v>
      </c>
      <c r="EX306" t="s">
        <v>360</v>
      </c>
      <c r="EY306" t="s">
        <v>362</v>
      </c>
      <c r="EZ306" t="s">
        <v>362</v>
      </c>
      <c r="FA306" t="s">
        <v>362</v>
      </c>
      <c r="FB306" t="s">
        <v>362</v>
      </c>
      <c r="FC306" t="s">
        <v>362</v>
      </c>
      <c r="FD306" t="s">
        <v>362</v>
      </c>
      <c r="FE306" t="s">
        <v>362</v>
      </c>
      <c r="FF306" t="s">
        <v>362</v>
      </c>
      <c r="FG306" t="s">
        <v>362</v>
      </c>
      <c r="FH306" t="s">
        <v>362</v>
      </c>
      <c r="FJ306" t="s">
        <v>5078</v>
      </c>
      <c r="FK306" t="s">
        <v>3074</v>
      </c>
      <c r="FL306" t="s">
        <v>6119</v>
      </c>
      <c r="FM306" t="s">
        <v>360</v>
      </c>
      <c r="FN306" t="s">
        <v>362</v>
      </c>
      <c r="FO306" t="s">
        <v>362</v>
      </c>
      <c r="FP306" t="s">
        <v>362</v>
      </c>
      <c r="FQ306" t="s">
        <v>360</v>
      </c>
      <c r="FR306" t="s">
        <v>362</v>
      </c>
      <c r="FS306" t="s">
        <v>362</v>
      </c>
      <c r="FT306" t="s">
        <v>362</v>
      </c>
      <c r="FV306" t="s">
        <v>3072</v>
      </c>
      <c r="GG306" t="s">
        <v>4949</v>
      </c>
      <c r="GI306" t="s">
        <v>3074</v>
      </c>
      <c r="HN306" t="s">
        <v>4907</v>
      </c>
      <c r="HO306" t="s">
        <v>362</v>
      </c>
      <c r="HP306" t="s">
        <v>362</v>
      </c>
      <c r="HQ306" t="s">
        <v>362</v>
      </c>
      <c r="HR306" t="s">
        <v>362</v>
      </c>
      <c r="HS306" t="s">
        <v>362</v>
      </c>
      <c r="HT306" t="s">
        <v>362</v>
      </c>
      <c r="HU306" t="s">
        <v>362</v>
      </c>
      <c r="HV306" t="s">
        <v>360</v>
      </c>
      <c r="HW306" t="s">
        <v>362</v>
      </c>
      <c r="HY306" t="s">
        <v>5186</v>
      </c>
      <c r="HZ306" t="s">
        <v>362</v>
      </c>
      <c r="IA306" t="s">
        <v>362</v>
      </c>
      <c r="IB306" t="s">
        <v>362</v>
      </c>
      <c r="IC306" t="s">
        <v>362</v>
      </c>
      <c r="ID306" t="s">
        <v>360</v>
      </c>
      <c r="IE306" t="s">
        <v>362</v>
      </c>
      <c r="IG306" t="s">
        <v>5187</v>
      </c>
      <c r="IP306" t="s">
        <v>5205</v>
      </c>
      <c r="IQ306" t="s">
        <v>6444</v>
      </c>
      <c r="IR306" t="s">
        <v>360</v>
      </c>
      <c r="IS306" t="s">
        <v>360</v>
      </c>
      <c r="IT306" t="s">
        <v>362</v>
      </c>
      <c r="IU306" t="s">
        <v>360</v>
      </c>
      <c r="IV306" t="s">
        <v>360</v>
      </c>
      <c r="IW306" t="s">
        <v>362</v>
      </c>
      <c r="IX306" t="s">
        <v>362</v>
      </c>
      <c r="IY306" t="s">
        <v>362</v>
      </c>
      <c r="IZ306" t="s">
        <v>362</v>
      </c>
      <c r="JA306" t="s">
        <v>362</v>
      </c>
      <c r="JL306" t="s">
        <v>3074</v>
      </c>
      <c r="JX306" t="s">
        <v>5248</v>
      </c>
      <c r="JY306" t="s">
        <v>360</v>
      </c>
      <c r="JZ306" t="s">
        <v>362</v>
      </c>
      <c r="KA306" t="s">
        <v>362</v>
      </c>
      <c r="KB306" t="s">
        <v>362</v>
      </c>
      <c r="KC306" t="s">
        <v>362</v>
      </c>
      <c r="KD306" t="s">
        <v>362</v>
      </c>
      <c r="KE306" t="s">
        <v>362</v>
      </c>
      <c r="KF306" t="s">
        <v>362</v>
      </c>
      <c r="KG306" t="s">
        <v>362</v>
      </c>
      <c r="KI306" t="s">
        <v>5259</v>
      </c>
      <c r="KJ306" t="s">
        <v>6158</v>
      </c>
      <c r="KK306" t="s">
        <v>360</v>
      </c>
      <c r="KL306" t="s">
        <v>362</v>
      </c>
      <c r="KM306" t="s">
        <v>360</v>
      </c>
      <c r="KN306" t="s">
        <v>362</v>
      </c>
      <c r="KO306" t="s">
        <v>360</v>
      </c>
      <c r="KP306" t="s">
        <v>362</v>
      </c>
      <c r="KQ306" t="s">
        <v>360</v>
      </c>
      <c r="KR306" t="s">
        <v>362</v>
      </c>
      <c r="KS306" t="s">
        <v>362</v>
      </c>
      <c r="KT306" t="s">
        <v>362</v>
      </c>
      <c r="KU306" t="s">
        <v>362</v>
      </c>
      <c r="LJ306" t="s">
        <v>6023</v>
      </c>
      <c r="LK306" t="s">
        <v>360</v>
      </c>
      <c r="LL306" t="s">
        <v>360</v>
      </c>
      <c r="LM306" t="s">
        <v>360</v>
      </c>
      <c r="LN306" t="s">
        <v>360</v>
      </c>
      <c r="LO306" t="s">
        <v>362</v>
      </c>
      <c r="LP306" t="s">
        <v>362</v>
      </c>
      <c r="LQ306" t="s">
        <v>362</v>
      </c>
      <c r="LS306" t="s">
        <v>3072</v>
      </c>
      <c r="LT306" t="s">
        <v>3072</v>
      </c>
      <c r="LU306" t="s">
        <v>5279</v>
      </c>
      <c r="LW306" t="s">
        <v>5300</v>
      </c>
      <c r="LX306" t="s">
        <v>5302</v>
      </c>
      <c r="LY306" t="s">
        <v>360</v>
      </c>
      <c r="LZ306" t="s">
        <v>362</v>
      </c>
      <c r="MA306" t="s">
        <v>362</v>
      </c>
      <c r="MB306" t="s">
        <v>362</v>
      </c>
      <c r="MC306" t="s">
        <v>362</v>
      </c>
      <c r="MD306" t="s">
        <v>362</v>
      </c>
      <c r="NE306" t="s">
        <v>4971</v>
      </c>
      <c r="NF306" t="s">
        <v>362</v>
      </c>
      <c r="NG306" t="s">
        <v>362</v>
      </c>
      <c r="NH306" t="s">
        <v>362</v>
      </c>
      <c r="NI306" t="s">
        <v>362</v>
      </c>
      <c r="NJ306" t="s">
        <v>362</v>
      </c>
      <c r="NK306" t="s">
        <v>362</v>
      </c>
      <c r="NL306" t="s">
        <v>362</v>
      </c>
      <c r="NM306" t="s">
        <v>362</v>
      </c>
      <c r="NN306" t="s">
        <v>362</v>
      </c>
      <c r="NO306" t="s">
        <v>362</v>
      </c>
      <c r="NP306" t="s">
        <v>362</v>
      </c>
      <c r="NQ306" t="s">
        <v>360</v>
      </c>
      <c r="NR306" t="s">
        <v>362</v>
      </c>
      <c r="NS306" t="s">
        <v>362</v>
      </c>
      <c r="NU306" t="s">
        <v>6158</v>
      </c>
      <c r="NV306" t="s">
        <v>360</v>
      </c>
      <c r="NW306" t="s">
        <v>362</v>
      </c>
      <c r="NX306" t="s">
        <v>360</v>
      </c>
      <c r="NY306" t="s">
        <v>362</v>
      </c>
      <c r="NZ306" t="s">
        <v>360</v>
      </c>
      <c r="OA306" t="s">
        <v>362</v>
      </c>
      <c r="OB306" t="s">
        <v>360</v>
      </c>
      <c r="OC306" t="s">
        <v>362</v>
      </c>
      <c r="OD306" t="s">
        <v>362</v>
      </c>
      <c r="OE306" t="s">
        <v>362</v>
      </c>
      <c r="OF306" t="s">
        <v>362</v>
      </c>
      <c r="OG306" t="s">
        <v>362</v>
      </c>
      <c r="OI306" t="s">
        <v>5345</v>
      </c>
      <c r="OJ306" t="s">
        <v>360</v>
      </c>
      <c r="OK306" t="s">
        <v>362</v>
      </c>
      <c r="OL306" t="s">
        <v>362</v>
      </c>
      <c r="OM306" t="s">
        <v>362</v>
      </c>
      <c r="ON306" t="s">
        <v>362</v>
      </c>
      <c r="OO306" t="s">
        <v>362</v>
      </c>
      <c r="OP306" t="s">
        <v>362</v>
      </c>
      <c r="OQ306" t="s">
        <v>362</v>
      </c>
      <c r="OR306" t="s">
        <v>362</v>
      </c>
      <c r="OS306" t="s">
        <v>362</v>
      </c>
      <c r="OU306" t="s">
        <v>5002</v>
      </c>
      <c r="PF306" t="s">
        <v>5369</v>
      </c>
      <c r="PG306" t="s">
        <v>360</v>
      </c>
      <c r="PH306" t="s">
        <v>362</v>
      </c>
      <c r="PI306" t="s">
        <v>362</v>
      </c>
      <c r="PJ306" t="s">
        <v>362</v>
      </c>
      <c r="PK306" t="s">
        <v>362</v>
      </c>
      <c r="PL306" t="s">
        <v>362</v>
      </c>
      <c r="PM306" t="s">
        <v>362</v>
      </c>
      <c r="PN306" t="s">
        <v>362</v>
      </c>
      <c r="PO306" t="s">
        <v>362</v>
      </c>
      <c r="PP306" t="s">
        <v>362</v>
      </c>
      <c r="PQ306" t="s">
        <v>362</v>
      </c>
      <c r="PR306" t="s">
        <v>362</v>
      </c>
      <c r="PS306" t="s">
        <v>362</v>
      </c>
      <c r="PT306" t="s">
        <v>362</v>
      </c>
      <c r="PU306" t="s">
        <v>362</v>
      </c>
      <c r="PV306" t="s">
        <v>362</v>
      </c>
      <c r="PW306" t="s">
        <v>362</v>
      </c>
      <c r="PX306" t="s">
        <v>362</v>
      </c>
      <c r="PZ306" t="s">
        <v>5410</v>
      </c>
      <c r="QA306" t="s">
        <v>362</v>
      </c>
      <c r="QB306" t="s">
        <v>362</v>
      </c>
      <c r="QC306" t="s">
        <v>362</v>
      </c>
      <c r="QD306" t="s">
        <v>362</v>
      </c>
      <c r="QE306" t="s">
        <v>362</v>
      </c>
      <c r="QF306" t="s">
        <v>362</v>
      </c>
      <c r="QG306" t="s">
        <v>360</v>
      </c>
      <c r="QH306" t="s">
        <v>362</v>
      </c>
      <c r="QI306" t="s">
        <v>362</v>
      </c>
      <c r="QJ306" t="s">
        <v>362</v>
      </c>
      <c r="QK306" t="s">
        <v>362</v>
      </c>
      <c r="QL306" t="s">
        <v>362</v>
      </c>
      <c r="QM306" t="s">
        <v>362</v>
      </c>
      <c r="QN306" t="s">
        <v>362</v>
      </c>
      <c r="QO306" t="s">
        <v>362</v>
      </c>
      <c r="QP306" t="s">
        <v>362</v>
      </c>
      <c r="QR306" t="s">
        <v>5437</v>
      </c>
      <c r="QS306" t="s">
        <v>362</v>
      </c>
      <c r="QT306" t="s">
        <v>362</v>
      </c>
      <c r="QU306" t="s">
        <v>362</v>
      </c>
      <c r="QV306" t="s">
        <v>362</v>
      </c>
      <c r="QW306" t="s">
        <v>362</v>
      </c>
      <c r="QX306" t="s">
        <v>362</v>
      </c>
      <c r="QY306" t="s">
        <v>362</v>
      </c>
      <c r="QZ306" t="s">
        <v>360</v>
      </c>
      <c r="RA306" t="s">
        <v>362</v>
      </c>
      <c r="RB306" t="s">
        <v>362</v>
      </c>
      <c r="RC306" t="s">
        <v>362</v>
      </c>
      <c r="RD306" t="s">
        <v>362</v>
      </c>
      <c r="RF306" t="s">
        <v>5453</v>
      </c>
      <c r="RG306" t="s">
        <v>362</v>
      </c>
      <c r="RH306" t="s">
        <v>362</v>
      </c>
      <c r="RI306" t="s">
        <v>362</v>
      </c>
      <c r="RJ306" t="s">
        <v>362</v>
      </c>
      <c r="RK306" t="s">
        <v>362</v>
      </c>
      <c r="RL306" t="s">
        <v>362</v>
      </c>
      <c r="RM306" t="s">
        <v>360</v>
      </c>
      <c r="RN306" t="s">
        <v>362</v>
      </c>
      <c r="RO306" t="s">
        <v>362</v>
      </c>
      <c r="RP306" t="s">
        <v>362</v>
      </c>
      <c r="RQ306" t="s">
        <v>362</v>
      </c>
      <c r="RR306" t="s">
        <v>362</v>
      </c>
      <c r="RS306" t="s">
        <v>362</v>
      </c>
      <c r="RT306" t="s">
        <v>362</v>
      </c>
      <c r="RU306" t="s">
        <v>362</v>
      </c>
      <c r="RV306" t="s">
        <v>362</v>
      </c>
      <c r="RX306" t="s">
        <v>6044</v>
      </c>
      <c r="RY306" t="s">
        <v>362</v>
      </c>
      <c r="RZ306" t="s">
        <v>362</v>
      </c>
      <c r="SA306" t="s">
        <v>360</v>
      </c>
      <c r="SB306" t="s">
        <v>360</v>
      </c>
      <c r="SC306" t="s">
        <v>362</v>
      </c>
      <c r="SD306" t="s">
        <v>362</v>
      </c>
      <c r="SE306" t="s">
        <v>362</v>
      </c>
      <c r="SF306" t="s">
        <v>362</v>
      </c>
      <c r="SG306" t="s">
        <v>362</v>
      </c>
      <c r="SH306" t="s">
        <v>362</v>
      </c>
      <c r="SI306" t="s">
        <v>362</v>
      </c>
      <c r="SK306" t="s">
        <v>5495</v>
      </c>
      <c r="SL306" t="s">
        <v>362</v>
      </c>
      <c r="SM306" t="s">
        <v>362</v>
      </c>
      <c r="SN306" t="s">
        <v>362</v>
      </c>
      <c r="SO306" t="s">
        <v>362</v>
      </c>
      <c r="SP306" t="s">
        <v>362</v>
      </c>
      <c r="SQ306" t="s">
        <v>362</v>
      </c>
      <c r="SR306" t="s">
        <v>360</v>
      </c>
      <c r="SS306" t="s">
        <v>362</v>
      </c>
      <c r="ST306" t="s">
        <v>362</v>
      </c>
      <c r="SU306" t="s">
        <v>362</v>
      </c>
      <c r="SV306" t="s">
        <v>362</v>
      </c>
      <c r="SW306" t="s">
        <v>362</v>
      </c>
      <c r="SX306" t="s">
        <v>362</v>
      </c>
      <c r="SZ306" t="s">
        <v>5505</v>
      </c>
      <c r="TA306" t="s">
        <v>360</v>
      </c>
      <c r="TB306" t="s">
        <v>362</v>
      </c>
      <c r="TC306" t="s">
        <v>362</v>
      </c>
      <c r="TD306" t="s">
        <v>362</v>
      </c>
      <c r="TE306" t="s">
        <v>362</v>
      </c>
      <c r="TF306" t="s">
        <v>362</v>
      </c>
      <c r="TG306" t="s">
        <v>362</v>
      </c>
      <c r="TH306" t="s">
        <v>362</v>
      </c>
      <c r="TJ306" t="s">
        <v>5495</v>
      </c>
      <c r="TK306" t="s">
        <v>362</v>
      </c>
      <c r="TL306" t="s">
        <v>362</v>
      </c>
      <c r="TM306" t="s">
        <v>362</v>
      </c>
      <c r="TN306" t="s">
        <v>362</v>
      </c>
      <c r="TO306" t="s">
        <v>362</v>
      </c>
      <c r="TP306" t="s">
        <v>362</v>
      </c>
      <c r="TQ306" t="s">
        <v>360</v>
      </c>
      <c r="TR306" t="s">
        <v>362</v>
      </c>
      <c r="TS306" t="s">
        <v>362</v>
      </c>
      <c r="TT306" t="s">
        <v>362</v>
      </c>
      <c r="TU306" t="s">
        <v>362</v>
      </c>
      <c r="TV306" t="s">
        <v>362</v>
      </c>
      <c r="TW306" t="s">
        <v>362</v>
      </c>
      <c r="UN306" t="s">
        <v>3074</v>
      </c>
      <c r="UO306" t="s">
        <v>3072</v>
      </c>
      <c r="UP306" t="s">
        <v>3074</v>
      </c>
      <c r="UQ306" t="s">
        <v>7226</v>
      </c>
      <c r="UR306" t="s">
        <v>304</v>
      </c>
      <c r="US306" t="s">
        <v>321</v>
      </c>
      <c r="UT306" t="s">
        <v>282</v>
      </c>
      <c r="UU306" t="s">
        <v>686</v>
      </c>
      <c r="UV306" t="s">
        <v>532</v>
      </c>
      <c r="UW306" t="s">
        <v>328</v>
      </c>
      <c r="UX306" t="s">
        <v>737</v>
      </c>
      <c r="UY306" t="s">
        <v>406</v>
      </c>
      <c r="UZ306" t="s">
        <v>1098</v>
      </c>
      <c r="VA306" t="s">
        <v>1185</v>
      </c>
      <c r="VB306" t="s">
        <v>375</v>
      </c>
    </row>
    <row r="307" spans="1:574" x14ac:dyDescent="0.25">
      <c r="A307" t="s">
        <v>7227</v>
      </c>
      <c r="B307" s="38">
        <v>45923</v>
      </c>
      <c r="C307" t="s">
        <v>3058</v>
      </c>
      <c r="D307" t="s">
        <v>3062</v>
      </c>
      <c r="E307" t="s">
        <v>3068</v>
      </c>
      <c r="G307" t="s">
        <v>3072</v>
      </c>
      <c r="H307" s="38">
        <v>45155</v>
      </c>
      <c r="I307">
        <v>45</v>
      </c>
      <c r="J307" t="s">
        <v>1471</v>
      </c>
      <c r="K307" t="s">
        <v>4866</v>
      </c>
      <c r="L307" t="s">
        <v>4875</v>
      </c>
      <c r="N307" t="s">
        <v>4911</v>
      </c>
      <c r="P307" t="s">
        <v>4927</v>
      </c>
      <c r="R307" t="s">
        <v>6270</v>
      </c>
      <c r="S307" t="s">
        <v>362</v>
      </c>
      <c r="T307" t="s">
        <v>360</v>
      </c>
      <c r="U307" t="s">
        <v>362</v>
      </c>
      <c r="V307" t="s">
        <v>360</v>
      </c>
      <c r="W307" t="s">
        <v>362</v>
      </c>
      <c r="X307" t="s">
        <v>362</v>
      </c>
      <c r="Y307" t="s">
        <v>362</v>
      </c>
      <c r="Z307" t="s">
        <v>362</v>
      </c>
      <c r="AB307" t="s">
        <v>4942</v>
      </c>
      <c r="AC307" t="s">
        <v>4940</v>
      </c>
      <c r="AD307" t="s">
        <v>4940</v>
      </c>
      <c r="AE307" t="s">
        <v>4940</v>
      </c>
      <c r="AF307" t="s">
        <v>4940</v>
      </c>
      <c r="AG307" t="s">
        <v>4940</v>
      </c>
      <c r="AH307" t="s">
        <v>7228</v>
      </c>
      <c r="AI307" t="s">
        <v>360</v>
      </c>
      <c r="AJ307" t="s">
        <v>360</v>
      </c>
      <c r="AK307" t="s">
        <v>362</v>
      </c>
      <c r="AL307" t="s">
        <v>362</v>
      </c>
      <c r="AM307" t="s">
        <v>362</v>
      </c>
      <c r="AN307" t="s">
        <v>360</v>
      </c>
      <c r="AO307" t="s">
        <v>362</v>
      </c>
      <c r="AP307" t="s">
        <v>362</v>
      </c>
      <c r="AQ307" t="s">
        <v>362</v>
      </c>
      <c r="AR307" t="s">
        <v>362</v>
      </c>
      <c r="AS307" t="s">
        <v>360</v>
      </c>
      <c r="AT307" t="s">
        <v>362</v>
      </c>
      <c r="AU307" t="s">
        <v>362</v>
      </c>
      <c r="AV307" t="s">
        <v>362</v>
      </c>
      <c r="AX307" t="s">
        <v>4973</v>
      </c>
      <c r="AY307" t="s">
        <v>362</v>
      </c>
      <c r="AZ307" t="s">
        <v>362</v>
      </c>
      <c r="BA307" t="s">
        <v>362</v>
      </c>
      <c r="BB307" t="s">
        <v>362</v>
      </c>
      <c r="BC307" t="s">
        <v>362</v>
      </c>
      <c r="BD307" t="s">
        <v>362</v>
      </c>
      <c r="BE307" t="s">
        <v>362</v>
      </c>
      <c r="BF307" t="s">
        <v>362</v>
      </c>
      <c r="BG307" t="s">
        <v>362</v>
      </c>
      <c r="BH307" t="s">
        <v>362</v>
      </c>
      <c r="BI307" t="s">
        <v>362</v>
      </c>
      <c r="BJ307" t="s">
        <v>360</v>
      </c>
      <c r="BK307" t="s">
        <v>362</v>
      </c>
      <c r="DE307" t="s">
        <v>5030</v>
      </c>
      <c r="DN307" t="s">
        <v>5050</v>
      </c>
      <c r="DO307" t="s">
        <v>362</v>
      </c>
      <c r="DP307" t="s">
        <v>362</v>
      </c>
      <c r="DQ307" t="s">
        <v>362</v>
      </c>
      <c r="DR307" t="s">
        <v>362</v>
      </c>
      <c r="DS307" t="s">
        <v>362</v>
      </c>
      <c r="DT307" t="s">
        <v>362</v>
      </c>
      <c r="DU307" t="s">
        <v>360</v>
      </c>
      <c r="DV307" t="s">
        <v>362</v>
      </c>
      <c r="DW307" t="s">
        <v>362</v>
      </c>
      <c r="EK307" t="s">
        <v>5070</v>
      </c>
      <c r="EW307" t="s">
        <v>7212</v>
      </c>
      <c r="EX307" t="s">
        <v>362</v>
      </c>
      <c r="EY307" t="s">
        <v>362</v>
      </c>
      <c r="EZ307" t="s">
        <v>362</v>
      </c>
      <c r="FA307" t="s">
        <v>362</v>
      </c>
      <c r="FB307" t="s">
        <v>360</v>
      </c>
      <c r="FC307" t="s">
        <v>360</v>
      </c>
      <c r="FD307" t="s">
        <v>360</v>
      </c>
      <c r="FE307" t="s">
        <v>362</v>
      </c>
      <c r="FF307" t="s">
        <v>362</v>
      </c>
      <c r="FG307" t="s">
        <v>362</v>
      </c>
      <c r="FH307" t="s">
        <v>362</v>
      </c>
      <c r="FJ307" t="s">
        <v>5070</v>
      </c>
      <c r="FK307" t="s">
        <v>3072</v>
      </c>
      <c r="FV307" t="s">
        <v>3072</v>
      </c>
      <c r="GG307" t="s">
        <v>5544</v>
      </c>
      <c r="GI307" t="s">
        <v>3074</v>
      </c>
      <c r="HN307" t="s">
        <v>5172</v>
      </c>
      <c r="HO307" t="s">
        <v>362</v>
      </c>
      <c r="HP307" t="s">
        <v>362</v>
      </c>
      <c r="HQ307" t="s">
        <v>360</v>
      </c>
      <c r="HR307" t="s">
        <v>362</v>
      </c>
      <c r="HS307" t="s">
        <v>362</v>
      </c>
      <c r="HT307" t="s">
        <v>362</v>
      </c>
      <c r="HU307" t="s">
        <v>362</v>
      </c>
      <c r="HV307" t="s">
        <v>362</v>
      </c>
      <c r="HW307" t="s">
        <v>362</v>
      </c>
      <c r="HY307" t="s">
        <v>5182</v>
      </c>
      <c r="HZ307" t="s">
        <v>362</v>
      </c>
      <c r="IA307" t="s">
        <v>360</v>
      </c>
      <c r="IB307" t="s">
        <v>362</v>
      </c>
      <c r="IC307" t="s">
        <v>362</v>
      </c>
      <c r="ID307" t="s">
        <v>362</v>
      </c>
      <c r="IE307" t="s">
        <v>362</v>
      </c>
      <c r="IG307" t="s">
        <v>5187</v>
      </c>
      <c r="IP307" t="s">
        <v>5205</v>
      </c>
      <c r="IQ307" t="s">
        <v>5224</v>
      </c>
      <c r="IR307" t="s">
        <v>362</v>
      </c>
      <c r="IS307" t="s">
        <v>362</v>
      </c>
      <c r="IT307" t="s">
        <v>362</v>
      </c>
      <c r="IU307" t="s">
        <v>362</v>
      </c>
      <c r="IV307" t="s">
        <v>362</v>
      </c>
      <c r="IW307" t="s">
        <v>362</v>
      </c>
      <c r="IX307" t="s">
        <v>360</v>
      </c>
      <c r="IY307" t="s">
        <v>362</v>
      </c>
      <c r="IZ307" t="s">
        <v>362</v>
      </c>
      <c r="JA307" t="s">
        <v>362</v>
      </c>
      <c r="JC307" t="s">
        <v>5050</v>
      </c>
      <c r="JD307" t="s">
        <v>360</v>
      </c>
      <c r="JE307" t="s">
        <v>362</v>
      </c>
      <c r="JF307" t="s">
        <v>362</v>
      </c>
      <c r="JG307" t="s">
        <v>362</v>
      </c>
      <c r="JH307" t="s">
        <v>362</v>
      </c>
      <c r="JI307" t="s">
        <v>362</v>
      </c>
      <c r="JJ307" t="s">
        <v>362</v>
      </c>
      <c r="JL307" t="s">
        <v>3074</v>
      </c>
      <c r="KI307" t="s">
        <v>5259</v>
      </c>
      <c r="KJ307" t="s">
        <v>6164</v>
      </c>
      <c r="KK307" t="s">
        <v>360</v>
      </c>
      <c r="KL307" t="s">
        <v>362</v>
      </c>
      <c r="KM307" t="s">
        <v>360</v>
      </c>
      <c r="KN307" t="s">
        <v>362</v>
      </c>
      <c r="KO307" t="s">
        <v>362</v>
      </c>
      <c r="KP307" t="s">
        <v>362</v>
      </c>
      <c r="KQ307" t="s">
        <v>360</v>
      </c>
      <c r="KR307" t="s">
        <v>362</v>
      </c>
      <c r="KS307" t="s">
        <v>362</v>
      </c>
      <c r="KT307" t="s">
        <v>362</v>
      </c>
      <c r="KU307" t="s">
        <v>362</v>
      </c>
      <c r="LJ307" t="s">
        <v>6023</v>
      </c>
      <c r="LK307" t="s">
        <v>360</v>
      </c>
      <c r="LL307" t="s">
        <v>360</v>
      </c>
      <c r="LM307" t="s">
        <v>360</v>
      </c>
      <c r="LN307" t="s">
        <v>360</v>
      </c>
      <c r="LO307" t="s">
        <v>362</v>
      </c>
      <c r="LP307" t="s">
        <v>362</v>
      </c>
      <c r="LQ307" t="s">
        <v>362</v>
      </c>
      <c r="LS307" t="s">
        <v>3072</v>
      </c>
      <c r="LT307" t="s">
        <v>5287</v>
      </c>
      <c r="MR307" t="s">
        <v>5050</v>
      </c>
      <c r="MS307" t="s">
        <v>362</v>
      </c>
      <c r="MT307" t="s">
        <v>362</v>
      </c>
      <c r="MU307" t="s">
        <v>362</v>
      </c>
      <c r="MV307" t="s">
        <v>362</v>
      </c>
      <c r="MW307" t="s">
        <v>362</v>
      </c>
      <c r="MX307" t="s">
        <v>362</v>
      </c>
      <c r="MY307" t="s">
        <v>362</v>
      </c>
      <c r="MZ307" t="s">
        <v>360</v>
      </c>
      <c r="NA307" t="s">
        <v>362</v>
      </c>
      <c r="NB307" t="s">
        <v>362</v>
      </c>
      <c r="NC307" t="s">
        <v>362</v>
      </c>
      <c r="NE307" t="s">
        <v>4971</v>
      </c>
      <c r="NF307" t="s">
        <v>362</v>
      </c>
      <c r="NG307" t="s">
        <v>362</v>
      </c>
      <c r="NH307" t="s">
        <v>362</v>
      </c>
      <c r="NI307" t="s">
        <v>362</v>
      </c>
      <c r="NJ307" t="s">
        <v>362</v>
      </c>
      <c r="NK307" t="s">
        <v>362</v>
      </c>
      <c r="NL307" t="s">
        <v>362</v>
      </c>
      <c r="NM307" t="s">
        <v>362</v>
      </c>
      <c r="NN307" t="s">
        <v>362</v>
      </c>
      <c r="NO307" t="s">
        <v>362</v>
      </c>
      <c r="NP307" t="s">
        <v>362</v>
      </c>
      <c r="NQ307" t="s">
        <v>360</v>
      </c>
      <c r="NR307" t="s">
        <v>362</v>
      </c>
      <c r="NS307" t="s">
        <v>362</v>
      </c>
      <c r="NU307" t="s">
        <v>6164</v>
      </c>
      <c r="NV307" t="s">
        <v>360</v>
      </c>
      <c r="NW307" t="s">
        <v>362</v>
      </c>
      <c r="NX307" t="s">
        <v>360</v>
      </c>
      <c r="NY307" t="s">
        <v>362</v>
      </c>
      <c r="NZ307" t="s">
        <v>362</v>
      </c>
      <c r="OA307" t="s">
        <v>362</v>
      </c>
      <c r="OB307" t="s">
        <v>360</v>
      </c>
      <c r="OC307" t="s">
        <v>362</v>
      </c>
      <c r="OD307" t="s">
        <v>362</v>
      </c>
      <c r="OE307" t="s">
        <v>362</v>
      </c>
      <c r="OF307" t="s">
        <v>362</v>
      </c>
      <c r="OG307" t="s">
        <v>362</v>
      </c>
      <c r="OI307" t="s">
        <v>5345</v>
      </c>
      <c r="OJ307" t="s">
        <v>360</v>
      </c>
      <c r="OK307" t="s">
        <v>362</v>
      </c>
      <c r="OL307" t="s">
        <v>362</v>
      </c>
      <c r="OM307" t="s">
        <v>362</v>
      </c>
      <c r="ON307" t="s">
        <v>362</v>
      </c>
      <c r="OO307" t="s">
        <v>362</v>
      </c>
      <c r="OP307" t="s">
        <v>362</v>
      </c>
      <c r="OQ307" t="s">
        <v>362</v>
      </c>
      <c r="OR307" t="s">
        <v>362</v>
      </c>
      <c r="OS307" t="s">
        <v>362</v>
      </c>
      <c r="OU307" t="s">
        <v>5002</v>
      </c>
      <c r="PF307" t="s">
        <v>5398</v>
      </c>
      <c r="PG307" t="s">
        <v>362</v>
      </c>
      <c r="PH307" t="s">
        <v>362</v>
      </c>
      <c r="PI307" t="s">
        <v>362</v>
      </c>
      <c r="PJ307" t="s">
        <v>362</v>
      </c>
      <c r="PK307" t="s">
        <v>362</v>
      </c>
      <c r="PL307" t="s">
        <v>362</v>
      </c>
      <c r="PM307" t="s">
        <v>362</v>
      </c>
      <c r="PN307" t="s">
        <v>362</v>
      </c>
      <c r="PO307" t="s">
        <v>362</v>
      </c>
      <c r="PP307" t="s">
        <v>362</v>
      </c>
      <c r="PQ307" t="s">
        <v>362</v>
      </c>
      <c r="PR307" t="s">
        <v>362</v>
      </c>
      <c r="PS307" t="s">
        <v>362</v>
      </c>
      <c r="PT307" t="s">
        <v>362</v>
      </c>
      <c r="PU307" t="s">
        <v>362</v>
      </c>
      <c r="PV307" t="s">
        <v>362</v>
      </c>
      <c r="PW307" t="s">
        <v>362</v>
      </c>
      <c r="PX307" t="s">
        <v>360</v>
      </c>
      <c r="PZ307" t="s">
        <v>5398</v>
      </c>
      <c r="QA307" t="s">
        <v>362</v>
      </c>
      <c r="QB307" t="s">
        <v>362</v>
      </c>
      <c r="QC307" t="s">
        <v>362</v>
      </c>
      <c r="QD307" t="s">
        <v>362</v>
      </c>
      <c r="QE307" t="s">
        <v>362</v>
      </c>
      <c r="QF307" t="s">
        <v>362</v>
      </c>
      <c r="QG307" t="s">
        <v>362</v>
      </c>
      <c r="QH307" t="s">
        <v>362</v>
      </c>
      <c r="QI307" t="s">
        <v>362</v>
      </c>
      <c r="QJ307" t="s">
        <v>362</v>
      </c>
      <c r="QK307" t="s">
        <v>362</v>
      </c>
      <c r="QL307" t="s">
        <v>362</v>
      </c>
      <c r="QM307" t="s">
        <v>360</v>
      </c>
      <c r="QN307" t="s">
        <v>362</v>
      </c>
      <c r="QO307" t="s">
        <v>362</v>
      </c>
      <c r="QP307" t="s">
        <v>362</v>
      </c>
      <c r="SZ307" t="s">
        <v>3074</v>
      </c>
      <c r="TA307" t="s">
        <v>362</v>
      </c>
      <c r="TB307" t="s">
        <v>362</v>
      </c>
      <c r="TC307" t="s">
        <v>362</v>
      </c>
      <c r="TD307" t="s">
        <v>362</v>
      </c>
      <c r="TE307" t="s">
        <v>362</v>
      </c>
      <c r="TF307" t="s">
        <v>362</v>
      </c>
      <c r="TG307" t="s">
        <v>360</v>
      </c>
      <c r="TH307" t="s">
        <v>362</v>
      </c>
      <c r="UN307" t="s">
        <v>3074</v>
      </c>
      <c r="UO307" t="s">
        <v>3074</v>
      </c>
      <c r="UP307" t="s">
        <v>3074</v>
      </c>
      <c r="UQ307" t="s">
        <v>7229</v>
      </c>
      <c r="UR307" t="s">
        <v>304</v>
      </c>
      <c r="US307" t="s">
        <v>314</v>
      </c>
      <c r="UT307" t="s">
        <v>290</v>
      </c>
      <c r="UU307" t="s">
        <v>695</v>
      </c>
      <c r="UV307" t="s">
        <v>527</v>
      </c>
      <c r="UW307" t="s">
        <v>329</v>
      </c>
      <c r="UX307" t="s">
        <v>737</v>
      </c>
      <c r="UY307" t="s">
        <v>406</v>
      </c>
      <c r="UZ307" t="s">
        <v>1098</v>
      </c>
      <c r="VA307" t="s">
        <v>1184</v>
      </c>
      <c r="VB307" t="s">
        <v>380</v>
      </c>
    </row>
    <row r="308" spans="1:574" x14ac:dyDescent="0.25">
      <c r="A308" t="s">
        <v>7230</v>
      </c>
      <c r="B308" s="38">
        <v>45923</v>
      </c>
      <c r="C308" t="s">
        <v>3056</v>
      </c>
      <c r="D308" t="s">
        <v>3062</v>
      </c>
      <c r="E308" t="s">
        <v>3068</v>
      </c>
      <c r="G308" t="s">
        <v>3072</v>
      </c>
      <c r="H308" s="38">
        <v>45211</v>
      </c>
      <c r="I308">
        <v>40</v>
      </c>
      <c r="J308" t="s">
        <v>1471</v>
      </c>
      <c r="K308" t="s">
        <v>4866</v>
      </c>
      <c r="L308" t="s">
        <v>4888</v>
      </c>
      <c r="N308" t="s">
        <v>4913</v>
      </c>
      <c r="P308" t="s">
        <v>4921</v>
      </c>
      <c r="R308" t="s">
        <v>5529</v>
      </c>
      <c r="S308" t="s">
        <v>362</v>
      </c>
      <c r="T308" t="s">
        <v>360</v>
      </c>
      <c r="U308" t="s">
        <v>362</v>
      </c>
      <c r="V308" t="s">
        <v>362</v>
      </c>
      <c r="W308" t="s">
        <v>362</v>
      </c>
      <c r="X308" t="s">
        <v>362</v>
      </c>
      <c r="Y308" t="s">
        <v>362</v>
      </c>
      <c r="Z308" t="s">
        <v>362</v>
      </c>
      <c r="AB308" t="s">
        <v>4942</v>
      </c>
      <c r="AC308" t="s">
        <v>4940</v>
      </c>
      <c r="AD308" t="s">
        <v>4940</v>
      </c>
      <c r="AE308" t="s">
        <v>4940</v>
      </c>
      <c r="AF308" t="s">
        <v>4940</v>
      </c>
      <c r="AG308" t="s">
        <v>4940</v>
      </c>
      <c r="AH308" t="s">
        <v>4971</v>
      </c>
      <c r="AI308" t="s">
        <v>362</v>
      </c>
      <c r="AJ308" t="s">
        <v>362</v>
      </c>
      <c r="AK308" t="s">
        <v>362</v>
      </c>
      <c r="AL308" t="s">
        <v>362</v>
      </c>
      <c r="AM308" t="s">
        <v>362</v>
      </c>
      <c r="AN308" t="s">
        <v>362</v>
      </c>
      <c r="AO308" t="s">
        <v>362</v>
      </c>
      <c r="AP308" t="s">
        <v>362</v>
      </c>
      <c r="AQ308" t="s">
        <v>362</v>
      </c>
      <c r="AR308" t="s">
        <v>362</v>
      </c>
      <c r="AS308" t="s">
        <v>362</v>
      </c>
      <c r="AT308" t="s">
        <v>362</v>
      </c>
      <c r="AU308" t="s">
        <v>360</v>
      </c>
      <c r="AV308" t="s">
        <v>362</v>
      </c>
      <c r="AX308" t="s">
        <v>4973</v>
      </c>
      <c r="AY308" t="s">
        <v>362</v>
      </c>
      <c r="AZ308" t="s">
        <v>362</v>
      </c>
      <c r="BA308" t="s">
        <v>362</v>
      </c>
      <c r="BB308" t="s">
        <v>362</v>
      </c>
      <c r="BC308" t="s">
        <v>362</v>
      </c>
      <c r="BD308" t="s">
        <v>362</v>
      </c>
      <c r="BE308" t="s">
        <v>362</v>
      </c>
      <c r="BF308" t="s">
        <v>362</v>
      </c>
      <c r="BG308" t="s">
        <v>362</v>
      </c>
      <c r="BH308" t="s">
        <v>362</v>
      </c>
      <c r="BI308" t="s">
        <v>362</v>
      </c>
      <c r="BJ308" t="s">
        <v>360</v>
      </c>
      <c r="BK308" t="s">
        <v>362</v>
      </c>
      <c r="DE308" t="s">
        <v>5030</v>
      </c>
      <c r="DN308" t="s">
        <v>5050</v>
      </c>
      <c r="DO308" t="s">
        <v>362</v>
      </c>
      <c r="DP308" t="s">
        <v>362</v>
      </c>
      <c r="DQ308" t="s">
        <v>362</v>
      </c>
      <c r="DR308" t="s">
        <v>362</v>
      </c>
      <c r="DS308" t="s">
        <v>362</v>
      </c>
      <c r="DT308" t="s">
        <v>362</v>
      </c>
      <c r="DU308" t="s">
        <v>360</v>
      </c>
      <c r="DV308" t="s">
        <v>362</v>
      </c>
      <c r="DW308" t="s">
        <v>362</v>
      </c>
      <c r="FJ308" t="s">
        <v>5070</v>
      </c>
      <c r="FK308" t="s">
        <v>4907</v>
      </c>
      <c r="FV308" t="s">
        <v>3072</v>
      </c>
      <c r="GG308" t="s">
        <v>5544</v>
      </c>
      <c r="GI308" t="s">
        <v>3074</v>
      </c>
      <c r="HN308" t="s">
        <v>5168</v>
      </c>
      <c r="HO308" t="s">
        <v>360</v>
      </c>
      <c r="HP308" t="s">
        <v>362</v>
      </c>
      <c r="HQ308" t="s">
        <v>362</v>
      </c>
      <c r="HR308" t="s">
        <v>362</v>
      </c>
      <c r="HS308" t="s">
        <v>362</v>
      </c>
      <c r="HT308" t="s">
        <v>362</v>
      </c>
      <c r="HU308" t="s">
        <v>362</v>
      </c>
      <c r="HV308" t="s">
        <v>362</v>
      </c>
      <c r="HW308" t="s">
        <v>362</v>
      </c>
      <c r="HY308" t="s">
        <v>5186</v>
      </c>
      <c r="HZ308" t="s">
        <v>362</v>
      </c>
      <c r="IA308" t="s">
        <v>362</v>
      </c>
      <c r="IB308" t="s">
        <v>362</v>
      </c>
      <c r="IC308" t="s">
        <v>362</v>
      </c>
      <c r="ID308" t="s">
        <v>360</v>
      </c>
      <c r="IE308" t="s">
        <v>362</v>
      </c>
      <c r="IG308" t="s">
        <v>5187</v>
      </c>
      <c r="IP308" t="s">
        <v>5203</v>
      </c>
      <c r="IQ308" t="s">
        <v>5218</v>
      </c>
      <c r="IR308" t="s">
        <v>362</v>
      </c>
      <c r="IS308" t="s">
        <v>362</v>
      </c>
      <c r="IT308" t="s">
        <v>362</v>
      </c>
      <c r="IU308" t="s">
        <v>360</v>
      </c>
      <c r="IV308" t="s">
        <v>362</v>
      </c>
      <c r="IW308" t="s">
        <v>362</v>
      </c>
      <c r="IX308" t="s">
        <v>362</v>
      </c>
      <c r="IY308" t="s">
        <v>362</v>
      </c>
      <c r="IZ308" t="s">
        <v>362</v>
      </c>
      <c r="JA308" t="s">
        <v>362</v>
      </c>
      <c r="JL308" t="s">
        <v>5235</v>
      </c>
      <c r="JX308" t="s">
        <v>7231</v>
      </c>
      <c r="JY308" t="s">
        <v>362</v>
      </c>
      <c r="JZ308" t="s">
        <v>362</v>
      </c>
      <c r="KA308" t="s">
        <v>360</v>
      </c>
      <c r="KB308" t="s">
        <v>360</v>
      </c>
      <c r="KC308" t="s">
        <v>362</v>
      </c>
      <c r="KD308" t="s">
        <v>362</v>
      </c>
      <c r="KE308" t="s">
        <v>362</v>
      </c>
      <c r="KF308" t="s">
        <v>362</v>
      </c>
      <c r="KG308" t="s">
        <v>362</v>
      </c>
      <c r="KI308" t="s">
        <v>5259</v>
      </c>
      <c r="KJ308" t="s">
        <v>7232</v>
      </c>
      <c r="KK308" t="s">
        <v>360</v>
      </c>
      <c r="KL308" t="s">
        <v>362</v>
      </c>
      <c r="KM308" t="s">
        <v>362</v>
      </c>
      <c r="KN308" t="s">
        <v>362</v>
      </c>
      <c r="KO308" t="s">
        <v>362</v>
      </c>
      <c r="KP308" t="s">
        <v>362</v>
      </c>
      <c r="KQ308" t="s">
        <v>360</v>
      </c>
      <c r="KR308" t="s">
        <v>362</v>
      </c>
      <c r="KS308" t="s">
        <v>360</v>
      </c>
      <c r="KT308" t="s">
        <v>362</v>
      </c>
      <c r="KU308" t="s">
        <v>362</v>
      </c>
      <c r="LJ308" t="s">
        <v>5283</v>
      </c>
      <c r="LK308" t="s">
        <v>362</v>
      </c>
      <c r="LL308" t="s">
        <v>362</v>
      </c>
      <c r="LM308" t="s">
        <v>360</v>
      </c>
      <c r="LN308" t="s">
        <v>362</v>
      </c>
      <c r="LO308" t="s">
        <v>362</v>
      </c>
      <c r="LP308" t="s">
        <v>362</v>
      </c>
      <c r="LQ308" t="s">
        <v>362</v>
      </c>
      <c r="LS308" t="s">
        <v>3072</v>
      </c>
      <c r="LT308" t="s">
        <v>5287</v>
      </c>
      <c r="MR308" t="s">
        <v>5050</v>
      </c>
      <c r="MS308" t="s">
        <v>362</v>
      </c>
      <c r="MT308" t="s">
        <v>362</v>
      </c>
      <c r="MU308" t="s">
        <v>362</v>
      </c>
      <c r="MV308" t="s">
        <v>362</v>
      </c>
      <c r="MW308" t="s">
        <v>362</v>
      </c>
      <c r="MX308" t="s">
        <v>362</v>
      </c>
      <c r="MY308" t="s">
        <v>362</v>
      </c>
      <c r="MZ308" t="s">
        <v>360</v>
      </c>
      <c r="NA308" t="s">
        <v>362</v>
      </c>
      <c r="NB308" t="s">
        <v>362</v>
      </c>
      <c r="NC308" t="s">
        <v>362</v>
      </c>
      <c r="NE308" t="s">
        <v>4971</v>
      </c>
      <c r="NF308" t="s">
        <v>362</v>
      </c>
      <c r="NG308" t="s">
        <v>362</v>
      </c>
      <c r="NH308" t="s">
        <v>362</v>
      </c>
      <c r="NI308" t="s">
        <v>362</v>
      </c>
      <c r="NJ308" t="s">
        <v>362</v>
      </c>
      <c r="NK308" t="s">
        <v>362</v>
      </c>
      <c r="NL308" t="s">
        <v>362</v>
      </c>
      <c r="NM308" t="s">
        <v>362</v>
      </c>
      <c r="NN308" t="s">
        <v>362</v>
      </c>
      <c r="NO308" t="s">
        <v>362</v>
      </c>
      <c r="NP308" t="s">
        <v>362</v>
      </c>
      <c r="NQ308" t="s">
        <v>360</v>
      </c>
      <c r="NR308" t="s">
        <v>362</v>
      </c>
      <c r="NS308" t="s">
        <v>362</v>
      </c>
      <c r="NU308" t="s">
        <v>6013</v>
      </c>
      <c r="NV308" t="s">
        <v>362</v>
      </c>
      <c r="NW308" t="s">
        <v>362</v>
      </c>
      <c r="NX308" t="s">
        <v>362</v>
      </c>
      <c r="NY308" t="s">
        <v>362</v>
      </c>
      <c r="NZ308" t="s">
        <v>360</v>
      </c>
      <c r="OA308" t="s">
        <v>362</v>
      </c>
      <c r="OB308" t="s">
        <v>360</v>
      </c>
      <c r="OC308" t="s">
        <v>362</v>
      </c>
      <c r="OD308" t="s">
        <v>362</v>
      </c>
      <c r="OE308" t="s">
        <v>362</v>
      </c>
      <c r="OF308" t="s">
        <v>362</v>
      </c>
      <c r="OG308" t="s">
        <v>362</v>
      </c>
      <c r="OI308" t="s">
        <v>7233</v>
      </c>
      <c r="OJ308" t="s">
        <v>362</v>
      </c>
      <c r="OK308" t="s">
        <v>362</v>
      </c>
      <c r="OL308" t="s">
        <v>362</v>
      </c>
      <c r="OM308" t="s">
        <v>362</v>
      </c>
      <c r="ON308" t="s">
        <v>360</v>
      </c>
      <c r="OO308" t="s">
        <v>360</v>
      </c>
      <c r="OP308" t="s">
        <v>362</v>
      </c>
      <c r="OQ308" t="s">
        <v>362</v>
      </c>
      <c r="OR308" t="s">
        <v>362</v>
      </c>
      <c r="OS308" t="s">
        <v>362</v>
      </c>
      <c r="OU308" t="s">
        <v>5002</v>
      </c>
      <c r="PF308" t="s">
        <v>5398</v>
      </c>
      <c r="PG308" t="s">
        <v>362</v>
      </c>
      <c r="PH308" t="s">
        <v>362</v>
      </c>
      <c r="PI308" t="s">
        <v>362</v>
      </c>
      <c r="PJ308" t="s">
        <v>362</v>
      </c>
      <c r="PK308" t="s">
        <v>362</v>
      </c>
      <c r="PL308" t="s">
        <v>362</v>
      </c>
      <c r="PM308" t="s">
        <v>362</v>
      </c>
      <c r="PN308" t="s">
        <v>362</v>
      </c>
      <c r="PO308" t="s">
        <v>362</v>
      </c>
      <c r="PP308" t="s">
        <v>362</v>
      </c>
      <c r="PQ308" t="s">
        <v>362</v>
      </c>
      <c r="PR308" t="s">
        <v>362</v>
      </c>
      <c r="PS308" t="s">
        <v>362</v>
      </c>
      <c r="PT308" t="s">
        <v>362</v>
      </c>
      <c r="PU308" t="s">
        <v>362</v>
      </c>
      <c r="PV308" t="s">
        <v>362</v>
      </c>
      <c r="PW308" t="s">
        <v>362</v>
      </c>
      <c r="PX308" t="s">
        <v>360</v>
      </c>
      <c r="PZ308" t="s">
        <v>5398</v>
      </c>
      <c r="QA308" t="s">
        <v>362</v>
      </c>
      <c r="QB308" t="s">
        <v>362</v>
      </c>
      <c r="QC308" t="s">
        <v>362</v>
      </c>
      <c r="QD308" t="s">
        <v>362</v>
      </c>
      <c r="QE308" t="s">
        <v>362</v>
      </c>
      <c r="QF308" t="s">
        <v>362</v>
      </c>
      <c r="QG308" t="s">
        <v>362</v>
      </c>
      <c r="QH308" t="s">
        <v>362</v>
      </c>
      <c r="QI308" t="s">
        <v>362</v>
      </c>
      <c r="QJ308" t="s">
        <v>362</v>
      </c>
      <c r="QK308" t="s">
        <v>362</v>
      </c>
      <c r="QL308" t="s">
        <v>362</v>
      </c>
      <c r="QM308" t="s">
        <v>360</v>
      </c>
      <c r="QN308" t="s">
        <v>362</v>
      </c>
      <c r="QO308" t="s">
        <v>362</v>
      </c>
      <c r="QP308" t="s">
        <v>362</v>
      </c>
      <c r="SZ308" t="s">
        <v>3074</v>
      </c>
      <c r="TA308" t="s">
        <v>362</v>
      </c>
      <c r="TB308" t="s">
        <v>362</v>
      </c>
      <c r="TC308" t="s">
        <v>362</v>
      </c>
      <c r="TD308" t="s">
        <v>362</v>
      </c>
      <c r="TE308" t="s">
        <v>362</v>
      </c>
      <c r="TF308" t="s">
        <v>362</v>
      </c>
      <c r="TG308" t="s">
        <v>360</v>
      </c>
      <c r="TH308" t="s">
        <v>362</v>
      </c>
      <c r="UN308" t="s">
        <v>3074</v>
      </c>
      <c r="UO308" t="s">
        <v>3074</v>
      </c>
      <c r="UP308" t="s">
        <v>3074</v>
      </c>
      <c r="UQ308" t="s">
        <v>7234</v>
      </c>
      <c r="UR308" t="s">
        <v>304</v>
      </c>
      <c r="US308" t="s">
        <v>314</v>
      </c>
      <c r="UT308" t="s">
        <v>290</v>
      </c>
      <c r="UU308" t="s">
        <v>698</v>
      </c>
      <c r="UV308" t="s">
        <v>525</v>
      </c>
      <c r="UW308" t="s">
        <v>329</v>
      </c>
      <c r="UX308" t="s">
        <v>737</v>
      </c>
      <c r="UY308" t="s">
        <v>406</v>
      </c>
      <c r="UZ308" t="s">
        <v>1098</v>
      </c>
      <c r="VA308" t="s">
        <v>1184</v>
      </c>
      <c r="VB308" t="s">
        <v>380</v>
      </c>
    </row>
    <row r="309" spans="1:574" x14ac:dyDescent="0.25">
      <c r="A309" t="s">
        <v>7235</v>
      </c>
      <c r="B309" s="38">
        <v>45923</v>
      </c>
      <c r="C309" t="s">
        <v>3057</v>
      </c>
      <c r="D309" t="s">
        <v>3059</v>
      </c>
      <c r="E309" t="s">
        <v>3065</v>
      </c>
      <c r="F309">
        <v>2800604</v>
      </c>
      <c r="G309" t="s">
        <v>3072</v>
      </c>
      <c r="H309" s="38">
        <v>44638</v>
      </c>
      <c r="I309">
        <v>39</v>
      </c>
      <c r="J309" t="s">
        <v>1483</v>
      </c>
      <c r="K309" t="s">
        <v>4866</v>
      </c>
      <c r="L309" t="s">
        <v>4875</v>
      </c>
      <c r="N309" t="s">
        <v>4911</v>
      </c>
      <c r="P309" t="s">
        <v>4921</v>
      </c>
      <c r="R309" t="s">
        <v>5527</v>
      </c>
      <c r="S309" t="s">
        <v>360</v>
      </c>
      <c r="T309" t="s">
        <v>362</v>
      </c>
      <c r="U309" t="s">
        <v>362</v>
      </c>
      <c r="V309" t="s">
        <v>362</v>
      </c>
      <c r="W309" t="s">
        <v>362</v>
      </c>
      <c r="X309" t="s">
        <v>362</v>
      </c>
      <c r="Y309" t="s">
        <v>362</v>
      </c>
      <c r="Z309" t="s">
        <v>362</v>
      </c>
      <c r="AB309" t="s">
        <v>4940</v>
      </c>
      <c r="AC309" t="s">
        <v>4940</v>
      </c>
      <c r="AD309" t="s">
        <v>4940</v>
      </c>
      <c r="AE309" t="s">
        <v>4940</v>
      </c>
      <c r="AF309" t="s">
        <v>4940</v>
      </c>
      <c r="AG309" t="s">
        <v>4940</v>
      </c>
      <c r="AH309" t="s">
        <v>7236</v>
      </c>
      <c r="AI309" t="s">
        <v>360</v>
      </c>
      <c r="AJ309" t="s">
        <v>362</v>
      </c>
      <c r="AK309" t="s">
        <v>362</v>
      </c>
      <c r="AL309" t="s">
        <v>360</v>
      </c>
      <c r="AM309" t="s">
        <v>360</v>
      </c>
      <c r="AN309" t="s">
        <v>360</v>
      </c>
      <c r="AO309" t="s">
        <v>360</v>
      </c>
      <c r="AP309" t="s">
        <v>360</v>
      </c>
      <c r="AQ309" t="s">
        <v>362</v>
      </c>
      <c r="AR309" t="s">
        <v>360</v>
      </c>
      <c r="AS309" t="s">
        <v>362</v>
      </c>
      <c r="AT309" t="s">
        <v>362</v>
      </c>
      <c r="AU309" t="s">
        <v>362</v>
      </c>
      <c r="AV309" t="s">
        <v>362</v>
      </c>
      <c r="AX309" t="s">
        <v>6177</v>
      </c>
      <c r="AY309" t="s">
        <v>360</v>
      </c>
      <c r="AZ309" t="s">
        <v>362</v>
      </c>
      <c r="BA309" t="s">
        <v>362</v>
      </c>
      <c r="BB309" t="s">
        <v>362</v>
      </c>
      <c r="BC309" t="s">
        <v>360</v>
      </c>
      <c r="BD309" t="s">
        <v>362</v>
      </c>
      <c r="BE309" t="s">
        <v>362</v>
      </c>
      <c r="BF309" t="s">
        <v>362</v>
      </c>
      <c r="BG309" t="s">
        <v>362</v>
      </c>
      <c r="BH309" t="s">
        <v>362</v>
      </c>
      <c r="BI309" t="s">
        <v>362</v>
      </c>
      <c r="BJ309" t="s">
        <v>362</v>
      </c>
      <c r="BK309" t="s">
        <v>362</v>
      </c>
      <c r="BM309" t="s">
        <v>6089</v>
      </c>
      <c r="BN309" t="s">
        <v>362</v>
      </c>
      <c r="BO309" t="s">
        <v>362</v>
      </c>
      <c r="BP309" t="s">
        <v>362</v>
      </c>
      <c r="BQ309" t="s">
        <v>360</v>
      </c>
      <c r="BR309" t="s">
        <v>360</v>
      </c>
      <c r="BS309" t="s">
        <v>362</v>
      </c>
      <c r="BT309" t="s">
        <v>362</v>
      </c>
      <c r="BU309" t="s">
        <v>362</v>
      </c>
      <c r="BV309" t="s">
        <v>362</v>
      </c>
      <c r="BX309" t="s">
        <v>4975</v>
      </c>
      <c r="CN309" t="s">
        <v>5002</v>
      </c>
      <c r="DD309" t="s">
        <v>4984</v>
      </c>
      <c r="EK309" t="s">
        <v>5070</v>
      </c>
      <c r="EW309" t="s">
        <v>5094</v>
      </c>
      <c r="EX309" t="s">
        <v>360</v>
      </c>
      <c r="EY309" t="s">
        <v>362</v>
      </c>
      <c r="EZ309" t="s">
        <v>362</v>
      </c>
      <c r="FA309" t="s">
        <v>362</v>
      </c>
      <c r="FB309" t="s">
        <v>362</v>
      </c>
      <c r="FC309" t="s">
        <v>362</v>
      </c>
      <c r="FD309" t="s">
        <v>362</v>
      </c>
      <c r="FE309" t="s">
        <v>362</v>
      </c>
      <c r="FF309" t="s">
        <v>362</v>
      </c>
      <c r="FG309" t="s">
        <v>362</v>
      </c>
      <c r="FH309" t="s">
        <v>362</v>
      </c>
      <c r="FJ309" t="s">
        <v>5070</v>
      </c>
      <c r="FK309" t="s">
        <v>4907</v>
      </c>
      <c r="FV309" t="s">
        <v>3072</v>
      </c>
      <c r="GG309" t="s">
        <v>4949</v>
      </c>
      <c r="GI309" t="s">
        <v>3072</v>
      </c>
      <c r="GJ309" t="s">
        <v>5137</v>
      </c>
      <c r="GK309" t="s">
        <v>362</v>
      </c>
      <c r="GL309" t="s">
        <v>360</v>
      </c>
      <c r="GM309" t="s">
        <v>362</v>
      </c>
      <c r="GN309" t="s">
        <v>362</v>
      </c>
      <c r="GO309" t="s">
        <v>362</v>
      </c>
      <c r="GP309" t="s">
        <v>362</v>
      </c>
      <c r="GR309" t="s">
        <v>5147</v>
      </c>
      <c r="GS309" t="s">
        <v>362</v>
      </c>
      <c r="GT309" t="s">
        <v>362</v>
      </c>
      <c r="GU309" t="s">
        <v>360</v>
      </c>
      <c r="GV309" t="s">
        <v>362</v>
      </c>
      <c r="GW309" t="s">
        <v>362</v>
      </c>
      <c r="GX309" t="s">
        <v>362</v>
      </c>
      <c r="GY309" t="s">
        <v>362</v>
      </c>
      <c r="GZ309" t="s">
        <v>362</v>
      </c>
      <c r="HB309" t="s">
        <v>3072</v>
      </c>
      <c r="IG309" t="s">
        <v>5187</v>
      </c>
      <c r="IP309" t="s">
        <v>5203</v>
      </c>
      <c r="IQ309" t="s">
        <v>7237</v>
      </c>
      <c r="IR309" t="s">
        <v>360</v>
      </c>
      <c r="IS309" t="s">
        <v>360</v>
      </c>
      <c r="IT309" t="s">
        <v>360</v>
      </c>
      <c r="IU309" t="s">
        <v>360</v>
      </c>
      <c r="IV309" t="s">
        <v>360</v>
      </c>
      <c r="IW309" t="s">
        <v>360</v>
      </c>
      <c r="IX309" t="s">
        <v>362</v>
      </c>
      <c r="IY309" t="s">
        <v>362</v>
      </c>
      <c r="IZ309" t="s">
        <v>362</v>
      </c>
      <c r="JA309" t="s">
        <v>362</v>
      </c>
      <c r="JL309" t="s">
        <v>3074</v>
      </c>
      <c r="JX309" t="s">
        <v>5248</v>
      </c>
      <c r="JY309" t="s">
        <v>360</v>
      </c>
      <c r="JZ309" t="s">
        <v>362</v>
      </c>
      <c r="KA309" t="s">
        <v>362</v>
      </c>
      <c r="KB309" t="s">
        <v>362</v>
      </c>
      <c r="KC309" t="s">
        <v>362</v>
      </c>
      <c r="KD309" t="s">
        <v>362</v>
      </c>
      <c r="KE309" t="s">
        <v>362</v>
      </c>
      <c r="KF309" t="s">
        <v>362</v>
      </c>
      <c r="KG309" t="s">
        <v>362</v>
      </c>
      <c r="KI309" t="s">
        <v>5259</v>
      </c>
      <c r="KJ309" t="s">
        <v>7238</v>
      </c>
      <c r="KK309" t="s">
        <v>360</v>
      </c>
      <c r="KL309" t="s">
        <v>360</v>
      </c>
      <c r="KM309" t="s">
        <v>360</v>
      </c>
      <c r="KN309" t="s">
        <v>360</v>
      </c>
      <c r="KO309" t="s">
        <v>360</v>
      </c>
      <c r="KP309" t="s">
        <v>362</v>
      </c>
      <c r="KQ309" t="s">
        <v>360</v>
      </c>
      <c r="KR309" t="s">
        <v>362</v>
      </c>
      <c r="KS309" t="s">
        <v>362</v>
      </c>
      <c r="KT309" t="s">
        <v>362</v>
      </c>
      <c r="KU309" t="s">
        <v>362</v>
      </c>
      <c r="LJ309" t="s">
        <v>6023</v>
      </c>
      <c r="LK309" t="s">
        <v>360</v>
      </c>
      <c r="LL309" t="s">
        <v>360</v>
      </c>
      <c r="LM309" t="s">
        <v>360</v>
      </c>
      <c r="LN309" t="s">
        <v>360</v>
      </c>
      <c r="LO309" t="s">
        <v>362</v>
      </c>
      <c r="LP309" t="s">
        <v>362</v>
      </c>
      <c r="LQ309" t="s">
        <v>362</v>
      </c>
      <c r="LS309" t="s">
        <v>3072</v>
      </c>
      <c r="LT309" t="s">
        <v>3072</v>
      </c>
      <c r="LU309" t="s">
        <v>5291</v>
      </c>
      <c r="LW309" t="s">
        <v>5296</v>
      </c>
      <c r="NE309" t="s">
        <v>4971</v>
      </c>
      <c r="NF309" t="s">
        <v>362</v>
      </c>
      <c r="NG309" t="s">
        <v>362</v>
      </c>
      <c r="NH309" t="s">
        <v>362</v>
      </c>
      <c r="NI309" t="s">
        <v>362</v>
      </c>
      <c r="NJ309" t="s">
        <v>362</v>
      </c>
      <c r="NK309" t="s">
        <v>362</v>
      </c>
      <c r="NL309" t="s">
        <v>362</v>
      </c>
      <c r="NM309" t="s">
        <v>362</v>
      </c>
      <c r="NN309" t="s">
        <v>362</v>
      </c>
      <c r="NO309" t="s">
        <v>362</v>
      </c>
      <c r="NP309" t="s">
        <v>362</v>
      </c>
      <c r="NQ309" t="s">
        <v>360</v>
      </c>
      <c r="NR309" t="s">
        <v>362</v>
      </c>
      <c r="NS309" t="s">
        <v>362</v>
      </c>
      <c r="NU309" t="s">
        <v>6022</v>
      </c>
      <c r="NV309" t="s">
        <v>360</v>
      </c>
      <c r="NW309" t="s">
        <v>360</v>
      </c>
      <c r="NX309" t="s">
        <v>360</v>
      </c>
      <c r="NY309" t="s">
        <v>362</v>
      </c>
      <c r="NZ309" t="s">
        <v>360</v>
      </c>
      <c r="OA309" t="s">
        <v>362</v>
      </c>
      <c r="OB309" t="s">
        <v>360</v>
      </c>
      <c r="OC309" t="s">
        <v>362</v>
      </c>
      <c r="OD309" t="s">
        <v>362</v>
      </c>
      <c r="OE309" t="s">
        <v>362</v>
      </c>
      <c r="OF309" t="s">
        <v>362</v>
      </c>
      <c r="OG309" t="s">
        <v>362</v>
      </c>
      <c r="OI309" t="s">
        <v>5345</v>
      </c>
      <c r="OJ309" t="s">
        <v>360</v>
      </c>
      <c r="OK309" t="s">
        <v>362</v>
      </c>
      <c r="OL309" t="s">
        <v>362</v>
      </c>
      <c r="OM309" t="s">
        <v>362</v>
      </c>
      <c r="ON309" t="s">
        <v>362</v>
      </c>
      <c r="OO309" t="s">
        <v>362</v>
      </c>
      <c r="OP309" t="s">
        <v>362</v>
      </c>
      <c r="OQ309" t="s">
        <v>362</v>
      </c>
      <c r="OR309" t="s">
        <v>362</v>
      </c>
      <c r="OS309" t="s">
        <v>362</v>
      </c>
      <c r="OU309" t="s">
        <v>5002</v>
      </c>
      <c r="PF309" t="s">
        <v>4861</v>
      </c>
      <c r="PG309" t="s">
        <v>362</v>
      </c>
      <c r="PH309" t="s">
        <v>362</v>
      </c>
      <c r="PI309" t="s">
        <v>362</v>
      </c>
      <c r="PJ309" t="s">
        <v>362</v>
      </c>
      <c r="PK309" t="s">
        <v>362</v>
      </c>
      <c r="PL309" t="s">
        <v>362</v>
      </c>
      <c r="PM309" t="s">
        <v>362</v>
      </c>
      <c r="PN309" t="s">
        <v>362</v>
      </c>
      <c r="PO309" t="s">
        <v>362</v>
      </c>
      <c r="PP309" t="s">
        <v>362</v>
      </c>
      <c r="PQ309" t="s">
        <v>362</v>
      </c>
      <c r="PR309" t="s">
        <v>362</v>
      </c>
      <c r="PS309" t="s">
        <v>362</v>
      </c>
      <c r="PT309" t="s">
        <v>360</v>
      </c>
      <c r="PU309" t="s">
        <v>362</v>
      </c>
      <c r="PV309" t="s">
        <v>362</v>
      </c>
      <c r="PW309" t="s">
        <v>362</v>
      </c>
      <c r="PX309" t="s">
        <v>362</v>
      </c>
      <c r="PY309" t="s">
        <v>7239</v>
      </c>
      <c r="PZ309" t="s">
        <v>5242</v>
      </c>
      <c r="QA309" t="s">
        <v>362</v>
      </c>
      <c r="QB309" t="s">
        <v>362</v>
      </c>
      <c r="QC309" t="s">
        <v>360</v>
      </c>
      <c r="QD309" t="s">
        <v>362</v>
      </c>
      <c r="QE309" t="s">
        <v>362</v>
      </c>
      <c r="QF309" t="s">
        <v>362</v>
      </c>
      <c r="QG309" t="s">
        <v>362</v>
      </c>
      <c r="QH309" t="s">
        <v>362</v>
      </c>
      <c r="QI309" t="s">
        <v>362</v>
      </c>
      <c r="QJ309" t="s">
        <v>362</v>
      </c>
      <c r="QK309" t="s">
        <v>362</v>
      </c>
      <c r="QL309" t="s">
        <v>362</v>
      </c>
      <c r="QM309" t="s">
        <v>362</v>
      </c>
      <c r="QN309" t="s">
        <v>362</v>
      </c>
      <c r="QO309" t="s">
        <v>362</v>
      </c>
      <c r="QP309" t="s">
        <v>362</v>
      </c>
      <c r="QR309" t="s">
        <v>6580</v>
      </c>
      <c r="QS309" t="s">
        <v>362</v>
      </c>
      <c r="QT309" t="s">
        <v>362</v>
      </c>
      <c r="QU309" t="s">
        <v>362</v>
      </c>
      <c r="QV309" t="s">
        <v>362</v>
      </c>
      <c r="QW309" t="s">
        <v>362</v>
      </c>
      <c r="QX309" t="s">
        <v>362</v>
      </c>
      <c r="QY309" t="s">
        <v>360</v>
      </c>
      <c r="QZ309" t="s">
        <v>360</v>
      </c>
      <c r="RA309" t="s">
        <v>362</v>
      </c>
      <c r="RB309" t="s">
        <v>362</v>
      </c>
      <c r="RC309" t="s">
        <v>362</v>
      </c>
      <c r="RD309" t="s">
        <v>362</v>
      </c>
      <c r="RF309" t="s">
        <v>5443</v>
      </c>
      <c r="RG309" t="s">
        <v>362</v>
      </c>
      <c r="RH309" t="s">
        <v>360</v>
      </c>
      <c r="RI309" t="s">
        <v>362</v>
      </c>
      <c r="RJ309" t="s">
        <v>362</v>
      </c>
      <c r="RK309" t="s">
        <v>362</v>
      </c>
      <c r="RL309" t="s">
        <v>362</v>
      </c>
      <c r="RM309" t="s">
        <v>362</v>
      </c>
      <c r="RN309" t="s">
        <v>362</v>
      </c>
      <c r="RO309" t="s">
        <v>362</v>
      </c>
      <c r="RP309" t="s">
        <v>362</v>
      </c>
      <c r="RQ309" t="s">
        <v>362</v>
      </c>
      <c r="RR309" t="s">
        <v>362</v>
      </c>
      <c r="RS309" t="s">
        <v>362</v>
      </c>
      <c r="RT309" t="s">
        <v>362</v>
      </c>
      <c r="RU309" t="s">
        <v>362</v>
      </c>
      <c r="RV309" t="s">
        <v>362</v>
      </c>
      <c r="RX309" t="s">
        <v>6044</v>
      </c>
      <c r="RY309" t="s">
        <v>362</v>
      </c>
      <c r="RZ309" t="s">
        <v>362</v>
      </c>
      <c r="SA309" t="s">
        <v>360</v>
      </c>
      <c r="SB309" t="s">
        <v>360</v>
      </c>
      <c r="SC309" t="s">
        <v>362</v>
      </c>
      <c r="SD309" t="s">
        <v>362</v>
      </c>
      <c r="SE309" t="s">
        <v>362</v>
      </c>
      <c r="SF309" t="s">
        <v>362</v>
      </c>
      <c r="SG309" t="s">
        <v>362</v>
      </c>
      <c r="SH309" t="s">
        <v>362</v>
      </c>
      <c r="SI309" t="s">
        <v>362</v>
      </c>
      <c r="SK309" t="s">
        <v>7240</v>
      </c>
      <c r="SL309" t="s">
        <v>362</v>
      </c>
      <c r="SM309" t="s">
        <v>360</v>
      </c>
      <c r="SN309" t="s">
        <v>360</v>
      </c>
      <c r="SO309" t="s">
        <v>362</v>
      </c>
      <c r="SP309" t="s">
        <v>362</v>
      </c>
      <c r="SQ309" t="s">
        <v>362</v>
      </c>
      <c r="SR309" t="s">
        <v>360</v>
      </c>
      <c r="SS309" t="s">
        <v>362</v>
      </c>
      <c r="ST309" t="s">
        <v>362</v>
      </c>
      <c r="SU309" t="s">
        <v>362</v>
      </c>
      <c r="SV309" t="s">
        <v>362</v>
      </c>
      <c r="SW309" t="s">
        <v>362</v>
      </c>
      <c r="SX309" t="s">
        <v>362</v>
      </c>
      <c r="SZ309" t="s">
        <v>3074</v>
      </c>
      <c r="TA309" t="s">
        <v>362</v>
      </c>
      <c r="TB309" t="s">
        <v>362</v>
      </c>
      <c r="TC309" t="s">
        <v>362</v>
      </c>
      <c r="TD309" t="s">
        <v>362</v>
      </c>
      <c r="TE309" t="s">
        <v>362</v>
      </c>
      <c r="TF309" t="s">
        <v>362</v>
      </c>
      <c r="TG309" t="s">
        <v>360</v>
      </c>
      <c r="TH309" t="s">
        <v>362</v>
      </c>
      <c r="TY309" t="s">
        <v>5002</v>
      </c>
      <c r="UN309" t="s">
        <v>3074</v>
      </c>
      <c r="UO309" t="s">
        <v>3072</v>
      </c>
      <c r="UP309" t="s">
        <v>3072</v>
      </c>
      <c r="UQ309" t="s">
        <v>7241</v>
      </c>
      <c r="UR309" t="s">
        <v>304</v>
      </c>
      <c r="US309" t="s">
        <v>321</v>
      </c>
      <c r="UT309" t="s">
        <v>290</v>
      </c>
      <c r="UU309" t="s">
        <v>686</v>
      </c>
      <c r="UV309" t="s">
        <v>532</v>
      </c>
      <c r="UW309" t="s">
        <v>329</v>
      </c>
      <c r="UX309" t="s">
        <v>737</v>
      </c>
      <c r="UY309" t="s">
        <v>406</v>
      </c>
      <c r="UZ309" t="s">
        <v>1099</v>
      </c>
      <c r="VA309" t="s">
        <v>1185</v>
      </c>
      <c r="VB309" t="s">
        <v>380</v>
      </c>
    </row>
    <row r="310" spans="1:574" x14ac:dyDescent="0.25">
      <c r="A310" t="s">
        <v>7242</v>
      </c>
      <c r="B310" s="38">
        <v>45923</v>
      </c>
      <c r="C310" t="s">
        <v>3055</v>
      </c>
      <c r="D310" t="s">
        <v>3062</v>
      </c>
      <c r="E310" t="s">
        <v>3068</v>
      </c>
      <c r="G310" t="s">
        <v>3072</v>
      </c>
      <c r="H310" s="38">
        <v>45065</v>
      </c>
      <c r="I310">
        <v>37</v>
      </c>
      <c r="J310" t="s">
        <v>1471</v>
      </c>
      <c r="K310" t="s">
        <v>4866</v>
      </c>
      <c r="L310" t="s">
        <v>4875</v>
      </c>
      <c r="N310" t="s">
        <v>4913</v>
      </c>
      <c r="P310" t="s">
        <v>4921</v>
      </c>
      <c r="R310" t="s">
        <v>5527</v>
      </c>
      <c r="S310" t="s">
        <v>360</v>
      </c>
      <c r="T310" t="s">
        <v>362</v>
      </c>
      <c r="U310" t="s">
        <v>362</v>
      </c>
      <c r="V310" t="s">
        <v>362</v>
      </c>
      <c r="W310" t="s">
        <v>362</v>
      </c>
      <c r="X310" t="s">
        <v>362</v>
      </c>
      <c r="Y310" t="s">
        <v>362</v>
      </c>
      <c r="Z310" t="s">
        <v>362</v>
      </c>
      <c r="AB310" t="s">
        <v>4940</v>
      </c>
      <c r="AC310" t="s">
        <v>4940</v>
      </c>
      <c r="AD310" t="s">
        <v>4940</v>
      </c>
      <c r="AE310" t="s">
        <v>4940</v>
      </c>
      <c r="AF310" t="s">
        <v>4940</v>
      </c>
      <c r="AG310" t="s">
        <v>4940</v>
      </c>
      <c r="AH310" t="s">
        <v>7243</v>
      </c>
      <c r="AI310" t="s">
        <v>360</v>
      </c>
      <c r="AJ310" t="s">
        <v>362</v>
      </c>
      <c r="AK310" t="s">
        <v>362</v>
      </c>
      <c r="AL310" t="s">
        <v>360</v>
      </c>
      <c r="AM310" t="s">
        <v>362</v>
      </c>
      <c r="AN310" t="s">
        <v>360</v>
      </c>
      <c r="AO310" t="s">
        <v>362</v>
      </c>
      <c r="AP310" t="s">
        <v>362</v>
      </c>
      <c r="AQ310" t="s">
        <v>362</v>
      </c>
      <c r="AR310" t="s">
        <v>362</v>
      </c>
      <c r="AS310" t="s">
        <v>360</v>
      </c>
      <c r="AT310" t="s">
        <v>362</v>
      </c>
      <c r="AU310" t="s">
        <v>362</v>
      </c>
      <c r="AV310" t="s">
        <v>362</v>
      </c>
      <c r="AX310" t="s">
        <v>4973</v>
      </c>
      <c r="AY310" t="s">
        <v>362</v>
      </c>
      <c r="AZ310" t="s">
        <v>362</v>
      </c>
      <c r="BA310" t="s">
        <v>362</v>
      </c>
      <c r="BB310" t="s">
        <v>362</v>
      </c>
      <c r="BC310" t="s">
        <v>362</v>
      </c>
      <c r="BD310" t="s">
        <v>362</v>
      </c>
      <c r="BE310" t="s">
        <v>362</v>
      </c>
      <c r="BF310" t="s">
        <v>362</v>
      </c>
      <c r="BG310" t="s">
        <v>362</v>
      </c>
      <c r="BH310" t="s">
        <v>362</v>
      </c>
      <c r="BI310" t="s">
        <v>362</v>
      </c>
      <c r="BJ310" t="s">
        <v>360</v>
      </c>
      <c r="BK310" t="s">
        <v>362</v>
      </c>
      <c r="DE310" t="s">
        <v>5026</v>
      </c>
      <c r="DF310" t="s">
        <v>5036</v>
      </c>
      <c r="DG310" t="s">
        <v>362</v>
      </c>
      <c r="DH310" t="s">
        <v>362</v>
      </c>
      <c r="DI310" t="s">
        <v>360</v>
      </c>
      <c r="DJ310" t="s">
        <v>362</v>
      </c>
      <c r="DK310" t="s">
        <v>362</v>
      </c>
      <c r="DL310" t="s">
        <v>362</v>
      </c>
      <c r="EK310" t="s">
        <v>5070</v>
      </c>
      <c r="EW310" t="s">
        <v>5106</v>
      </c>
      <c r="EX310" t="s">
        <v>362</v>
      </c>
      <c r="EY310" t="s">
        <v>362</v>
      </c>
      <c r="EZ310" t="s">
        <v>362</v>
      </c>
      <c r="FA310" t="s">
        <v>362</v>
      </c>
      <c r="FB310" t="s">
        <v>362</v>
      </c>
      <c r="FC310" t="s">
        <v>362</v>
      </c>
      <c r="FD310" t="s">
        <v>360</v>
      </c>
      <c r="FE310" t="s">
        <v>362</v>
      </c>
      <c r="FF310" t="s">
        <v>362</v>
      </c>
      <c r="FG310" t="s">
        <v>362</v>
      </c>
      <c r="FH310" t="s">
        <v>362</v>
      </c>
      <c r="FJ310" t="s">
        <v>5072</v>
      </c>
      <c r="FK310" t="s">
        <v>5111</v>
      </c>
      <c r="FL310" t="s">
        <v>5113</v>
      </c>
      <c r="FM310" t="s">
        <v>360</v>
      </c>
      <c r="FN310" t="s">
        <v>362</v>
      </c>
      <c r="FO310" t="s">
        <v>362</v>
      </c>
      <c r="FP310" t="s">
        <v>362</v>
      </c>
      <c r="FQ310" t="s">
        <v>362</v>
      </c>
      <c r="FR310" t="s">
        <v>362</v>
      </c>
      <c r="FS310" t="s">
        <v>362</v>
      </c>
      <c r="FT310" t="s">
        <v>362</v>
      </c>
      <c r="FV310" t="s">
        <v>5111</v>
      </c>
      <c r="FW310" t="s">
        <v>5126</v>
      </c>
      <c r="FX310" t="s">
        <v>362</v>
      </c>
      <c r="FY310" t="s">
        <v>360</v>
      </c>
      <c r="FZ310" t="s">
        <v>362</v>
      </c>
      <c r="GA310" t="s">
        <v>362</v>
      </c>
      <c r="GB310" t="s">
        <v>362</v>
      </c>
      <c r="GC310" t="s">
        <v>362</v>
      </c>
      <c r="GD310" t="s">
        <v>362</v>
      </c>
      <c r="GE310" t="s">
        <v>362</v>
      </c>
      <c r="GG310" t="s">
        <v>4953</v>
      </c>
      <c r="GI310" t="s">
        <v>3074</v>
      </c>
      <c r="HN310" t="s">
        <v>5172</v>
      </c>
      <c r="HO310" t="s">
        <v>362</v>
      </c>
      <c r="HP310" t="s">
        <v>362</v>
      </c>
      <c r="HQ310" t="s">
        <v>360</v>
      </c>
      <c r="HR310" t="s">
        <v>362</v>
      </c>
      <c r="HS310" t="s">
        <v>362</v>
      </c>
      <c r="HT310" t="s">
        <v>362</v>
      </c>
      <c r="HU310" t="s">
        <v>362</v>
      </c>
      <c r="HV310" t="s">
        <v>362</v>
      </c>
      <c r="HW310" t="s">
        <v>362</v>
      </c>
      <c r="HY310" t="s">
        <v>5186</v>
      </c>
      <c r="HZ310" t="s">
        <v>362</v>
      </c>
      <c r="IA310" t="s">
        <v>362</v>
      </c>
      <c r="IB310" t="s">
        <v>362</v>
      </c>
      <c r="IC310" t="s">
        <v>362</v>
      </c>
      <c r="ID310" t="s">
        <v>360</v>
      </c>
      <c r="IE310" t="s">
        <v>362</v>
      </c>
      <c r="IG310" t="s">
        <v>5187</v>
      </c>
      <c r="IP310" t="s">
        <v>5203</v>
      </c>
      <c r="IQ310" t="s">
        <v>6674</v>
      </c>
      <c r="IR310" t="s">
        <v>362</v>
      </c>
      <c r="IS310" t="s">
        <v>360</v>
      </c>
      <c r="IT310" t="s">
        <v>362</v>
      </c>
      <c r="IU310" t="s">
        <v>362</v>
      </c>
      <c r="IV310" t="s">
        <v>360</v>
      </c>
      <c r="IW310" t="s">
        <v>362</v>
      </c>
      <c r="IX310" t="s">
        <v>362</v>
      </c>
      <c r="IY310" t="s">
        <v>362</v>
      </c>
      <c r="IZ310" t="s">
        <v>362</v>
      </c>
      <c r="JA310" t="s">
        <v>362</v>
      </c>
      <c r="JL310" t="s">
        <v>5235</v>
      </c>
      <c r="JX310" t="s">
        <v>5248</v>
      </c>
      <c r="JY310" t="s">
        <v>360</v>
      </c>
      <c r="JZ310" t="s">
        <v>362</v>
      </c>
      <c r="KA310" t="s">
        <v>362</v>
      </c>
      <c r="KB310" t="s">
        <v>362</v>
      </c>
      <c r="KC310" t="s">
        <v>362</v>
      </c>
      <c r="KD310" t="s">
        <v>362</v>
      </c>
      <c r="KE310" t="s">
        <v>362</v>
      </c>
      <c r="KF310" t="s">
        <v>362</v>
      </c>
      <c r="KG310" t="s">
        <v>362</v>
      </c>
      <c r="KI310" t="s">
        <v>5259</v>
      </c>
      <c r="KJ310" t="s">
        <v>5263</v>
      </c>
      <c r="KK310" t="s">
        <v>360</v>
      </c>
      <c r="KL310" t="s">
        <v>362</v>
      </c>
      <c r="KM310" t="s">
        <v>362</v>
      </c>
      <c r="KN310" t="s">
        <v>362</v>
      </c>
      <c r="KO310" t="s">
        <v>362</v>
      </c>
      <c r="KP310" t="s">
        <v>362</v>
      </c>
      <c r="KQ310" t="s">
        <v>362</v>
      </c>
      <c r="KR310" t="s">
        <v>362</v>
      </c>
      <c r="KS310" t="s">
        <v>362</v>
      </c>
      <c r="KT310" t="s">
        <v>362</v>
      </c>
      <c r="KU310" t="s">
        <v>362</v>
      </c>
      <c r="LJ310" t="s">
        <v>5997</v>
      </c>
      <c r="LK310" t="s">
        <v>360</v>
      </c>
      <c r="LL310" t="s">
        <v>360</v>
      </c>
      <c r="LM310" t="s">
        <v>362</v>
      </c>
      <c r="LN310" t="s">
        <v>362</v>
      </c>
      <c r="LO310" t="s">
        <v>362</v>
      </c>
      <c r="LP310" t="s">
        <v>362</v>
      </c>
      <c r="LQ310" t="s">
        <v>362</v>
      </c>
      <c r="LS310" t="s">
        <v>3072</v>
      </c>
      <c r="LT310" t="s">
        <v>5287</v>
      </c>
      <c r="MR310" t="s">
        <v>5050</v>
      </c>
      <c r="MS310" t="s">
        <v>362</v>
      </c>
      <c r="MT310" t="s">
        <v>362</v>
      </c>
      <c r="MU310" t="s">
        <v>362</v>
      </c>
      <c r="MV310" t="s">
        <v>362</v>
      </c>
      <c r="MW310" t="s">
        <v>362</v>
      </c>
      <c r="MX310" t="s">
        <v>362</v>
      </c>
      <c r="MY310" t="s">
        <v>362</v>
      </c>
      <c r="MZ310" t="s">
        <v>360</v>
      </c>
      <c r="NA310" t="s">
        <v>362</v>
      </c>
      <c r="NB310" t="s">
        <v>362</v>
      </c>
      <c r="NC310" t="s">
        <v>362</v>
      </c>
      <c r="NE310" t="s">
        <v>4971</v>
      </c>
      <c r="NF310" t="s">
        <v>362</v>
      </c>
      <c r="NG310" t="s">
        <v>362</v>
      </c>
      <c r="NH310" t="s">
        <v>362</v>
      </c>
      <c r="NI310" t="s">
        <v>362</v>
      </c>
      <c r="NJ310" t="s">
        <v>362</v>
      </c>
      <c r="NK310" t="s">
        <v>362</v>
      </c>
      <c r="NL310" t="s">
        <v>362</v>
      </c>
      <c r="NM310" t="s">
        <v>362</v>
      </c>
      <c r="NN310" t="s">
        <v>362</v>
      </c>
      <c r="NO310" t="s">
        <v>362</v>
      </c>
      <c r="NP310" t="s">
        <v>362</v>
      </c>
      <c r="NQ310" t="s">
        <v>360</v>
      </c>
      <c r="NR310" t="s">
        <v>362</v>
      </c>
      <c r="NS310" t="s">
        <v>362</v>
      </c>
      <c r="NU310" t="s">
        <v>5263</v>
      </c>
      <c r="NV310" t="s">
        <v>360</v>
      </c>
      <c r="NW310" t="s">
        <v>362</v>
      </c>
      <c r="NX310" t="s">
        <v>362</v>
      </c>
      <c r="NY310" t="s">
        <v>362</v>
      </c>
      <c r="NZ310" t="s">
        <v>362</v>
      </c>
      <c r="OA310" t="s">
        <v>362</v>
      </c>
      <c r="OB310" t="s">
        <v>362</v>
      </c>
      <c r="OC310" t="s">
        <v>362</v>
      </c>
      <c r="OD310" t="s">
        <v>362</v>
      </c>
      <c r="OE310" t="s">
        <v>362</v>
      </c>
      <c r="OF310" t="s">
        <v>362</v>
      </c>
      <c r="OG310" t="s">
        <v>362</v>
      </c>
      <c r="OI310" t="s">
        <v>5345</v>
      </c>
      <c r="OJ310" t="s">
        <v>360</v>
      </c>
      <c r="OK310" t="s">
        <v>362</v>
      </c>
      <c r="OL310" t="s">
        <v>362</v>
      </c>
      <c r="OM310" t="s">
        <v>362</v>
      </c>
      <c r="ON310" t="s">
        <v>362</v>
      </c>
      <c r="OO310" t="s">
        <v>362</v>
      </c>
      <c r="OP310" t="s">
        <v>362</v>
      </c>
      <c r="OQ310" t="s">
        <v>362</v>
      </c>
      <c r="OR310" t="s">
        <v>362</v>
      </c>
      <c r="OS310" t="s">
        <v>362</v>
      </c>
      <c r="OU310" t="s">
        <v>5002</v>
      </c>
      <c r="PF310" t="s">
        <v>7005</v>
      </c>
      <c r="PG310" t="s">
        <v>362</v>
      </c>
      <c r="PH310" t="s">
        <v>362</v>
      </c>
      <c r="PI310" t="s">
        <v>362</v>
      </c>
      <c r="PJ310" t="s">
        <v>360</v>
      </c>
      <c r="PK310" t="s">
        <v>362</v>
      </c>
      <c r="PL310" t="s">
        <v>362</v>
      </c>
      <c r="PM310" t="s">
        <v>360</v>
      </c>
      <c r="PN310" t="s">
        <v>362</v>
      </c>
      <c r="PO310" t="s">
        <v>362</v>
      </c>
      <c r="PP310" t="s">
        <v>362</v>
      </c>
      <c r="PQ310" t="s">
        <v>362</v>
      </c>
      <c r="PR310" t="s">
        <v>362</v>
      </c>
      <c r="PS310" t="s">
        <v>362</v>
      </c>
      <c r="PT310" t="s">
        <v>362</v>
      </c>
      <c r="PU310" t="s">
        <v>362</v>
      </c>
      <c r="PV310" t="s">
        <v>362</v>
      </c>
      <c r="PW310" t="s">
        <v>362</v>
      </c>
      <c r="PX310" t="s">
        <v>362</v>
      </c>
      <c r="PZ310" t="s">
        <v>5408</v>
      </c>
      <c r="QA310" t="s">
        <v>362</v>
      </c>
      <c r="QB310" t="s">
        <v>362</v>
      </c>
      <c r="QC310" t="s">
        <v>362</v>
      </c>
      <c r="QD310" t="s">
        <v>362</v>
      </c>
      <c r="QE310" t="s">
        <v>362</v>
      </c>
      <c r="QF310" t="s">
        <v>360</v>
      </c>
      <c r="QG310" t="s">
        <v>362</v>
      </c>
      <c r="QH310" t="s">
        <v>362</v>
      </c>
      <c r="QI310" t="s">
        <v>362</v>
      </c>
      <c r="QJ310" t="s">
        <v>362</v>
      </c>
      <c r="QK310" t="s">
        <v>362</v>
      </c>
      <c r="QL310" t="s">
        <v>362</v>
      </c>
      <c r="QM310" t="s">
        <v>362</v>
      </c>
      <c r="QN310" t="s">
        <v>362</v>
      </c>
      <c r="QO310" t="s">
        <v>362</v>
      </c>
      <c r="QP310" t="s">
        <v>362</v>
      </c>
      <c r="QR310" t="s">
        <v>5437</v>
      </c>
      <c r="QS310" t="s">
        <v>362</v>
      </c>
      <c r="QT310" t="s">
        <v>362</v>
      </c>
      <c r="QU310" t="s">
        <v>362</v>
      </c>
      <c r="QV310" t="s">
        <v>362</v>
      </c>
      <c r="QW310" t="s">
        <v>362</v>
      </c>
      <c r="QX310" t="s">
        <v>362</v>
      </c>
      <c r="QY310" t="s">
        <v>362</v>
      </c>
      <c r="QZ310" t="s">
        <v>360</v>
      </c>
      <c r="RA310" t="s">
        <v>362</v>
      </c>
      <c r="RB310" t="s">
        <v>362</v>
      </c>
      <c r="RC310" t="s">
        <v>362</v>
      </c>
      <c r="RD310" t="s">
        <v>362</v>
      </c>
      <c r="RF310" t="s">
        <v>5451</v>
      </c>
      <c r="RG310" t="s">
        <v>362</v>
      </c>
      <c r="RH310" t="s">
        <v>362</v>
      </c>
      <c r="RI310" t="s">
        <v>362</v>
      </c>
      <c r="RJ310" t="s">
        <v>362</v>
      </c>
      <c r="RK310" t="s">
        <v>362</v>
      </c>
      <c r="RL310" t="s">
        <v>360</v>
      </c>
      <c r="RM310" t="s">
        <v>362</v>
      </c>
      <c r="RN310" t="s">
        <v>362</v>
      </c>
      <c r="RO310" t="s">
        <v>362</v>
      </c>
      <c r="RP310" t="s">
        <v>362</v>
      </c>
      <c r="RQ310" t="s">
        <v>362</v>
      </c>
      <c r="RR310" t="s">
        <v>362</v>
      </c>
      <c r="RS310" t="s">
        <v>362</v>
      </c>
      <c r="RT310" t="s">
        <v>362</v>
      </c>
      <c r="RU310" t="s">
        <v>362</v>
      </c>
      <c r="RV310" t="s">
        <v>362</v>
      </c>
      <c r="RX310" t="s">
        <v>7125</v>
      </c>
      <c r="RY310" t="s">
        <v>360</v>
      </c>
      <c r="RZ310" t="s">
        <v>360</v>
      </c>
      <c r="SA310" t="s">
        <v>360</v>
      </c>
      <c r="SB310" t="s">
        <v>360</v>
      </c>
      <c r="SC310" t="s">
        <v>362</v>
      </c>
      <c r="SD310" t="s">
        <v>362</v>
      </c>
      <c r="SE310" t="s">
        <v>362</v>
      </c>
      <c r="SF310" t="s">
        <v>362</v>
      </c>
      <c r="SG310" t="s">
        <v>362</v>
      </c>
      <c r="SH310" t="s">
        <v>362</v>
      </c>
      <c r="SI310" t="s">
        <v>362</v>
      </c>
      <c r="SK310" t="s">
        <v>7244</v>
      </c>
      <c r="SL310" t="s">
        <v>362</v>
      </c>
      <c r="SM310" t="s">
        <v>362</v>
      </c>
      <c r="SN310" t="s">
        <v>362</v>
      </c>
      <c r="SO310" t="s">
        <v>362</v>
      </c>
      <c r="SP310" t="s">
        <v>360</v>
      </c>
      <c r="SQ310" t="s">
        <v>360</v>
      </c>
      <c r="SR310" t="s">
        <v>360</v>
      </c>
      <c r="SS310" t="s">
        <v>362</v>
      </c>
      <c r="ST310" t="s">
        <v>362</v>
      </c>
      <c r="SU310" t="s">
        <v>362</v>
      </c>
      <c r="SV310" t="s">
        <v>362</v>
      </c>
      <c r="SW310" t="s">
        <v>362</v>
      </c>
      <c r="SX310" t="s">
        <v>362</v>
      </c>
      <c r="SZ310" t="s">
        <v>6064</v>
      </c>
      <c r="TA310" t="s">
        <v>360</v>
      </c>
      <c r="TB310" t="s">
        <v>362</v>
      </c>
      <c r="TC310" t="s">
        <v>362</v>
      </c>
      <c r="TD310" t="s">
        <v>362</v>
      </c>
      <c r="TE310" t="s">
        <v>360</v>
      </c>
      <c r="TF310" t="s">
        <v>362</v>
      </c>
      <c r="TG310" t="s">
        <v>362</v>
      </c>
      <c r="TH310" t="s">
        <v>362</v>
      </c>
      <c r="TJ310" t="s">
        <v>5493</v>
      </c>
      <c r="TK310" t="s">
        <v>362</v>
      </c>
      <c r="TL310" t="s">
        <v>362</v>
      </c>
      <c r="TM310" t="s">
        <v>362</v>
      </c>
      <c r="TN310" t="s">
        <v>362</v>
      </c>
      <c r="TO310" t="s">
        <v>362</v>
      </c>
      <c r="TP310" t="s">
        <v>360</v>
      </c>
      <c r="TQ310" t="s">
        <v>362</v>
      </c>
      <c r="TR310" t="s">
        <v>362</v>
      </c>
      <c r="TS310" t="s">
        <v>362</v>
      </c>
      <c r="TT310" t="s">
        <v>362</v>
      </c>
      <c r="TU310" t="s">
        <v>362</v>
      </c>
      <c r="TV310" t="s">
        <v>362</v>
      </c>
      <c r="TW310" t="s">
        <v>362</v>
      </c>
      <c r="UN310" t="s">
        <v>3074</v>
      </c>
      <c r="UO310" t="s">
        <v>3074</v>
      </c>
      <c r="UP310" t="s">
        <v>3074</v>
      </c>
      <c r="UQ310" t="s">
        <v>7245</v>
      </c>
      <c r="UR310" t="s">
        <v>304</v>
      </c>
      <c r="US310" t="s">
        <v>314</v>
      </c>
      <c r="UT310" t="s">
        <v>290</v>
      </c>
      <c r="UU310" t="s">
        <v>691</v>
      </c>
      <c r="UV310" t="s">
        <v>527</v>
      </c>
      <c r="UW310" t="s">
        <v>329</v>
      </c>
      <c r="UX310" t="s">
        <v>737</v>
      </c>
      <c r="UY310" t="s">
        <v>406</v>
      </c>
      <c r="UZ310" t="s">
        <v>1098</v>
      </c>
      <c r="VA310" t="s">
        <v>1185</v>
      </c>
      <c r="VB310" t="s">
        <v>380</v>
      </c>
    </row>
    <row r="311" spans="1:574" x14ac:dyDescent="0.25">
      <c r="A311" t="s">
        <v>7246</v>
      </c>
      <c r="B311" s="38">
        <v>45923</v>
      </c>
      <c r="C311" t="s">
        <v>3055</v>
      </c>
      <c r="D311" t="s">
        <v>3062</v>
      </c>
      <c r="E311" t="s">
        <v>3068</v>
      </c>
      <c r="G311" t="s">
        <v>3072</v>
      </c>
      <c r="H311" s="38">
        <v>44747</v>
      </c>
      <c r="I311">
        <v>29</v>
      </c>
      <c r="J311" t="s">
        <v>1471</v>
      </c>
      <c r="K311" t="s">
        <v>4866</v>
      </c>
      <c r="L311" t="s">
        <v>4875</v>
      </c>
      <c r="N311" t="s">
        <v>4911</v>
      </c>
      <c r="P311" t="s">
        <v>4923</v>
      </c>
      <c r="R311" t="s">
        <v>5527</v>
      </c>
      <c r="S311" t="s">
        <v>360</v>
      </c>
      <c r="T311" t="s">
        <v>362</v>
      </c>
      <c r="U311" t="s">
        <v>362</v>
      </c>
      <c r="V311" t="s">
        <v>362</v>
      </c>
      <c r="W311" t="s">
        <v>362</v>
      </c>
      <c r="X311" t="s">
        <v>362</v>
      </c>
      <c r="Y311" t="s">
        <v>362</v>
      </c>
      <c r="Z311" t="s">
        <v>362</v>
      </c>
      <c r="AB311" t="s">
        <v>4940</v>
      </c>
      <c r="AC311" t="s">
        <v>4940</v>
      </c>
      <c r="AD311" t="s">
        <v>4940</v>
      </c>
      <c r="AE311" t="s">
        <v>4940</v>
      </c>
      <c r="AF311" t="s">
        <v>4940</v>
      </c>
      <c r="AG311" t="s">
        <v>4940</v>
      </c>
      <c r="AH311" t="s">
        <v>7247</v>
      </c>
      <c r="AI311" t="s">
        <v>360</v>
      </c>
      <c r="AJ311" t="s">
        <v>360</v>
      </c>
      <c r="AK311" t="s">
        <v>360</v>
      </c>
      <c r="AL311" t="s">
        <v>360</v>
      </c>
      <c r="AM311" t="s">
        <v>362</v>
      </c>
      <c r="AN311" t="s">
        <v>362</v>
      </c>
      <c r="AO311" t="s">
        <v>360</v>
      </c>
      <c r="AP311" t="s">
        <v>362</v>
      </c>
      <c r="AQ311" t="s">
        <v>362</v>
      </c>
      <c r="AR311" t="s">
        <v>362</v>
      </c>
      <c r="AS311" t="s">
        <v>360</v>
      </c>
      <c r="AT311" t="s">
        <v>362</v>
      </c>
      <c r="AU311" t="s">
        <v>362</v>
      </c>
      <c r="AV311" t="s">
        <v>362</v>
      </c>
      <c r="AX311" t="s">
        <v>4973</v>
      </c>
      <c r="AY311" t="s">
        <v>362</v>
      </c>
      <c r="AZ311" t="s">
        <v>362</v>
      </c>
      <c r="BA311" t="s">
        <v>362</v>
      </c>
      <c r="BB311" t="s">
        <v>362</v>
      </c>
      <c r="BC311" t="s">
        <v>362</v>
      </c>
      <c r="BD311" t="s">
        <v>362</v>
      </c>
      <c r="BE311" t="s">
        <v>362</v>
      </c>
      <c r="BF311" t="s">
        <v>362</v>
      </c>
      <c r="BG311" t="s">
        <v>362</v>
      </c>
      <c r="BH311" t="s">
        <v>362</v>
      </c>
      <c r="BI311" t="s">
        <v>362</v>
      </c>
      <c r="BJ311" t="s">
        <v>360</v>
      </c>
      <c r="BK311" t="s">
        <v>362</v>
      </c>
      <c r="DE311" t="s">
        <v>5026</v>
      </c>
      <c r="DF311" t="s">
        <v>5036</v>
      </c>
      <c r="DG311" t="s">
        <v>362</v>
      </c>
      <c r="DH311" t="s">
        <v>362</v>
      </c>
      <c r="DI311" t="s">
        <v>360</v>
      </c>
      <c r="DJ311" t="s">
        <v>362</v>
      </c>
      <c r="DK311" t="s">
        <v>362</v>
      </c>
      <c r="DL311" t="s">
        <v>362</v>
      </c>
      <c r="EK311" t="s">
        <v>5074</v>
      </c>
      <c r="EL311" t="s">
        <v>5080</v>
      </c>
      <c r="EM311" t="s">
        <v>360</v>
      </c>
      <c r="EN311" t="s">
        <v>362</v>
      </c>
      <c r="EO311" t="s">
        <v>362</v>
      </c>
      <c r="EP311" t="s">
        <v>362</v>
      </c>
      <c r="EQ311" t="s">
        <v>362</v>
      </c>
      <c r="ER311" t="s">
        <v>362</v>
      </c>
      <c r="ES311" t="s">
        <v>362</v>
      </c>
      <c r="ET311" t="s">
        <v>362</v>
      </c>
      <c r="EU311" t="s">
        <v>362</v>
      </c>
      <c r="EW311" t="s">
        <v>5094</v>
      </c>
      <c r="EX311" t="s">
        <v>360</v>
      </c>
      <c r="EY311" t="s">
        <v>362</v>
      </c>
      <c r="EZ311" t="s">
        <v>362</v>
      </c>
      <c r="FA311" t="s">
        <v>362</v>
      </c>
      <c r="FB311" t="s">
        <v>362</v>
      </c>
      <c r="FC311" t="s">
        <v>362</v>
      </c>
      <c r="FD311" t="s">
        <v>362</v>
      </c>
      <c r="FE311" t="s">
        <v>362</v>
      </c>
      <c r="FF311" t="s">
        <v>362</v>
      </c>
      <c r="FG311" t="s">
        <v>362</v>
      </c>
      <c r="FH311" t="s">
        <v>362</v>
      </c>
      <c r="FJ311" t="s">
        <v>5076</v>
      </c>
      <c r="FK311" t="s">
        <v>5111</v>
      </c>
      <c r="FL311" t="s">
        <v>5113</v>
      </c>
      <c r="FM311" t="s">
        <v>360</v>
      </c>
      <c r="FN311" t="s">
        <v>362</v>
      </c>
      <c r="FO311" t="s">
        <v>362</v>
      </c>
      <c r="FP311" t="s">
        <v>362</v>
      </c>
      <c r="FQ311" t="s">
        <v>362</v>
      </c>
      <c r="FR311" t="s">
        <v>362</v>
      </c>
      <c r="FS311" t="s">
        <v>362</v>
      </c>
      <c r="FT311" t="s">
        <v>362</v>
      </c>
      <c r="FV311" t="s">
        <v>3072</v>
      </c>
      <c r="GG311" t="s">
        <v>4949</v>
      </c>
      <c r="GI311" t="s">
        <v>3074</v>
      </c>
      <c r="HN311" t="s">
        <v>5172</v>
      </c>
      <c r="HO311" t="s">
        <v>362</v>
      </c>
      <c r="HP311" t="s">
        <v>362</v>
      </c>
      <c r="HQ311" t="s">
        <v>360</v>
      </c>
      <c r="HR311" t="s">
        <v>362</v>
      </c>
      <c r="HS311" t="s">
        <v>362</v>
      </c>
      <c r="HT311" t="s">
        <v>362</v>
      </c>
      <c r="HU311" t="s">
        <v>362</v>
      </c>
      <c r="HV311" t="s">
        <v>362</v>
      </c>
      <c r="HW311" t="s">
        <v>362</v>
      </c>
      <c r="HY311" t="s">
        <v>5186</v>
      </c>
      <c r="HZ311" t="s">
        <v>362</v>
      </c>
      <c r="IA311" t="s">
        <v>362</v>
      </c>
      <c r="IB311" t="s">
        <v>362</v>
      </c>
      <c r="IC311" t="s">
        <v>362</v>
      </c>
      <c r="ID311" t="s">
        <v>360</v>
      </c>
      <c r="IE311" t="s">
        <v>362</v>
      </c>
      <c r="IG311" t="s">
        <v>5187</v>
      </c>
      <c r="IP311" t="s">
        <v>5203</v>
      </c>
      <c r="IQ311" t="s">
        <v>5214</v>
      </c>
      <c r="IR311" t="s">
        <v>362</v>
      </c>
      <c r="IS311" t="s">
        <v>360</v>
      </c>
      <c r="IT311" t="s">
        <v>362</v>
      </c>
      <c r="IU311" t="s">
        <v>362</v>
      </c>
      <c r="IV311" t="s">
        <v>362</v>
      </c>
      <c r="IW311" t="s">
        <v>362</v>
      </c>
      <c r="IX311" t="s">
        <v>362</v>
      </c>
      <c r="IY311" t="s">
        <v>362</v>
      </c>
      <c r="IZ311" t="s">
        <v>362</v>
      </c>
      <c r="JA311" t="s">
        <v>362</v>
      </c>
      <c r="JL311" t="s">
        <v>5235</v>
      </c>
      <c r="JX311" t="s">
        <v>6163</v>
      </c>
      <c r="JY311" t="s">
        <v>360</v>
      </c>
      <c r="JZ311" t="s">
        <v>362</v>
      </c>
      <c r="KA311" t="s">
        <v>362</v>
      </c>
      <c r="KB311" t="s">
        <v>362</v>
      </c>
      <c r="KC311" t="s">
        <v>362</v>
      </c>
      <c r="KD311" t="s">
        <v>360</v>
      </c>
      <c r="KE311" t="s">
        <v>362</v>
      </c>
      <c r="KF311" t="s">
        <v>362</v>
      </c>
      <c r="KG311" t="s">
        <v>362</v>
      </c>
      <c r="KI311" t="s">
        <v>5259</v>
      </c>
      <c r="KJ311" t="s">
        <v>5263</v>
      </c>
      <c r="KK311" t="s">
        <v>360</v>
      </c>
      <c r="KL311" t="s">
        <v>362</v>
      </c>
      <c r="KM311" t="s">
        <v>362</v>
      </c>
      <c r="KN311" t="s">
        <v>362</v>
      </c>
      <c r="KO311" t="s">
        <v>362</v>
      </c>
      <c r="KP311" t="s">
        <v>362</v>
      </c>
      <c r="KQ311" t="s">
        <v>362</v>
      </c>
      <c r="KR311" t="s">
        <v>362</v>
      </c>
      <c r="KS311" t="s">
        <v>362</v>
      </c>
      <c r="KT311" t="s">
        <v>362</v>
      </c>
      <c r="KU311" t="s">
        <v>362</v>
      </c>
      <c r="LJ311" t="s">
        <v>5997</v>
      </c>
      <c r="LK311" t="s">
        <v>360</v>
      </c>
      <c r="LL311" t="s">
        <v>360</v>
      </c>
      <c r="LM311" t="s">
        <v>362</v>
      </c>
      <c r="LN311" t="s">
        <v>362</v>
      </c>
      <c r="LO311" t="s">
        <v>362</v>
      </c>
      <c r="LP311" t="s">
        <v>362</v>
      </c>
      <c r="LQ311" t="s">
        <v>362</v>
      </c>
      <c r="LS311" t="s">
        <v>3072</v>
      </c>
      <c r="LT311" t="s">
        <v>5287</v>
      </c>
      <c r="MR311" t="s">
        <v>5050</v>
      </c>
      <c r="MS311" t="s">
        <v>362</v>
      </c>
      <c r="MT311" t="s">
        <v>362</v>
      </c>
      <c r="MU311" t="s">
        <v>362</v>
      </c>
      <c r="MV311" t="s">
        <v>362</v>
      </c>
      <c r="MW311" t="s">
        <v>362</v>
      </c>
      <c r="MX311" t="s">
        <v>362</v>
      </c>
      <c r="MY311" t="s">
        <v>362</v>
      </c>
      <c r="MZ311" t="s">
        <v>360</v>
      </c>
      <c r="NA311" t="s">
        <v>362</v>
      </c>
      <c r="NB311" t="s">
        <v>362</v>
      </c>
      <c r="NC311" t="s">
        <v>362</v>
      </c>
      <c r="NE311" t="s">
        <v>4971</v>
      </c>
      <c r="NF311" t="s">
        <v>362</v>
      </c>
      <c r="NG311" t="s">
        <v>362</v>
      </c>
      <c r="NH311" t="s">
        <v>362</v>
      </c>
      <c r="NI311" t="s">
        <v>362</v>
      </c>
      <c r="NJ311" t="s">
        <v>362</v>
      </c>
      <c r="NK311" t="s">
        <v>362</v>
      </c>
      <c r="NL311" t="s">
        <v>362</v>
      </c>
      <c r="NM311" t="s">
        <v>362</v>
      </c>
      <c r="NN311" t="s">
        <v>362</v>
      </c>
      <c r="NO311" t="s">
        <v>362</v>
      </c>
      <c r="NP311" t="s">
        <v>362</v>
      </c>
      <c r="NQ311" t="s">
        <v>360</v>
      </c>
      <c r="NR311" t="s">
        <v>362</v>
      </c>
      <c r="NS311" t="s">
        <v>362</v>
      </c>
      <c r="NU311" t="s">
        <v>5263</v>
      </c>
      <c r="NV311" t="s">
        <v>360</v>
      </c>
      <c r="NW311" t="s">
        <v>362</v>
      </c>
      <c r="NX311" t="s">
        <v>362</v>
      </c>
      <c r="NY311" t="s">
        <v>362</v>
      </c>
      <c r="NZ311" t="s">
        <v>362</v>
      </c>
      <c r="OA311" t="s">
        <v>362</v>
      </c>
      <c r="OB311" t="s">
        <v>362</v>
      </c>
      <c r="OC311" t="s">
        <v>362</v>
      </c>
      <c r="OD311" t="s">
        <v>362</v>
      </c>
      <c r="OE311" t="s">
        <v>362</v>
      </c>
      <c r="OF311" t="s">
        <v>362</v>
      </c>
      <c r="OG311" t="s">
        <v>362</v>
      </c>
      <c r="OI311" t="s">
        <v>5345</v>
      </c>
      <c r="OJ311" t="s">
        <v>360</v>
      </c>
      <c r="OK311" t="s">
        <v>362</v>
      </c>
      <c r="OL311" t="s">
        <v>362</v>
      </c>
      <c r="OM311" t="s">
        <v>362</v>
      </c>
      <c r="ON311" t="s">
        <v>362</v>
      </c>
      <c r="OO311" t="s">
        <v>362</v>
      </c>
      <c r="OP311" t="s">
        <v>362</v>
      </c>
      <c r="OQ311" t="s">
        <v>362</v>
      </c>
      <c r="OR311" t="s">
        <v>362</v>
      </c>
      <c r="OS311" t="s">
        <v>362</v>
      </c>
      <c r="OU311" t="s">
        <v>5002</v>
      </c>
      <c r="PF311" t="s">
        <v>5387</v>
      </c>
      <c r="PG311" t="s">
        <v>362</v>
      </c>
      <c r="PH311" t="s">
        <v>362</v>
      </c>
      <c r="PI311" t="s">
        <v>362</v>
      </c>
      <c r="PJ311" t="s">
        <v>362</v>
      </c>
      <c r="PK311" t="s">
        <v>362</v>
      </c>
      <c r="PL311" t="s">
        <v>362</v>
      </c>
      <c r="PM311" t="s">
        <v>362</v>
      </c>
      <c r="PN311" t="s">
        <v>362</v>
      </c>
      <c r="PO311" t="s">
        <v>362</v>
      </c>
      <c r="PP311" t="s">
        <v>360</v>
      </c>
      <c r="PQ311" t="s">
        <v>362</v>
      </c>
      <c r="PR311" t="s">
        <v>362</v>
      </c>
      <c r="PS311" t="s">
        <v>362</v>
      </c>
      <c r="PT311" t="s">
        <v>362</v>
      </c>
      <c r="PU311" t="s">
        <v>362</v>
      </c>
      <c r="PV311" t="s">
        <v>362</v>
      </c>
      <c r="PW311" t="s">
        <v>362</v>
      </c>
      <c r="PX311" t="s">
        <v>362</v>
      </c>
      <c r="PZ311" t="s">
        <v>5412</v>
      </c>
      <c r="QA311" t="s">
        <v>362</v>
      </c>
      <c r="QB311" t="s">
        <v>362</v>
      </c>
      <c r="QC311" t="s">
        <v>362</v>
      </c>
      <c r="QD311" t="s">
        <v>362</v>
      </c>
      <c r="QE311" t="s">
        <v>362</v>
      </c>
      <c r="QF311" t="s">
        <v>362</v>
      </c>
      <c r="QG311" t="s">
        <v>362</v>
      </c>
      <c r="QH311" t="s">
        <v>360</v>
      </c>
      <c r="QI311" t="s">
        <v>362</v>
      </c>
      <c r="QJ311" t="s">
        <v>362</v>
      </c>
      <c r="QK311" t="s">
        <v>362</v>
      </c>
      <c r="QL311" t="s">
        <v>362</v>
      </c>
      <c r="QM311" t="s">
        <v>362</v>
      </c>
      <c r="QN311" t="s">
        <v>362</v>
      </c>
      <c r="QO311" t="s">
        <v>362</v>
      </c>
      <c r="QP311" t="s">
        <v>362</v>
      </c>
      <c r="QR311" t="s">
        <v>5423</v>
      </c>
      <c r="QS311" t="s">
        <v>360</v>
      </c>
      <c r="QT311" t="s">
        <v>362</v>
      </c>
      <c r="QU311" t="s">
        <v>362</v>
      </c>
      <c r="QV311" t="s">
        <v>362</v>
      </c>
      <c r="QW311" t="s">
        <v>362</v>
      </c>
      <c r="QX311" t="s">
        <v>362</v>
      </c>
      <c r="QY311" t="s">
        <v>362</v>
      </c>
      <c r="QZ311" t="s">
        <v>362</v>
      </c>
      <c r="RA311" t="s">
        <v>362</v>
      </c>
      <c r="RB311" t="s">
        <v>362</v>
      </c>
      <c r="RC311" t="s">
        <v>362</v>
      </c>
      <c r="RD311" t="s">
        <v>362</v>
      </c>
      <c r="RF311" t="s">
        <v>5449</v>
      </c>
      <c r="RG311" t="s">
        <v>362</v>
      </c>
      <c r="RH311" t="s">
        <v>362</v>
      </c>
      <c r="RI311" t="s">
        <v>362</v>
      </c>
      <c r="RJ311" t="s">
        <v>362</v>
      </c>
      <c r="RK311" t="s">
        <v>360</v>
      </c>
      <c r="RL311" t="s">
        <v>362</v>
      </c>
      <c r="RM311" t="s">
        <v>362</v>
      </c>
      <c r="RN311" t="s">
        <v>362</v>
      </c>
      <c r="RO311" t="s">
        <v>362</v>
      </c>
      <c r="RP311" t="s">
        <v>362</v>
      </c>
      <c r="RQ311" t="s">
        <v>362</v>
      </c>
      <c r="RR311" t="s">
        <v>362</v>
      </c>
      <c r="RS311" t="s">
        <v>362</v>
      </c>
      <c r="RT311" t="s">
        <v>362</v>
      </c>
      <c r="RU311" t="s">
        <v>362</v>
      </c>
      <c r="RV311" t="s">
        <v>362</v>
      </c>
      <c r="RX311" t="s">
        <v>7248</v>
      </c>
      <c r="RY311" t="s">
        <v>362</v>
      </c>
      <c r="RZ311" t="s">
        <v>360</v>
      </c>
      <c r="SA311" t="s">
        <v>360</v>
      </c>
      <c r="SB311" t="s">
        <v>360</v>
      </c>
      <c r="SC311" t="s">
        <v>362</v>
      </c>
      <c r="SD311" t="s">
        <v>362</v>
      </c>
      <c r="SE311" t="s">
        <v>362</v>
      </c>
      <c r="SF311" t="s">
        <v>362</v>
      </c>
      <c r="SG311" t="s">
        <v>362</v>
      </c>
      <c r="SH311" t="s">
        <v>362</v>
      </c>
      <c r="SI311" t="s">
        <v>362</v>
      </c>
      <c r="SK311" t="s">
        <v>5493</v>
      </c>
      <c r="SL311" t="s">
        <v>362</v>
      </c>
      <c r="SM311" t="s">
        <v>362</v>
      </c>
      <c r="SN311" t="s">
        <v>362</v>
      </c>
      <c r="SO311" t="s">
        <v>362</v>
      </c>
      <c r="SP311" t="s">
        <v>362</v>
      </c>
      <c r="SQ311" t="s">
        <v>360</v>
      </c>
      <c r="SR311" t="s">
        <v>362</v>
      </c>
      <c r="SS311" t="s">
        <v>362</v>
      </c>
      <c r="ST311" t="s">
        <v>362</v>
      </c>
      <c r="SU311" t="s">
        <v>362</v>
      </c>
      <c r="SV311" t="s">
        <v>362</v>
      </c>
      <c r="SW311" t="s">
        <v>362</v>
      </c>
      <c r="SX311" t="s">
        <v>362</v>
      </c>
      <c r="SZ311" t="s">
        <v>6064</v>
      </c>
      <c r="TA311" t="s">
        <v>360</v>
      </c>
      <c r="TB311" t="s">
        <v>362</v>
      </c>
      <c r="TC311" t="s">
        <v>362</v>
      </c>
      <c r="TD311" t="s">
        <v>362</v>
      </c>
      <c r="TE311" t="s">
        <v>360</v>
      </c>
      <c r="TF311" t="s">
        <v>362</v>
      </c>
      <c r="TG311" t="s">
        <v>362</v>
      </c>
      <c r="TH311" t="s">
        <v>362</v>
      </c>
      <c r="TJ311" t="s">
        <v>5493</v>
      </c>
      <c r="TK311" t="s">
        <v>362</v>
      </c>
      <c r="TL311" t="s">
        <v>362</v>
      </c>
      <c r="TM311" t="s">
        <v>362</v>
      </c>
      <c r="TN311" t="s">
        <v>362</v>
      </c>
      <c r="TO311" t="s">
        <v>362</v>
      </c>
      <c r="TP311" t="s">
        <v>360</v>
      </c>
      <c r="TQ311" t="s">
        <v>362</v>
      </c>
      <c r="TR311" t="s">
        <v>362</v>
      </c>
      <c r="TS311" t="s">
        <v>362</v>
      </c>
      <c r="TT311" t="s">
        <v>362</v>
      </c>
      <c r="TU311" t="s">
        <v>362</v>
      </c>
      <c r="TV311" t="s">
        <v>362</v>
      </c>
      <c r="TW311" t="s">
        <v>362</v>
      </c>
      <c r="UN311" t="s">
        <v>3074</v>
      </c>
      <c r="UO311" t="s">
        <v>3074</v>
      </c>
      <c r="UP311" t="s">
        <v>3074</v>
      </c>
      <c r="UQ311" t="s">
        <v>7249</v>
      </c>
      <c r="UR311" t="s">
        <v>304</v>
      </c>
      <c r="US311" t="s">
        <v>314</v>
      </c>
      <c r="UT311" t="s">
        <v>282</v>
      </c>
      <c r="UU311" t="s">
        <v>694</v>
      </c>
      <c r="UV311" t="s">
        <v>532</v>
      </c>
      <c r="UW311" t="s">
        <v>328</v>
      </c>
      <c r="UX311" t="s">
        <v>737</v>
      </c>
      <c r="UY311" t="s">
        <v>406</v>
      </c>
      <c r="UZ311" t="s">
        <v>1098</v>
      </c>
      <c r="VA311" t="s">
        <v>1185</v>
      </c>
      <c r="VB311" t="s">
        <v>380</v>
      </c>
    </row>
    <row r="312" spans="1:574" x14ac:dyDescent="0.25">
      <c r="A312" t="s">
        <v>7250</v>
      </c>
      <c r="B312" s="38">
        <v>45923</v>
      </c>
      <c r="C312" t="s">
        <v>3055</v>
      </c>
      <c r="D312" t="s">
        <v>3062</v>
      </c>
      <c r="E312" t="s">
        <v>3068</v>
      </c>
      <c r="G312" t="s">
        <v>3072</v>
      </c>
      <c r="H312" s="38">
        <v>45246</v>
      </c>
      <c r="I312">
        <v>49</v>
      </c>
      <c r="J312" t="s">
        <v>1471</v>
      </c>
      <c r="K312" t="s">
        <v>4866</v>
      </c>
      <c r="L312" t="s">
        <v>4875</v>
      </c>
      <c r="N312" t="s">
        <v>4913</v>
      </c>
      <c r="P312" t="s">
        <v>4937</v>
      </c>
      <c r="R312" t="s">
        <v>5527</v>
      </c>
      <c r="S312" t="s">
        <v>360</v>
      </c>
      <c r="T312" t="s">
        <v>362</v>
      </c>
      <c r="U312" t="s">
        <v>362</v>
      </c>
      <c r="V312" t="s">
        <v>362</v>
      </c>
      <c r="W312" t="s">
        <v>362</v>
      </c>
      <c r="X312" t="s">
        <v>362</v>
      </c>
      <c r="Y312" t="s">
        <v>362</v>
      </c>
      <c r="Z312" t="s">
        <v>362</v>
      </c>
      <c r="AB312" t="s">
        <v>4942</v>
      </c>
      <c r="AC312" t="s">
        <v>4940</v>
      </c>
      <c r="AD312" t="s">
        <v>4940</v>
      </c>
      <c r="AE312" t="s">
        <v>4940</v>
      </c>
      <c r="AF312" t="s">
        <v>4940</v>
      </c>
      <c r="AG312" t="s">
        <v>4940</v>
      </c>
      <c r="AH312" t="s">
        <v>7247</v>
      </c>
      <c r="AI312" t="s">
        <v>360</v>
      </c>
      <c r="AJ312" t="s">
        <v>360</v>
      </c>
      <c r="AK312" t="s">
        <v>360</v>
      </c>
      <c r="AL312" t="s">
        <v>360</v>
      </c>
      <c r="AM312" t="s">
        <v>362</v>
      </c>
      <c r="AN312" t="s">
        <v>362</v>
      </c>
      <c r="AO312" t="s">
        <v>360</v>
      </c>
      <c r="AP312" t="s">
        <v>362</v>
      </c>
      <c r="AQ312" t="s">
        <v>362</v>
      </c>
      <c r="AR312" t="s">
        <v>362</v>
      </c>
      <c r="AS312" t="s">
        <v>360</v>
      </c>
      <c r="AT312" t="s">
        <v>362</v>
      </c>
      <c r="AU312" t="s">
        <v>362</v>
      </c>
      <c r="AV312" t="s">
        <v>362</v>
      </c>
      <c r="AX312" t="s">
        <v>6323</v>
      </c>
      <c r="AY312" t="s">
        <v>360</v>
      </c>
      <c r="AZ312" t="s">
        <v>362</v>
      </c>
      <c r="BA312" t="s">
        <v>362</v>
      </c>
      <c r="BB312" t="s">
        <v>362</v>
      </c>
      <c r="BC312" t="s">
        <v>362</v>
      </c>
      <c r="BD312" t="s">
        <v>362</v>
      </c>
      <c r="BE312" t="s">
        <v>360</v>
      </c>
      <c r="BF312" t="s">
        <v>362</v>
      </c>
      <c r="BG312" t="s">
        <v>362</v>
      </c>
      <c r="BH312" t="s">
        <v>362</v>
      </c>
      <c r="BI312" t="s">
        <v>362</v>
      </c>
      <c r="BJ312" t="s">
        <v>362</v>
      </c>
      <c r="BK312" t="s">
        <v>362</v>
      </c>
      <c r="BM312" t="s">
        <v>6481</v>
      </c>
      <c r="BN312" t="s">
        <v>362</v>
      </c>
      <c r="BO312" t="s">
        <v>362</v>
      </c>
      <c r="BP312" t="s">
        <v>360</v>
      </c>
      <c r="BQ312" t="s">
        <v>360</v>
      </c>
      <c r="BR312" t="s">
        <v>362</v>
      </c>
      <c r="BS312" t="s">
        <v>362</v>
      </c>
      <c r="BT312" t="s">
        <v>362</v>
      </c>
      <c r="BU312" t="s">
        <v>362</v>
      </c>
      <c r="BV312" t="s">
        <v>362</v>
      </c>
      <c r="BX312" t="s">
        <v>4975</v>
      </c>
      <c r="CN312" t="s">
        <v>5002</v>
      </c>
      <c r="DD312" t="s">
        <v>5023</v>
      </c>
      <c r="EK312" t="s">
        <v>5070</v>
      </c>
      <c r="EW312" t="s">
        <v>5094</v>
      </c>
      <c r="EX312" t="s">
        <v>360</v>
      </c>
      <c r="EY312" t="s">
        <v>362</v>
      </c>
      <c r="EZ312" t="s">
        <v>362</v>
      </c>
      <c r="FA312" t="s">
        <v>362</v>
      </c>
      <c r="FB312" t="s">
        <v>362</v>
      </c>
      <c r="FC312" t="s">
        <v>362</v>
      </c>
      <c r="FD312" t="s">
        <v>362</v>
      </c>
      <c r="FE312" t="s">
        <v>362</v>
      </c>
      <c r="FF312" t="s">
        <v>362</v>
      </c>
      <c r="FG312" t="s">
        <v>362</v>
      </c>
      <c r="FH312" t="s">
        <v>362</v>
      </c>
      <c r="FJ312" t="s">
        <v>5070</v>
      </c>
      <c r="FK312" t="s">
        <v>3072</v>
      </c>
      <c r="FV312" t="s">
        <v>3072</v>
      </c>
      <c r="GG312" t="s">
        <v>4949</v>
      </c>
      <c r="GI312" t="s">
        <v>3074</v>
      </c>
      <c r="HN312" t="s">
        <v>5172</v>
      </c>
      <c r="HO312" t="s">
        <v>362</v>
      </c>
      <c r="HP312" t="s">
        <v>362</v>
      </c>
      <c r="HQ312" t="s">
        <v>360</v>
      </c>
      <c r="HR312" t="s">
        <v>362</v>
      </c>
      <c r="HS312" t="s">
        <v>362</v>
      </c>
      <c r="HT312" t="s">
        <v>362</v>
      </c>
      <c r="HU312" t="s">
        <v>362</v>
      </c>
      <c r="HV312" t="s">
        <v>362</v>
      </c>
      <c r="HW312" t="s">
        <v>362</v>
      </c>
      <c r="HY312" t="s">
        <v>5186</v>
      </c>
      <c r="HZ312" t="s">
        <v>362</v>
      </c>
      <c r="IA312" t="s">
        <v>362</v>
      </c>
      <c r="IB312" t="s">
        <v>362</v>
      </c>
      <c r="IC312" t="s">
        <v>362</v>
      </c>
      <c r="ID312" t="s">
        <v>360</v>
      </c>
      <c r="IE312" t="s">
        <v>362</v>
      </c>
      <c r="IG312" t="s">
        <v>5187</v>
      </c>
      <c r="IP312" t="s">
        <v>5203</v>
      </c>
      <c r="IQ312" t="s">
        <v>5220</v>
      </c>
      <c r="IR312" t="s">
        <v>362</v>
      </c>
      <c r="IS312" t="s">
        <v>362</v>
      </c>
      <c r="IT312" t="s">
        <v>362</v>
      </c>
      <c r="IU312" t="s">
        <v>362</v>
      </c>
      <c r="IV312" t="s">
        <v>360</v>
      </c>
      <c r="IW312" t="s">
        <v>362</v>
      </c>
      <c r="IX312" t="s">
        <v>362</v>
      </c>
      <c r="IY312" t="s">
        <v>362</v>
      </c>
      <c r="IZ312" t="s">
        <v>362</v>
      </c>
      <c r="JA312" t="s">
        <v>362</v>
      </c>
      <c r="JL312" t="s">
        <v>5235</v>
      </c>
      <c r="JX312" t="s">
        <v>5248</v>
      </c>
      <c r="JY312" t="s">
        <v>360</v>
      </c>
      <c r="JZ312" t="s">
        <v>362</v>
      </c>
      <c r="KA312" t="s">
        <v>362</v>
      </c>
      <c r="KB312" t="s">
        <v>362</v>
      </c>
      <c r="KC312" t="s">
        <v>362</v>
      </c>
      <c r="KD312" t="s">
        <v>362</v>
      </c>
      <c r="KE312" t="s">
        <v>362</v>
      </c>
      <c r="KF312" t="s">
        <v>362</v>
      </c>
      <c r="KG312" t="s">
        <v>362</v>
      </c>
      <c r="KI312" t="s">
        <v>5259</v>
      </c>
      <c r="KJ312" t="s">
        <v>5263</v>
      </c>
      <c r="KK312" t="s">
        <v>360</v>
      </c>
      <c r="KL312" t="s">
        <v>362</v>
      </c>
      <c r="KM312" t="s">
        <v>362</v>
      </c>
      <c r="KN312" t="s">
        <v>362</v>
      </c>
      <c r="KO312" t="s">
        <v>362</v>
      </c>
      <c r="KP312" t="s">
        <v>362</v>
      </c>
      <c r="KQ312" t="s">
        <v>362</v>
      </c>
      <c r="KR312" t="s">
        <v>362</v>
      </c>
      <c r="KS312" t="s">
        <v>362</v>
      </c>
      <c r="KT312" t="s">
        <v>362</v>
      </c>
      <c r="KU312" t="s">
        <v>362</v>
      </c>
      <c r="LJ312" t="s">
        <v>5997</v>
      </c>
      <c r="LK312" t="s">
        <v>360</v>
      </c>
      <c r="LL312" t="s">
        <v>360</v>
      </c>
      <c r="LM312" t="s">
        <v>362</v>
      </c>
      <c r="LN312" t="s">
        <v>362</v>
      </c>
      <c r="LO312" t="s">
        <v>362</v>
      </c>
      <c r="LP312" t="s">
        <v>362</v>
      </c>
      <c r="LQ312" t="s">
        <v>362</v>
      </c>
      <c r="LS312" t="s">
        <v>3072</v>
      </c>
      <c r="LT312" t="s">
        <v>5287</v>
      </c>
      <c r="MR312" t="s">
        <v>5050</v>
      </c>
      <c r="MS312" t="s">
        <v>362</v>
      </c>
      <c r="MT312" t="s">
        <v>362</v>
      </c>
      <c r="MU312" t="s">
        <v>362</v>
      </c>
      <c r="MV312" t="s">
        <v>362</v>
      </c>
      <c r="MW312" t="s">
        <v>362</v>
      </c>
      <c r="MX312" t="s">
        <v>362</v>
      </c>
      <c r="MY312" t="s">
        <v>362</v>
      </c>
      <c r="MZ312" t="s">
        <v>360</v>
      </c>
      <c r="NA312" t="s">
        <v>362</v>
      </c>
      <c r="NB312" t="s">
        <v>362</v>
      </c>
      <c r="NC312" t="s">
        <v>362</v>
      </c>
      <c r="NE312" t="s">
        <v>4971</v>
      </c>
      <c r="NF312" t="s">
        <v>362</v>
      </c>
      <c r="NG312" t="s">
        <v>362</v>
      </c>
      <c r="NH312" t="s">
        <v>362</v>
      </c>
      <c r="NI312" t="s">
        <v>362</v>
      </c>
      <c r="NJ312" t="s">
        <v>362</v>
      </c>
      <c r="NK312" t="s">
        <v>362</v>
      </c>
      <c r="NL312" t="s">
        <v>362</v>
      </c>
      <c r="NM312" t="s">
        <v>362</v>
      </c>
      <c r="NN312" t="s">
        <v>362</v>
      </c>
      <c r="NO312" t="s">
        <v>362</v>
      </c>
      <c r="NP312" t="s">
        <v>362</v>
      </c>
      <c r="NQ312" t="s">
        <v>360</v>
      </c>
      <c r="NR312" t="s">
        <v>362</v>
      </c>
      <c r="NS312" t="s">
        <v>362</v>
      </c>
      <c r="NU312" t="s">
        <v>5263</v>
      </c>
      <c r="NV312" t="s">
        <v>360</v>
      </c>
      <c r="NW312" t="s">
        <v>362</v>
      </c>
      <c r="NX312" t="s">
        <v>362</v>
      </c>
      <c r="NY312" t="s">
        <v>362</v>
      </c>
      <c r="NZ312" t="s">
        <v>362</v>
      </c>
      <c r="OA312" t="s">
        <v>362</v>
      </c>
      <c r="OB312" t="s">
        <v>362</v>
      </c>
      <c r="OC312" t="s">
        <v>362</v>
      </c>
      <c r="OD312" t="s">
        <v>362</v>
      </c>
      <c r="OE312" t="s">
        <v>362</v>
      </c>
      <c r="OF312" t="s">
        <v>362</v>
      </c>
      <c r="OG312" t="s">
        <v>362</v>
      </c>
      <c r="OI312" t="s">
        <v>5345</v>
      </c>
      <c r="OJ312" t="s">
        <v>360</v>
      </c>
      <c r="OK312" t="s">
        <v>362</v>
      </c>
      <c r="OL312" t="s">
        <v>362</v>
      </c>
      <c r="OM312" t="s">
        <v>362</v>
      </c>
      <c r="ON312" t="s">
        <v>362</v>
      </c>
      <c r="OO312" t="s">
        <v>362</v>
      </c>
      <c r="OP312" t="s">
        <v>362</v>
      </c>
      <c r="OQ312" t="s">
        <v>362</v>
      </c>
      <c r="OR312" t="s">
        <v>362</v>
      </c>
      <c r="OS312" t="s">
        <v>362</v>
      </c>
      <c r="OU312" t="s">
        <v>5002</v>
      </c>
      <c r="PF312" t="s">
        <v>5398</v>
      </c>
      <c r="PG312" t="s">
        <v>362</v>
      </c>
      <c r="PH312" t="s">
        <v>362</v>
      </c>
      <c r="PI312" t="s">
        <v>362</v>
      </c>
      <c r="PJ312" t="s">
        <v>362</v>
      </c>
      <c r="PK312" t="s">
        <v>362</v>
      </c>
      <c r="PL312" t="s">
        <v>362</v>
      </c>
      <c r="PM312" t="s">
        <v>362</v>
      </c>
      <c r="PN312" t="s">
        <v>362</v>
      </c>
      <c r="PO312" t="s">
        <v>362</v>
      </c>
      <c r="PP312" t="s">
        <v>362</v>
      </c>
      <c r="PQ312" t="s">
        <v>362</v>
      </c>
      <c r="PR312" t="s">
        <v>362</v>
      </c>
      <c r="PS312" t="s">
        <v>362</v>
      </c>
      <c r="PT312" t="s">
        <v>362</v>
      </c>
      <c r="PU312" t="s">
        <v>362</v>
      </c>
      <c r="PV312" t="s">
        <v>362</v>
      </c>
      <c r="PW312" t="s">
        <v>362</v>
      </c>
      <c r="PX312" t="s">
        <v>360</v>
      </c>
      <c r="PZ312" t="s">
        <v>5398</v>
      </c>
      <c r="QA312" t="s">
        <v>362</v>
      </c>
      <c r="QB312" t="s">
        <v>362</v>
      </c>
      <c r="QC312" t="s">
        <v>362</v>
      </c>
      <c r="QD312" t="s">
        <v>362</v>
      </c>
      <c r="QE312" t="s">
        <v>362</v>
      </c>
      <c r="QF312" t="s">
        <v>362</v>
      </c>
      <c r="QG312" t="s">
        <v>362</v>
      </c>
      <c r="QH312" t="s">
        <v>362</v>
      </c>
      <c r="QI312" t="s">
        <v>362</v>
      </c>
      <c r="QJ312" t="s">
        <v>362</v>
      </c>
      <c r="QK312" t="s">
        <v>362</v>
      </c>
      <c r="QL312" t="s">
        <v>362</v>
      </c>
      <c r="QM312" t="s">
        <v>360</v>
      </c>
      <c r="QN312" t="s">
        <v>362</v>
      </c>
      <c r="QO312" t="s">
        <v>362</v>
      </c>
      <c r="QP312" t="s">
        <v>362</v>
      </c>
      <c r="SZ312" t="s">
        <v>3074</v>
      </c>
      <c r="TA312" t="s">
        <v>362</v>
      </c>
      <c r="TB312" t="s">
        <v>362</v>
      </c>
      <c r="TC312" t="s">
        <v>362</v>
      </c>
      <c r="TD312" t="s">
        <v>362</v>
      </c>
      <c r="TE312" t="s">
        <v>362</v>
      </c>
      <c r="TF312" t="s">
        <v>362</v>
      </c>
      <c r="TG312" t="s">
        <v>360</v>
      </c>
      <c r="TH312" t="s">
        <v>362</v>
      </c>
      <c r="TY312" t="s">
        <v>5002</v>
      </c>
      <c r="UN312" t="s">
        <v>3074</v>
      </c>
      <c r="UO312" t="s">
        <v>3074</v>
      </c>
      <c r="UP312" t="s">
        <v>3074</v>
      </c>
      <c r="UQ312" t="s">
        <v>7251</v>
      </c>
      <c r="UR312" t="s">
        <v>304</v>
      </c>
      <c r="US312" t="s">
        <v>314</v>
      </c>
      <c r="UT312" t="s">
        <v>290</v>
      </c>
      <c r="UU312" t="s">
        <v>698</v>
      </c>
      <c r="UV312" t="s">
        <v>525</v>
      </c>
      <c r="UW312" t="s">
        <v>329</v>
      </c>
      <c r="UX312" t="s">
        <v>737</v>
      </c>
      <c r="UY312" t="s">
        <v>406</v>
      </c>
      <c r="UZ312" t="s">
        <v>1099</v>
      </c>
      <c r="VA312" t="s">
        <v>1184</v>
      </c>
      <c r="VB312" t="s">
        <v>392</v>
      </c>
    </row>
    <row r="313" spans="1:574" x14ac:dyDescent="0.25">
      <c r="A313" t="s">
        <v>7252</v>
      </c>
      <c r="B313" s="38">
        <v>45923</v>
      </c>
      <c r="C313" t="s">
        <v>3055</v>
      </c>
      <c r="D313" t="s">
        <v>3062</v>
      </c>
      <c r="E313" t="s">
        <v>3068</v>
      </c>
      <c r="G313" t="s">
        <v>3072</v>
      </c>
      <c r="H313" s="38">
        <v>45275</v>
      </c>
      <c r="I313">
        <v>38</v>
      </c>
      <c r="J313" t="s">
        <v>1471</v>
      </c>
      <c r="K313" t="s">
        <v>4866</v>
      </c>
      <c r="L313" t="s">
        <v>4873</v>
      </c>
      <c r="N313" t="s">
        <v>4911</v>
      </c>
      <c r="P313" t="s">
        <v>4921</v>
      </c>
      <c r="R313" t="s">
        <v>5527</v>
      </c>
      <c r="S313" t="s">
        <v>360</v>
      </c>
      <c r="T313" t="s">
        <v>362</v>
      </c>
      <c r="U313" t="s">
        <v>362</v>
      </c>
      <c r="V313" t="s">
        <v>362</v>
      </c>
      <c r="W313" t="s">
        <v>362</v>
      </c>
      <c r="X313" t="s">
        <v>362</v>
      </c>
      <c r="Y313" t="s">
        <v>362</v>
      </c>
      <c r="Z313" t="s">
        <v>362</v>
      </c>
      <c r="AB313" t="s">
        <v>4940</v>
      </c>
      <c r="AC313" t="s">
        <v>4940</v>
      </c>
      <c r="AD313" t="s">
        <v>4940</v>
      </c>
      <c r="AE313" t="s">
        <v>4940</v>
      </c>
      <c r="AF313" t="s">
        <v>4940</v>
      </c>
      <c r="AG313" t="s">
        <v>4940</v>
      </c>
      <c r="AH313" t="s">
        <v>7002</v>
      </c>
      <c r="AI313" t="s">
        <v>360</v>
      </c>
      <c r="AJ313" t="s">
        <v>362</v>
      </c>
      <c r="AK313" t="s">
        <v>362</v>
      </c>
      <c r="AL313" t="s">
        <v>362</v>
      </c>
      <c r="AM313" t="s">
        <v>362</v>
      </c>
      <c r="AN313" t="s">
        <v>362</v>
      </c>
      <c r="AO313" t="s">
        <v>362</v>
      </c>
      <c r="AP313" t="s">
        <v>362</v>
      </c>
      <c r="AQ313" t="s">
        <v>362</v>
      </c>
      <c r="AR313" t="s">
        <v>362</v>
      </c>
      <c r="AS313" t="s">
        <v>360</v>
      </c>
      <c r="AT313" t="s">
        <v>362</v>
      </c>
      <c r="AU313" t="s">
        <v>362</v>
      </c>
      <c r="AV313" t="s">
        <v>362</v>
      </c>
      <c r="AX313" t="s">
        <v>4973</v>
      </c>
      <c r="AY313" t="s">
        <v>362</v>
      </c>
      <c r="AZ313" t="s">
        <v>362</v>
      </c>
      <c r="BA313" t="s">
        <v>362</v>
      </c>
      <c r="BB313" t="s">
        <v>362</v>
      </c>
      <c r="BC313" t="s">
        <v>362</v>
      </c>
      <c r="BD313" t="s">
        <v>362</v>
      </c>
      <c r="BE313" t="s">
        <v>362</v>
      </c>
      <c r="BF313" t="s">
        <v>362</v>
      </c>
      <c r="BG313" t="s">
        <v>362</v>
      </c>
      <c r="BH313" t="s">
        <v>362</v>
      </c>
      <c r="BI313" t="s">
        <v>362</v>
      </c>
      <c r="BJ313" t="s">
        <v>360</v>
      </c>
      <c r="BK313" t="s">
        <v>362</v>
      </c>
      <c r="DE313" t="s">
        <v>5030</v>
      </c>
      <c r="DN313" t="s">
        <v>5041</v>
      </c>
      <c r="DO313" t="s">
        <v>362</v>
      </c>
      <c r="DP313" t="s">
        <v>360</v>
      </c>
      <c r="DQ313" t="s">
        <v>362</v>
      </c>
      <c r="DR313" t="s">
        <v>362</v>
      </c>
      <c r="DS313" t="s">
        <v>362</v>
      </c>
      <c r="DT313" t="s">
        <v>362</v>
      </c>
      <c r="DU313" t="s">
        <v>362</v>
      </c>
      <c r="DV313" t="s">
        <v>362</v>
      </c>
      <c r="DW313" t="s">
        <v>362</v>
      </c>
      <c r="EK313" t="s">
        <v>5070</v>
      </c>
      <c r="EW313" t="s">
        <v>5094</v>
      </c>
      <c r="EX313" t="s">
        <v>360</v>
      </c>
      <c r="EY313" t="s">
        <v>362</v>
      </c>
      <c r="EZ313" t="s">
        <v>362</v>
      </c>
      <c r="FA313" t="s">
        <v>362</v>
      </c>
      <c r="FB313" t="s">
        <v>362</v>
      </c>
      <c r="FC313" t="s">
        <v>362</v>
      </c>
      <c r="FD313" t="s">
        <v>362</v>
      </c>
      <c r="FE313" t="s">
        <v>362</v>
      </c>
      <c r="FF313" t="s">
        <v>362</v>
      </c>
      <c r="FG313" t="s">
        <v>362</v>
      </c>
      <c r="FH313" t="s">
        <v>362</v>
      </c>
      <c r="FJ313" t="s">
        <v>5070</v>
      </c>
      <c r="FK313" t="s">
        <v>3072</v>
      </c>
      <c r="FV313" t="s">
        <v>3072</v>
      </c>
      <c r="GG313" t="s">
        <v>4949</v>
      </c>
      <c r="GI313" t="s">
        <v>3074</v>
      </c>
      <c r="HN313" t="s">
        <v>5172</v>
      </c>
      <c r="HO313" t="s">
        <v>362</v>
      </c>
      <c r="HP313" t="s">
        <v>362</v>
      </c>
      <c r="HQ313" t="s">
        <v>360</v>
      </c>
      <c r="HR313" t="s">
        <v>362</v>
      </c>
      <c r="HS313" t="s">
        <v>362</v>
      </c>
      <c r="HT313" t="s">
        <v>362</v>
      </c>
      <c r="HU313" t="s">
        <v>362</v>
      </c>
      <c r="HV313" t="s">
        <v>362</v>
      </c>
      <c r="HW313" t="s">
        <v>362</v>
      </c>
      <c r="HY313" t="s">
        <v>5186</v>
      </c>
      <c r="HZ313" t="s">
        <v>362</v>
      </c>
      <c r="IA313" t="s">
        <v>362</v>
      </c>
      <c r="IB313" t="s">
        <v>362</v>
      </c>
      <c r="IC313" t="s">
        <v>362</v>
      </c>
      <c r="ID313" t="s">
        <v>360</v>
      </c>
      <c r="IE313" t="s">
        <v>362</v>
      </c>
      <c r="IG313" t="s">
        <v>4907</v>
      </c>
      <c r="IP313" t="s">
        <v>5203</v>
      </c>
      <c r="IQ313" t="s">
        <v>6095</v>
      </c>
      <c r="IR313" t="s">
        <v>360</v>
      </c>
      <c r="IS313" t="s">
        <v>360</v>
      </c>
      <c r="IT313" t="s">
        <v>362</v>
      </c>
      <c r="IU313" t="s">
        <v>362</v>
      </c>
      <c r="IV313" t="s">
        <v>362</v>
      </c>
      <c r="IW313" t="s">
        <v>362</v>
      </c>
      <c r="IX313" t="s">
        <v>362</v>
      </c>
      <c r="IY313" t="s">
        <v>362</v>
      </c>
      <c r="IZ313" t="s">
        <v>362</v>
      </c>
      <c r="JA313" t="s">
        <v>362</v>
      </c>
      <c r="JL313" t="s">
        <v>5235</v>
      </c>
      <c r="JX313" t="s">
        <v>5248</v>
      </c>
      <c r="JY313" t="s">
        <v>360</v>
      </c>
      <c r="JZ313" t="s">
        <v>362</v>
      </c>
      <c r="KA313" t="s">
        <v>362</v>
      </c>
      <c r="KB313" t="s">
        <v>362</v>
      </c>
      <c r="KC313" t="s">
        <v>362</v>
      </c>
      <c r="KD313" t="s">
        <v>362</v>
      </c>
      <c r="KE313" t="s">
        <v>362</v>
      </c>
      <c r="KF313" t="s">
        <v>362</v>
      </c>
      <c r="KG313" t="s">
        <v>362</v>
      </c>
      <c r="KI313" t="s">
        <v>5259</v>
      </c>
      <c r="KJ313" t="s">
        <v>5263</v>
      </c>
      <c r="KK313" t="s">
        <v>360</v>
      </c>
      <c r="KL313" t="s">
        <v>362</v>
      </c>
      <c r="KM313" t="s">
        <v>362</v>
      </c>
      <c r="KN313" t="s">
        <v>362</v>
      </c>
      <c r="KO313" t="s">
        <v>362</v>
      </c>
      <c r="KP313" t="s">
        <v>362</v>
      </c>
      <c r="KQ313" t="s">
        <v>362</v>
      </c>
      <c r="KR313" t="s">
        <v>362</v>
      </c>
      <c r="KS313" t="s">
        <v>362</v>
      </c>
      <c r="KT313" t="s">
        <v>362</v>
      </c>
      <c r="KU313" t="s">
        <v>362</v>
      </c>
      <c r="LJ313" t="s">
        <v>6540</v>
      </c>
      <c r="LK313" t="s">
        <v>360</v>
      </c>
      <c r="LL313" t="s">
        <v>360</v>
      </c>
      <c r="LM313" t="s">
        <v>362</v>
      </c>
      <c r="LN313" t="s">
        <v>362</v>
      </c>
      <c r="LO313" t="s">
        <v>362</v>
      </c>
      <c r="LP313" t="s">
        <v>362</v>
      </c>
      <c r="LQ313" t="s">
        <v>362</v>
      </c>
      <c r="LS313" t="s">
        <v>3072</v>
      </c>
      <c r="LT313" t="s">
        <v>5287</v>
      </c>
      <c r="MR313" t="s">
        <v>5310</v>
      </c>
      <c r="MS313" t="s">
        <v>360</v>
      </c>
      <c r="MT313" t="s">
        <v>362</v>
      </c>
      <c r="MU313" t="s">
        <v>362</v>
      </c>
      <c r="MV313" t="s">
        <v>362</v>
      </c>
      <c r="MW313" t="s">
        <v>362</v>
      </c>
      <c r="MX313" t="s">
        <v>362</v>
      </c>
      <c r="MY313" t="s">
        <v>362</v>
      </c>
      <c r="MZ313" t="s">
        <v>362</v>
      </c>
      <c r="NA313" t="s">
        <v>362</v>
      </c>
      <c r="NB313" t="s">
        <v>362</v>
      </c>
      <c r="NC313" t="s">
        <v>362</v>
      </c>
      <c r="NE313" t="s">
        <v>4971</v>
      </c>
      <c r="NF313" t="s">
        <v>362</v>
      </c>
      <c r="NG313" t="s">
        <v>362</v>
      </c>
      <c r="NH313" t="s">
        <v>362</v>
      </c>
      <c r="NI313" t="s">
        <v>362</v>
      </c>
      <c r="NJ313" t="s">
        <v>362</v>
      </c>
      <c r="NK313" t="s">
        <v>362</v>
      </c>
      <c r="NL313" t="s">
        <v>362</v>
      </c>
      <c r="NM313" t="s">
        <v>362</v>
      </c>
      <c r="NN313" t="s">
        <v>362</v>
      </c>
      <c r="NO313" t="s">
        <v>362</v>
      </c>
      <c r="NP313" t="s">
        <v>362</v>
      </c>
      <c r="NQ313" t="s">
        <v>360</v>
      </c>
      <c r="NR313" t="s">
        <v>362</v>
      </c>
      <c r="NS313" t="s">
        <v>362</v>
      </c>
      <c r="NU313" t="s">
        <v>5263</v>
      </c>
      <c r="NV313" t="s">
        <v>360</v>
      </c>
      <c r="NW313" t="s">
        <v>362</v>
      </c>
      <c r="NX313" t="s">
        <v>362</v>
      </c>
      <c r="NY313" t="s">
        <v>362</v>
      </c>
      <c r="NZ313" t="s">
        <v>362</v>
      </c>
      <c r="OA313" t="s">
        <v>362</v>
      </c>
      <c r="OB313" t="s">
        <v>362</v>
      </c>
      <c r="OC313" t="s">
        <v>362</v>
      </c>
      <c r="OD313" t="s">
        <v>362</v>
      </c>
      <c r="OE313" t="s">
        <v>362</v>
      </c>
      <c r="OF313" t="s">
        <v>362</v>
      </c>
      <c r="OG313" t="s">
        <v>362</v>
      </c>
      <c r="OI313" t="s">
        <v>5345</v>
      </c>
      <c r="OJ313" t="s">
        <v>360</v>
      </c>
      <c r="OK313" t="s">
        <v>362</v>
      </c>
      <c r="OL313" t="s">
        <v>362</v>
      </c>
      <c r="OM313" t="s">
        <v>362</v>
      </c>
      <c r="ON313" t="s">
        <v>362</v>
      </c>
      <c r="OO313" t="s">
        <v>362</v>
      </c>
      <c r="OP313" t="s">
        <v>362</v>
      </c>
      <c r="OQ313" t="s">
        <v>362</v>
      </c>
      <c r="OR313" t="s">
        <v>362</v>
      </c>
      <c r="OS313" t="s">
        <v>362</v>
      </c>
      <c r="OU313" t="s">
        <v>5002</v>
      </c>
      <c r="PF313" t="s">
        <v>5398</v>
      </c>
      <c r="PG313" t="s">
        <v>362</v>
      </c>
      <c r="PH313" t="s">
        <v>362</v>
      </c>
      <c r="PI313" t="s">
        <v>362</v>
      </c>
      <c r="PJ313" t="s">
        <v>362</v>
      </c>
      <c r="PK313" t="s">
        <v>362</v>
      </c>
      <c r="PL313" t="s">
        <v>362</v>
      </c>
      <c r="PM313" t="s">
        <v>362</v>
      </c>
      <c r="PN313" t="s">
        <v>362</v>
      </c>
      <c r="PO313" t="s">
        <v>362</v>
      </c>
      <c r="PP313" t="s">
        <v>362</v>
      </c>
      <c r="PQ313" t="s">
        <v>362</v>
      </c>
      <c r="PR313" t="s">
        <v>362</v>
      </c>
      <c r="PS313" t="s">
        <v>362</v>
      </c>
      <c r="PT313" t="s">
        <v>362</v>
      </c>
      <c r="PU313" t="s">
        <v>362</v>
      </c>
      <c r="PV313" t="s">
        <v>362</v>
      </c>
      <c r="PW313" t="s">
        <v>362</v>
      </c>
      <c r="PX313" t="s">
        <v>360</v>
      </c>
      <c r="PZ313" t="s">
        <v>4907</v>
      </c>
      <c r="QA313" t="s">
        <v>362</v>
      </c>
      <c r="QB313" t="s">
        <v>362</v>
      </c>
      <c r="QC313" t="s">
        <v>362</v>
      </c>
      <c r="QD313" t="s">
        <v>362</v>
      </c>
      <c r="QE313" t="s">
        <v>362</v>
      </c>
      <c r="QF313" t="s">
        <v>362</v>
      </c>
      <c r="QG313" t="s">
        <v>362</v>
      </c>
      <c r="QH313" t="s">
        <v>362</v>
      </c>
      <c r="QI313" t="s">
        <v>362</v>
      </c>
      <c r="QJ313" t="s">
        <v>362</v>
      </c>
      <c r="QK313" t="s">
        <v>362</v>
      </c>
      <c r="QL313" t="s">
        <v>362</v>
      </c>
      <c r="QM313" t="s">
        <v>362</v>
      </c>
      <c r="QN313" t="s">
        <v>362</v>
      </c>
      <c r="QO313" t="s">
        <v>360</v>
      </c>
      <c r="QP313" t="s">
        <v>362</v>
      </c>
      <c r="SZ313" t="s">
        <v>3074</v>
      </c>
      <c r="TA313" t="s">
        <v>362</v>
      </c>
      <c r="TB313" t="s">
        <v>362</v>
      </c>
      <c r="TC313" t="s">
        <v>362</v>
      </c>
      <c r="TD313" t="s">
        <v>362</v>
      </c>
      <c r="TE313" t="s">
        <v>362</v>
      </c>
      <c r="TF313" t="s">
        <v>362</v>
      </c>
      <c r="TG313" t="s">
        <v>360</v>
      </c>
      <c r="TH313" t="s">
        <v>362</v>
      </c>
      <c r="UN313" t="s">
        <v>3074</v>
      </c>
      <c r="UO313" t="s">
        <v>3074</v>
      </c>
      <c r="UP313" t="s">
        <v>3074</v>
      </c>
      <c r="UQ313" t="s">
        <v>7253</v>
      </c>
      <c r="UR313" t="s">
        <v>304</v>
      </c>
      <c r="US313" t="s">
        <v>314</v>
      </c>
      <c r="UT313" t="s">
        <v>290</v>
      </c>
      <c r="UU313" t="s">
        <v>698</v>
      </c>
      <c r="UV313" t="s">
        <v>525</v>
      </c>
      <c r="UW313" t="s">
        <v>329</v>
      </c>
      <c r="UX313" t="s">
        <v>737</v>
      </c>
      <c r="UY313" t="s">
        <v>406</v>
      </c>
      <c r="UZ313" t="s">
        <v>1098</v>
      </c>
      <c r="VA313" t="s">
        <v>372</v>
      </c>
      <c r="VB313" t="s">
        <v>380</v>
      </c>
    </row>
    <row r="314" spans="1:574" x14ac:dyDescent="0.25">
      <c r="A314" t="s">
        <v>7254</v>
      </c>
      <c r="B314" s="38">
        <v>45923</v>
      </c>
      <c r="C314" t="s">
        <v>3055</v>
      </c>
      <c r="D314" t="s">
        <v>3062</v>
      </c>
      <c r="E314" t="s">
        <v>3068</v>
      </c>
      <c r="G314" t="s">
        <v>3072</v>
      </c>
      <c r="H314" s="38">
        <v>44686</v>
      </c>
      <c r="I314">
        <v>32</v>
      </c>
      <c r="J314" t="s">
        <v>1471</v>
      </c>
      <c r="K314" t="s">
        <v>4866</v>
      </c>
      <c r="L314" t="s">
        <v>4875</v>
      </c>
      <c r="N314" t="s">
        <v>4913</v>
      </c>
      <c r="P314" t="s">
        <v>4921</v>
      </c>
      <c r="R314" t="s">
        <v>5527</v>
      </c>
      <c r="S314" t="s">
        <v>360</v>
      </c>
      <c r="T314" t="s">
        <v>362</v>
      </c>
      <c r="U314" t="s">
        <v>362</v>
      </c>
      <c r="V314" t="s">
        <v>362</v>
      </c>
      <c r="W314" t="s">
        <v>362</v>
      </c>
      <c r="X314" t="s">
        <v>362</v>
      </c>
      <c r="Y314" t="s">
        <v>362</v>
      </c>
      <c r="Z314" t="s">
        <v>362</v>
      </c>
      <c r="AB314" t="s">
        <v>4940</v>
      </c>
      <c r="AC314" t="s">
        <v>4940</v>
      </c>
      <c r="AD314" t="s">
        <v>4940</v>
      </c>
      <c r="AE314" t="s">
        <v>4940</v>
      </c>
      <c r="AF314" t="s">
        <v>4940</v>
      </c>
      <c r="AG314" t="s">
        <v>4940</v>
      </c>
      <c r="AH314" t="s">
        <v>7255</v>
      </c>
      <c r="AI314" t="s">
        <v>360</v>
      </c>
      <c r="AJ314" t="s">
        <v>362</v>
      </c>
      <c r="AK314" t="s">
        <v>360</v>
      </c>
      <c r="AL314" t="s">
        <v>360</v>
      </c>
      <c r="AM314" t="s">
        <v>362</v>
      </c>
      <c r="AN314" t="s">
        <v>362</v>
      </c>
      <c r="AO314" t="s">
        <v>362</v>
      </c>
      <c r="AP314" t="s">
        <v>362</v>
      </c>
      <c r="AQ314" t="s">
        <v>362</v>
      </c>
      <c r="AR314" t="s">
        <v>362</v>
      </c>
      <c r="AS314" t="s">
        <v>360</v>
      </c>
      <c r="AT314" t="s">
        <v>362</v>
      </c>
      <c r="AU314" t="s">
        <v>362</v>
      </c>
      <c r="AV314" t="s">
        <v>362</v>
      </c>
      <c r="AX314" t="s">
        <v>4973</v>
      </c>
      <c r="AY314" t="s">
        <v>362</v>
      </c>
      <c r="AZ314" t="s">
        <v>362</v>
      </c>
      <c r="BA314" t="s">
        <v>362</v>
      </c>
      <c r="BB314" t="s">
        <v>362</v>
      </c>
      <c r="BC314" t="s">
        <v>362</v>
      </c>
      <c r="BD314" t="s">
        <v>362</v>
      </c>
      <c r="BE314" t="s">
        <v>362</v>
      </c>
      <c r="BF314" t="s">
        <v>362</v>
      </c>
      <c r="BG314" t="s">
        <v>362</v>
      </c>
      <c r="BH314" t="s">
        <v>362</v>
      </c>
      <c r="BI314" t="s">
        <v>362</v>
      </c>
      <c r="BJ314" t="s">
        <v>360</v>
      </c>
      <c r="BK314" t="s">
        <v>362</v>
      </c>
      <c r="DE314" t="s">
        <v>5030</v>
      </c>
      <c r="DN314" t="s">
        <v>5041</v>
      </c>
      <c r="DO314" t="s">
        <v>362</v>
      </c>
      <c r="DP314" t="s">
        <v>360</v>
      </c>
      <c r="DQ314" t="s">
        <v>362</v>
      </c>
      <c r="DR314" t="s">
        <v>362</v>
      </c>
      <c r="DS314" t="s">
        <v>362</v>
      </c>
      <c r="DT314" t="s">
        <v>362</v>
      </c>
      <c r="DU314" t="s">
        <v>362</v>
      </c>
      <c r="DV314" t="s">
        <v>362</v>
      </c>
      <c r="DW314" t="s">
        <v>362</v>
      </c>
      <c r="EK314" t="s">
        <v>5072</v>
      </c>
      <c r="EL314" t="s">
        <v>5080</v>
      </c>
      <c r="EM314" t="s">
        <v>360</v>
      </c>
      <c r="EN314" t="s">
        <v>362</v>
      </c>
      <c r="EO314" t="s">
        <v>362</v>
      </c>
      <c r="EP314" t="s">
        <v>362</v>
      </c>
      <c r="EQ314" t="s">
        <v>362</v>
      </c>
      <c r="ER314" t="s">
        <v>362</v>
      </c>
      <c r="ES314" t="s">
        <v>362</v>
      </c>
      <c r="ET314" t="s">
        <v>362</v>
      </c>
      <c r="EU314" t="s">
        <v>362</v>
      </c>
      <c r="EW314" t="s">
        <v>5094</v>
      </c>
      <c r="EX314" t="s">
        <v>360</v>
      </c>
      <c r="EY314" t="s">
        <v>362</v>
      </c>
      <c r="EZ314" t="s">
        <v>362</v>
      </c>
      <c r="FA314" t="s">
        <v>362</v>
      </c>
      <c r="FB314" t="s">
        <v>362</v>
      </c>
      <c r="FC314" t="s">
        <v>362</v>
      </c>
      <c r="FD314" t="s">
        <v>362</v>
      </c>
      <c r="FE314" t="s">
        <v>362</v>
      </c>
      <c r="FF314" t="s">
        <v>362</v>
      </c>
      <c r="FG314" t="s">
        <v>362</v>
      </c>
      <c r="FH314" t="s">
        <v>362</v>
      </c>
      <c r="FJ314" t="s">
        <v>5070</v>
      </c>
      <c r="FK314" t="s">
        <v>5111</v>
      </c>
      <c r="FL314" t="s">
        <v>5113</v>
      </c>
      <c r="FM314" t="s">
        <v>360</v>
      </c>
      <c r="FN314" t="s">
        <v>362</v>
      </c>
      <c r="FO314" t="s">
        <v>362</v>
      </c>
      <c r="FP314" t="s">
        <v>362</v>
      </c>
      <c r="FQ314" t="s">
        <v>362</v>
      </c>
      <c r="FR314" t="s">
        <v>362</v>
      </c>
      <c r="FS314" t="s">
        <v>362</v>
      </c>
      <c r="FT314" t="s">
        <v>362</v>
      </c>
      <c r="FV314" t="s">
        <v>5111</v>
      </c>
      <c r="FW314" t="s">
        <v>5126</v>
      </c>
      <c r="FX314" t="s">
        <v>362</v>
      </c>
      <c r="FY314" t="s">
        <v>360</v>
      </c>
      <c r="FZ314" t="s">
        <v>362</v>
      </c>
      <c r="GA314" t="s">
        <v>362</v>
      </c>
      <c r="GB314" t="s">
        <v>362</v>
      </c>
      <c r="GC314" t="s">
        <v>362</v>
      </c>
      <c r="GD314" t="s">
        <v>362</v>
      </c>
      <c r="GE314" t="s">
        <v>362</v>
      </c>
      <c r="GG314" t="s">
        <v>4949</v>
      </c>
      <c r="GI314" t="s">
        <v>3074</v>
      </c>
      <c r="HN314" t="s">
        <v>5172</v>
      </c>
      <c r="HO314" t="s">
        <v>362</v>
      </c>
      <c r="HP314" t="s">
        <v>362</v>
      </c>
      <c r="HQ314" t="s">
        <v>360</v>
      </c>
      <c r="HR314" t="s">
        <v>362</v>
      </c>
      <c r="HS314" t="s">
        <v>362</v>
      </c>
      <c r="HT314" t="s">
        <v>362</v>
      </c>
      <c r="HU314" t="s">
        <v>362</v>
      </c>
      <c r="HV314" t="s">
        <v>362</v>
      </c>
      <c r="HW314" t="s">
        <v>362</v>
      </c>
      <c r="HY314" t="s">
        <v>5186</v>
      </c>
      <c r="HZ314" t="s">
        <v>362</v>
      </c>
      <c r="IA314" t="s">
        <v>362</v>
      </c>
      <c r="IB314" t="s">
        <v>362</v>
      </c>
      <c r="IC314" t="s">
        <v>362</v>
      </c>
      <c r="ID314" t="s">
        <v>360</v>
      </c>
      <c r="IE314" t="s">
        <v>362</v>
      </c>
      <c r="IG314" t="s">
        <v>5187</v>
      </c>
      <c r="IP314" t="s">
        <v>5203</v>
      </c>
      <c r="IQ314" t="s">
        <v>5220</v>
      </c>
      <c r="IR314" t="s">
        <v>362</v>
      </c>
      <c r="IS314" t="s">
        <v>362</v>
      </c>
      <c r="IT314" t="s">
        <v>362</v>
      </c>
      <c r="IU314" t="s">
        <v>362</v>
      </c>
      <c r="IV314" t="s">
        <v>360</v>
      </c>
      <c r="IW314" t="s">
        <v>362</v>
      </c>
      <c r="IX314" t="s">
        <v>362</v>
      </c>
      <c r="IY314" t="s">
        <v>362</v>
      </c>
      <c r="IZ314" t="s">
        <v>362</v>
      </c>
      <c r="JA314" t="s">
        <v>362</v>
      </c>
      <c r="JL314" t="s">
        <v>5235</v>
      </c>
      <c r="JX314" t="s">
        <v>5248</v>
      </c>
      <c r="JY314" t="s">
        <v>360</v>
      </c>
      <c r="JZ314" t="s">
        <v>362</v>
      </c>
      <c r="KA314" t="s">
        <v>362</v>
      </c>
      <c r="KB314" t="s">
        <v>362</v>
      </c>
      <c r="KC314" t="s">
        <v>362</v>
      </c>
      <c r="KD314" t="s">
        <v>362</v>
      </c>
      <c r="KE314" t="s">
        <v>362</v>
      </c>
      <c r="KF314" t="s">
        <v>362</v>
      </c>
      <c r="KG314" t="s">
        <v>362</v>
      </c>
      <c r="KI314" t="s">
        <v>5259</v>
      </c>
      <c r="KJ314" t="s">
        <v>5263</v>
      </c>
      <c r="KK314" t="s">
        <v>360</v>
      </c>
      <c r="KL314" t="s">
        <v>362</v>
      </c>
      <c r="KM314" t="s">
        <v>362</v>
      </c>
      <c r="KN314" t="s">
        <v>362</v>
      </c>
      <c r="KO314" t="s">
        <v>362</v>
      </c>
      <c r="KP314" t="s">
        <v>362</v>
      </c>
      <c r="KQ314" t="s">
        <v>362</v>
      </c>
      <c r="KR314" t="s">
        <v>362</v>
      </c>
      <c r="KS314" t="s">
        <v>362</v>
      </c>
      <c r="KT314" t="s">
        <v>362</v>
      </c>
      <c r="KU314" t="s">
        <v>362</v>
      </c>
      <c r="LJ314" t="s">
        <v>5997</v>
      </c>
      <c r="LK314" t="s">
        <v>360</v>
      </c>
      <c r="LL314" t="s">
        <v>360</v>
      </c>
      <c r="LM314" t="s">
        <v>362</v>
      </c>
      <c r="LN314" t="s">
        <v>362</v>
      </c>
      <c r="LO314" t="s">
        <v>362</v>
      </c>
      <c r="LP314" t="s">
        <v>362</v>
      </c>
      <c r="LQ314" t="s">
        <v>362</v>
      </c>
      <c r="LS314" t="s">
        <v>3074</v>
      </c>
      <c r="LT314" t="s">
        <v>5287</v>
      </c>
      <c r="MR314" t="s">
        <v>5310</v>
      </c>
      <c r="MS314" t="s">
        <v>360</v>
      </c>
      <c r="MT314" t="s">
        <v>362</v>
      </c>
      <c r="MU314" t="s">
        <v>362</v>
      </c>
      <c r="MV314" t="s">
        <v>362</v>
      </c>
      <c r="MW314" t="s">
        <v>362</v>
      </c>
      <c r="MX314" t="s">
        <v>362</v>
      </c>
      <c r="MY314" t="s">
        <v>362</v>
      </c>
      <c r="MZ314" t="s">
        <v>362</v>
      </c>
      <c r="NA314" t="s">
        <v>362</v>
      </c>
      <c r="NB314" t="s">
        <v>362</v>
      </c>
      <c r="NC314" t="s">
        <v>362</v>
      </c>
      <c r="NE314" t="s">
        <v>4971</v>
      </c>
      <c r="NF314" t="s">
        <v>362</v>
      </c>
      <c r="NG314" t="s">
        <v>362</v>
      </c>
      <c r="NH314" t="s">
        <v>362</v>
      </c>
      <c r="NI314" t="s">
        <v>362</v>
      </c>
      <c r="NJ314" t="s">
        <v>362</v>
      </c>
      <c r="NK314" t="s">
        <v>362</v>
      </c>
      <c r="NL314" t="s">
        <v>362</v>
      </c>
      <c r="NM314" t="s">
        <v>362</v>
      </c>
      <c r="NN314" t="s">
        <v>362</v>
      </c>
      <c r="NO314" t="s">
        <v>362</v>
      </c>
      <c r="NP314" t="s">
        <v>362</v>
      </c>
      <c r="NQ314" t="s">
        <v>360</v>
      </c>
      <c r="NR314" t="s">
        <v>362</v>
      </c>
      <c r="NS314" t="s">
        <v>362</v>
      </c>
      <c r="NU314" t="s">
        <v>5263</v>
      </c>
      <c r="NV314" t="s">
        <v>360</v>
      </c>
      <c r="NW314" t="s">
        <v>362</v>
      </c>
      <c r="NX314" t="s">
        <v>362</v>
      </c>
      <c r="NY314" t="s">
        <v>362</v>
      </c>
      <c r="NZ314" t="s">
        <v>362</v>
      </c>
      <c r="OA314" t="s">
        <v>362</v>
      </c>
      <c r="OB314" t="s">
        <v>362</v>
      </c>
      <c r="OC314" t="s">
        <v>362</v>
      </c>
      <c r="OD314" t="s">
        <v>362</v>
      </c>
      <c r="OE314" t="s">
        <v>362</v>
      </c>
      <c r="OF314" t="s">
        <v>362</v>
      </c>
      <c r="OG314" t="s">
        <v>362</v>
      </c>
      <c r="OI314" t="s">
        <v>5345</v>
      </c>
      <c r="OJ314" t="s">
        <v>360</v>
      </c>
      <c r="OK314" t="s">
        <v>362</v>
      </c>
      <c r="OL314" t="s">
        <v>362</v>
      </c>
      <c r="OM314" t="s">
        <v>362</v>
      </c>
      <c r="ON314" t="s">
        <v>362</v>
      </c>
      <c r="OO314" t="s">
        <v>362</v>
      </c>
      <c r="OP314" t="s">
        <v>362</v>
      </c>
      <c r="OQ314" t="s">
        <v>362</v>
      </c>
      <c r="OR314" t="s">
        <v>362</v>
      </c>
      <c r="OS314" t="s">
        <v>362</v>
      </c>
      <c r="OU314" t="s">
        <v>5002</v>
      </c>
      <c r="PF314" t="s">
        <v>5398</v>
      </c>
      <c r="PG314" t="s">
        <v>362</v>
      </c>
      <c r="PH314" t="s">
        <v>362</v>
      </c>
      <c r="PI314" t="s">
        <v>362</v>
      </c>
      <c r="PJ314" t="s">
        <v>362</v>
      </c>
      <c r="PK314" t="s">
        <v>362</v>
      </c>
      <c r="PL314" t="s">
        <v>362</v>
      </c>
      <c r="PM314" t="s">
        <v>362</v>
      </c>
      <c r="PN314" t="s">
        <v>362</v>
      </c>
      <c r="PO314" t="s">
        <v>362</v>
      </c>
      <c r="PP314" t="s">
        <v>362</v>
      </c>
      <c r="PQ314" t="s">
        <v>362</v>
      </c>
      <c r="PR314" t="s">
        <v>362</v>
      </c>
      <c r="PS314" t="s">
        <v>362</v>
      </c>
      <c r="PT314" t="s">
        <v>362</v>
      </c>
      <c r="PU314" t="s">
        <v>362</v>
      </c>
      <c r="PV314" t="s">
        <v>362</v>
      </c>
      <c r="PW314" t="s">
        <v>362</v>
      </c>
      <c r="PX314" t="s">
        <v>360</v>
      </c>
      <c r="PZ314" t="s">
        <v>5398</v>
      </c>
      <c r="QA314" t="s">
        <v>362</v>
      </c>
      <c r="QB314" t="s">
        <v>362</v>
      </c>
      <c r="QC314" t="s">
        <v>362</v>
      </c>
      <c r="QD314" t="s">
        <v>362</v>
      </c>
      <c r="QE314" t="s">
        <v>362</v>
      </c>
      <c r="QF314" t="s">
        <v>362</v>
      </c>
      <c r="QG314" t="s">
        <v>362</v>
      </c>
      <c r="QH314" t="s">
        <v>362</v>
      </c>
      <c r="QI314" t="s">
        <v>362</v>
      </c>
      <c r="QJ314" t="s">
        <v>362</v>
      </c>
      <c r="QK314" t="s">
        <v>362</v>
      </c>
      <c r="QL314" t="s">
        <v>362</v>
      </c>
      <c r="QM314" t="s">
        <v>360</v>
      </c>
      <c r="QN314" t="s">
        <v>362</v>
      </c>
      <c r="QO314" t="s">
        <v>362</v>
      </c>
      <c r="QP314" t="s">
        <v>362</v>
      </c>
      <c r="SZ314" t="s">
        <v>3074</v>
      </c>
      <c r="TA314" t="s">
        <v>362</v>
      </c>
      <c r="TB314" t="s">
        <v>362</v>
      </c>
      <c r="TC314" t="s">
        <v>362</v>
      </c>
      <c r="TD314" t="s">
        <v>362</v>
      </c>
      <c r="TE314" t="s">
        <v>362</v>
      </c>
      <c r="TF314" t="s">
        <v>362</v>
      </c>
      <c r="TG314" t="s">
        <v>360</v>
      </c>
      <c r="TH314" t="s">
        <v>362</v>
      </c>
      <c r="UN314" t="s">
        <v>3074</v>
      </c>
      <c r="UO314" t="s">
        <v>3074</v>
      </c>
      <c r="UP314" t="s">
        <v>3074</v>
      </c>
      <c r="UQ314" t="s">
        <v>7256</v>
      </c>
      <c r="UR314" t="s">
        <v>304</v>
      </c>
      <c r="US314" t="s">
        <v>314</v>
      </c>
      <c r="UT314" t="s">
        <v>282</v>
      </c>
      <c r="UU314" t="s">
        <v>690</v>
      </c>
      <c r="UV314" t="s">
        <v>532</v>
      </c>
      <c r="UW314" t="s">
        <v>328</v>
      </c>
      <c r="UX314" t="s">
        <v>737</v>
      </c>
      <c r="UY314" t="s">
        <v>406</v>
      </c>
      <c r="UZ314" t="s">
        <v>1098</v>
      </c>
      <c r="VA314" t="s">
        <v>1184</v>
      </c>
      <c r="VB314" t="s">
        <v>380</v>
      </c>
    </row>
    <row r="315" spans="1:574" x14ac:dyDescent="0.25">
      <c r="A315" t="s">
        <v>7257</v>
      </c>
      <c r="B315" s="38">
        <v>45924</v>
      </c>
      <c r="C315" t="s">
        <v>3058</v>
      </c>
      <c r="D315" t="s">
        <v>3062</v>
      </c>
      <c r="E315" t="s">
        <v>3068</v>
      </c>
      <c r="G315" t="s">
        <v>3072</v>
      </c>
      <c r="H315" s="38">
        <v>45412</v>
      </c>
      <c r="I315">
        <v>37</v>
      </c>
      <c r="J315" t="s">
        <v>1471</v>
      </c>
      <c r="K315" t="s">
        <v>4866</v>
      </c>
      <c r="L315" t="s">
        <v>4875</v>
      </c>
      <c r="N315" t="s">
        <v>4911</v>
      </c>
      <c r="P315" t="s">
        <v>4921</v>
      </c>
      <c r="R315" t="s">
        <v>5527</v>
      </c>
      <c r="S315" t="s">
        <v>360</v>
      </c>
      <c r="T315" t="s">
        <v>362</v>
      </c>
      <c r="U315" t="s">
        <v>362</v>
      </c>
      <c r="V315" t="s">
        <v>362</v>
      </c>
      <c r="W315" t="s">
        <v>362</v>
      </c>
      <c r="X315" t="s">
        <v>362</v>
      </c>
      <c r="Y315" t="s">
        <v>362</v>
      </c>
      <c r="Z315" t="s">
        <v>362</v>
      </c>
      <c r="AB315" t="s">
        <v>4940</v>
      </c>
      <c r="AC315" t="s">
        <v>4940</v>
      </c>
      <c r="AD315" t="s">
        <v>4940</v>
      </c>
      <c r="AE315" t="s">
        <v>4940</v>
      </c>
      <c r="AF315" t="s">
        <v>4940</v>
      </c>
      <c r="AG315" t="s">
        <v>4940</v>
      </c>
      <c r="AH315" t="s">
        <v>5984</v>
      </c>
      <c r="AI315" t="s">
        <v>360</v>
      </c>
      <c r="AJ315" t="s">
        <v>360</v>
      </c>
      <c r="AK315" t="s">
        <v>362</v>
      </c>
      <c r="AL315" t="s">
        <v>362</v>
      </c>
      <c r="AM315" t="s">
        <v>362</v>
      </c>
      <c r="AN315" t="s">
        <v>362</v>
      </c>
      <c r="AO315" t="s">
        <v>362</v>
      </c>
      <c r="AP315" t="s">
        <v>362</v>
      </c>
      <c r="AQ315" t="s">
        <v>362</v>
      </c>
      <c r="AR315" t="s">
        <v>362</v>
      </c>
      <c r="AS315" t="s">
        <v>362</v>
      </c>
      <c r="AT315" t="s">
        <v>362</v>
      </c>
      <c r="AU315" t="s">
        <v>362</v>
      </c>
      <c r="AV315" t="s">
        <v>362</v>
      </c>
      <c r="AX315" t="s">
        <v>4973</v>
      </c>
      <c r="AY315" t="s">
        <v>362</v>
      </c>
      <c r="AZ315" t="s">
        <v>362</v>
      </c>
      <c r="BA315" t="s">
        <v>362</v>
      </c>
      <c r="BB315" t="s">
        <v>362</v>
      </c>
      <c r="BC315" t="s">
        <v>362</v>
      </c>
      <c r="BD315" t="s">
        <v>362</v>
      </c>
      <c r="BE315" t="s">
        <v>362</v>
      </c>
      <c r="BF315" t="s">
        <v>362</v>
      </c>
      <c r="BG315" t="s">
        <v>362</v>
      </c>
      <c r="BH315" t="s">
        <v>362</v>
      </c>
      <c r="BI315" t="s">
        <v>362</v>
      </c>
      <c r="BJ315" t="s">
        <v>360</v>
      </c>
      <c r="BK315" t="s">
        <v>362</v>
      </c>
      <c r="DE315" t="s">
        <v>5030</v>
      </c>
      <c r="DN315" t="s">
        <v>5041</v>
      </c>
      <c r="DO315" t="s">
        <v>362</v>
      </c>
      <c r="DP315" t="s">
        <v>360</v>
      </c>
      <c r="DQ315" t="s">
        <v>362</v>
      </c>
      <c r="DR315" t="s">
        <v>362</v>
      </c>
      <c r="DS315" t="s">
        <v>362</v>
      </c>
      <c r="DT315" t="s">
        <v>362</v>
      </c>
      <c r="DU315" t="s">
        <v>362</v>
      </c>
      <c r="DV315" t="s">
        <v>362</v>
      </c>
      <c r="DW315" t="s">
        <v>362</v>
      </c>
      <c r="EK315" t="s">
        <v>5070</v>
      </c>
      <c r="EW315" t="s">
        <v>5102</v>
      </c>
      <c r="EX315" t="s">
        <v>362</v>
      </c>
      <c r="EY315" t="s">
        <v>362</v>
      </c>
      <c r="EZ315" t="s">
        <v>362</v>
      </c>
      <c r="FA315" t="s">
        <v>362</v>
      </c>
      <c r="FB315" t="s">
        <v>360</v>
      </c>
      <c r="FC315" t="s">
        <v>362</v>
      </c>
      <c r="FD315" t="s">
        <v>362</v>
      </c>
      <c r="FE315" t="s">
        <v>362</v>
      </c>
      <c r="FF315" t="s">
        <v>362</v>
      </c>
      <c r="FG315" t="s">
        <v>362</v>
      </c>
      <c r="FH315" t="s">
        <v>362</v>
      </c>
      <c r="FJ315" t="s">
        <v>5072</v>
      </c>
      <c r="FK315" t="s">
        <v>5111</v>
      </c>
      <c r="FL315" t="s">
        <v>5113</v>
      </c>
      <c r="FM315" t="s">
        <v>360</v>
      </c>
      <c r="FN315" t="s">
        <v>362</v>
      </c>
      <c r="FO315" t="s">
        <v>362</v>
      </c>
      <c r="FP315" t="s">
        <v>362</v>
      </c>
      <c r="FQ315" t="s">
        <v>362</v>
      </c>
      <c r="FR315" t="s">
        <v>362</v>
      </c>
      <c r="FS315" t="s">
        <v>362</v>
      </c>
      <c r="FT315" t="s">
        <v>362</v>
      </c>
      <c r="FV315" t="s">
        <v>5111</v>
      </c>
      <c r="FW315" t="s">
        <v>5132</v>
      </c>
      <c r="FX315" t="s">
        <v>362</v>
      </c>
      <c r="FY315" t="s">
        <v>362</v>
      </c>
      <c r="FZ315" t="s">
        <v>362</v>
      </c>
      <c r="GA315" t="s">
        <v>362</v>
      </c>
      <c r="GB315" t="s">
        <v>360</v>
      </c>
      <c r="GC315" t="s">
        <v>362</v>
      </c>
      <c r="GD315" t="s">
        <v>362</v>
      </c>
      <c r="GE315" t="s">
        <v>362</v>
      </c>
      <c r="GG315" t="s">
        <v>4949</v>
      </c>
      <c r="GI315" t="s">
        <v>3074</v>
      </c>
      <c r="HN315" t="s">
        <v>5172</v>
      </c>
      <c r="HO315" t="s">
        <v>362</v>
      </c>
      <c r="HP315" t="s">
        <v>362</v>
      </c>
      <c r="HQ315" t="s">
        <v>360</v>
      </c>
      <c r="HR315" t="s">
        <v>362</v>
      </c>
      <c r="HS315" t="s">
        <v>362</v>
      </c>
      <c r="HT315" t="s">
        <v>362</v>
      </c>
      <c r="HU315" t="s">
        <v>362</v>
      </c>
      <c r="HV315" t="s">
        <v>362</v>
      </c>
      <c r="HW315" t="s">
        <v>362</v>
      </c>
      <c r="HY315" t="s">
        <v>5186</v>
      </c>
      <c r="HZ315" t="s">
        <v>362</v>
      </c>
      <c r="IA315" t="s">
        <v>362</v>
      </c>
      <c r="IB315" t="s">
        <v>362</v>
      </c>
      <c r="IC315" t="s">
        <v>362</v>
      </c>
      <c r="ID315" t="s">
        <v>360</v>
      </c>
      <c r="IE315" t="s">
        <v>362</v>
      </c>
      <c r="IG315" t="s">
        <v>5021</v>
      </c>
      <c r="IH315" t="s">
        <v>5198</v>
      </c>
      <c r="II315" t="s">
        <v>362</v>
      </c>
      <c r="IJ315" t="s">
        <v>362</v>
      </c>
      <c r="IK315" t="s">
        <v>360</v>
      </c>
      <c r="IL315" t="s">
        <v>362</v>
      </c>
      <c r="IM315" t="s">
        <v>362</v>
      </c>
      <c r="IN315" t="s">
        <v>362</v>
      </c>
      <c r="IP315" t="s">
        <v>5205</v>
      </c>
      <c r="IQ315" t="s">
        <v>5220</v>
      </c>
      <c r="IR315" t="s">
        <v>362</v>
      </c>
      <c r="IS315" t="s">
        <v>362</v>
      </c>
      <c r="IT315" t="s">
        <v>362</v>
      </c>
      <c r="IU315" t="s">
        <v>362</v>
      </c>
      <c r="IV315" t="s">
        <v>360</v>
      </c>
      <c r="IW315" t="s">
        <v>362</v>
      </c>
      <c r="IX315" t="s">
        <v>362</v>
      </c>
      <c r="IY315" t="s">
        <v>362</v>
      </c>
      <c r="IZ315" t="s">
        <v>362</v>
      </c>
      <c r="JA315" t="s">
        <v>362</v>
      </c>
      <c r="JL315" t="s">
        <v>3074</v>
      </c>
      <c r="JX315" t="s">
        <v>5257</v>
      </c>
      <c r="JY315" t="s">
        <v>362</v>
      </c>
      <c r="JZ315" t="s">
        <v>362</v>
      </c>
      <c r="KA315" t="s">
        <v>362</v>
      </c>
      <c r="KB315" t="s">
        <v>362</v>
      </c>
      <c r="KC315" t="s">
        <v>362</v>
      </c>
      <c r="KD315" t="s">
        <v>360</v>
      </c>
      <c r="KE315" t="s">
        <v>362</v>
      </c>
      <c r="KF315" t="s">
        <v>362</v>
      </c>
      <c r="KG315" t="s">
        <v>362</v>
      </c>
      <c r="KI315" t="s">
        <v>5259</v>
      </c>
      <c r="KJ315" t="s">
        <v>6186</v>
      </c>
      <c r="KK315" t="s">
        <v>360</v>
      </c>
      <c r="KL315" t="s">
        <v>362</v>
      </c>
      <c r="KM315" t="s">
        <v>360</v>
      </c>
      <c r="KN315" t="s">
        <v>362</v>
      </c>
      <c r="KO315" t="s">
        <v>362</v>
      </c>
      <c r="KP315" t="s">
        <v>362</v>
      </c>
      <c r="KQ315" t="s">
        <v>362</v>
      </c>
      <c r="KR315" t="s">
        <v>362</v>
      </c>
      <c r="KS315" t="s">
        <v>362</v>
      </c>
      <c r="KT315" t="s">
        <v>362</v>
      </c>
      <c r="KU315" t="s">
        <v>362</v>
      </c>
      <c r="LJ315" t="s">
        <v>6023</v>
      </c>
      <c r="LK315" t="s">
        <v>360</v>
      </c>
      <c r="LL315" t="s">
        <v>360</v>
      </c>
      <c r="LM315" t="s">
        <v>360</v>
      </c>
      <c r="LN315" t="s">
        <v>360</v>
      </c>
      <c r="LO315" t="s">
        <v>362</v>
      </c>
      <c r="LP315" t="s">
        <v>362</v>
      </c>
      <c r="LQ315" t="s">
        <v>362</v>
      </c>
      <c r="LS315" t="s">
        <v>3072</v>
      </c>
      <c r="LT315" t="s">
        <v>5287</v>
      </c>
      <c r="MR315" t="s">
        <v>5310</v>
      </c>
      <c r="MS315" t="s">
        <v>360</v>
      </c>
      <c r="MT315" t="s">
        <v>362</v>
      </c>
      <c r="MU315" t="s">
        <v>362</v>
      </c>
      <c r="MV315" t="s">
        <v>362</v>
      </c>
      <c r="MW315" t="s">
        <v>362</v>
      </c>
      <c r="MX315" t="s">
        <v>362</v>
      </c>
      <c r="MY315" t="s">
        <v>362</v>
      </c>
      <c r="MZ315" t="s">
        <v>362</v>
      </c>
      <c r="NA315" t="s">
        <v>362</v>
      </c>
      <c r="NB315" t="s">
        <v>362</v>
      </c>
      <c r="NC315" t="s">
        <v>362</v>
      </c>
      <c r="NE315" t="s">
        <v>4971</v>
      </c>
      <c r="NF315" t="s">
        <v>362</v>
      </c>
      <c r="NG315" t="s">
        <v>362</v>
      </c>
      <c r="NH315" t="s">
        <v>362</v>
      </c>
      <c r="NI315" t="s">
        <v>362</v>
      </c>
      <c r="NJ315" t="s">
        <v>362</v>
      </c>
      <c r="NK315" t="s">
        <v>362</v>
      </c>
      <c r="NL315" t="s">
        <v>362</v>
      </c>
      <c r="NM315" t="s">
        <v>362</v>
      </c>
      <c r="NN315" t="s">
        <v>362</v>
      </c>
      <c r="NO315" t="s">
        <v>362</v>
      </c>
      <c r="NP315" t="s">
        <v>362</v>
      </c>
      <c r="NQ315" t="s">
        <v>360</v>
      </c>
      <c r="NR315" t="s">
        <v>362</v>
      </c>
      <c r="NS315" t="s">
        <v>362</v>
      </c>
      <c r="NU315" t="s">
        <v>5139</v>
      </c>
      <c r="NV315" t="s">
        <v>362</v>
      </c>
      <c r="NW315" t="s">
        <v>362</v>
      </c>
      <c r="NX315" t="s">
        <v>362</v>
      </c>
      <c r="NY315" t="s">
        <v>362</v>
      </c>
      <c r="NZ315" t="s">
        <v>360</v>
      </c>
      <c r="OA315" t="s">
        <v>362</v>
      </c>
      <c r="OB315" t="s">
        <v>362</v>
      </c>
      <c r="OC315" t="s">
        <v>362</v>
      </c>
      <c r="OD315" t="s">
        <v>362</v>
      </c>
      <c r="OE315" t="s">
        <v>362</v>
      </c>
      <c r="OF315" t="s">
        <v>362</v>
      </c>
      <c r="OG315" t="s">
        <v>362</v>
      </c>
      <c r="OI315" t="s">
        <v>5345</v>
      </c>
      <c r="OJ315" t="s">
        <v>360</v>
      </c>
      <c r="OK315" t="s">
        <v>362</v>
      </c>
      <c r="OL315" t="s">
        <v>362</v>
      </c>
      <c r="OM315" t="s">
        <v>362</v>
      </c>
      <c r="ON315" t="s">
        <v>362</v>
      </c>
      <c r="OO315" t="s">
        <v>362</v>
      </c>
      <c r="OP315" t="s">
        <v>362</v>
      </c>
      <c r="OQ315" t="s">
        <v>362</v>
      </c>
      <c r="OR315" t="s">
        <v>362</v>
      </c>
      <c r="OS315" t="s">
        <v>362</v>
      </c>
      <c r="OU315" t="s">
        <v>5019</v>
      </c>
      <c r="OV315" t="s">
        <v>5365</v>
      </c>
      <c r="OW315" t="s">
        <v>362</v>
      </c>
      <c r="OX315" t="s">
        <v>362</v>
      </c>
      <c r="OY315" t="s">
        <v>362</v>
      </c>
      <c r="OZ315" t="s">
        <v>360</v>
      </c>
      <c r="PA315" t="s">
        <v>362</v>
      </c>
      <c r="PB315" t="s">
        <v>362</v>
      </c>
      <c r="PC315" t="s">
        <v>362</v>
      </c>
      <c r="PD315" t="s">
        <v>362</v>
      </c>
      <c r="PF315" t="s">
        <v>5387</v>
      </c>
      <c r="PG315" t="s">
        <v>362</v>
      </c>
      <c r="PH315" t="s">
        <v>362</v>
      </c>
      <c r="PI315" t="s">
        <v>362</v>
      </c>
      <c r="PJ315" t="s">
        <v>362</v>
      </c>
      <c r="PK315" t="s">
        <v>362</v>
      </c>
      <c r="PL315" t="s">
        <v>362</v>
      </c>
      <c r="PM315" t="s">
        <v>362</v>
      </c>
      <c r="PN315" t="s">
        <v>362</v>
      </c>
      <c r="PO315" t="s">
        <v>362</v>
      </c>
      <c r="PP315" t="s">
        <v>360</v>
      </c>
      <c r="PQ315" t="s">
        <v>362</v>
      </c>
      <c r="PR315" t="s">
        <v>362</v>
      </c>
      <c r="PS315" t="s">
        <v>362</v>
      </c>
      <c r="PT315" t="s">
        <v>362</v>
      </c>
      <c r="PU315" t="s">
        <v>362</v>
      </c>
      <c r="PV315" t="s">
        <v>362</v>
      </c>
      <c r="PW315" t="s">
        <v>362</v>
      </c>
      <c r="PX315" t="s">
        <v>362</v>
      </c>
      <c r="PZ315" t="s">
        <v>5412</v>
      </c>
      <c r="QA315" t="s">
        <v>362</v>
      </c>
      <c r="QB315" t="s">
        <v>362</v>
      </c>
      <c r="QC315" t="s">
        <v>362</v>
      </c>
      <c r="QD315" t="s">
        <v>362</v>
      </c>
      <c r="QE315" t="s">
        <v>362</v>
      </c>
      <c r="QF315" t="s">
        <v>362</v>
      </c>
      <c r="QG315" t="s">
        <v>362</v>
      </c>
      <c r="QH315" t="s">
        <v>360</v>
      </c>
      <c r="QI315" t="s">
        <v>362</v>
      </c>
      <c r="QJ315" t="s">
        <v>362</v>
      </c>
      <c r="QK315" t="s">
        <v>362</v>
      </c>
      <c r="QL315" t="s">
        <v>362</v>
      </c>
      <c r="QM315" t="s">
        <v>362</v>
      </c>
      <c r="QN315" t="s">
        <v>362</v>
      </c>
      <c r="QO315" t="s">
        <v>362</v>
      </c>
      <c r="QP315" t="s">
        <v>362</v>
      </c>
      <c r="QR315" t="s">
        <v>7258</v>
      </c>
      <c r="QS315" t="s">
        <v>362</v>
      </c>
      <c r="QT315" t="s">
        <v>362</v>
      </c>
      <c r="QU315" t="s">
        <v>360</v>
      </c>
      <c r="QV315" t="s">
        <v>362</v>
      </c>
      <c r="QW315" t="s">
        <v>360</v>
      </c>
      <c r="QX315" t="s">
        <v>362</v>
      </c>
      <c r="QY315" t="s">
        <v>362</v>
      </c>
      <c r="QZ315" t="s">
        <v>360</v>
      </c>
      <c r="RA315" t="s">
        <v>362</v>
      </c>
      <c r="RB315" t="s">
        <v>362</v>
      </c>
      <c r="RC315" t="s">
        <v>362</v>
      </c>
      <c r="RD315" t="s">
        <v>362</v>
      </c>
      <c r="RF315" t="s">
        <v>5449</v>
      </c>
      <c r="RG315" t="s">
        <v>362</v>
      </c>
      <c r="RH315" t="s">
        <v>362</v>
      </c>
      <c r="RI315" t="s">
        <v>362</v>
      </c>
      <c r="RJ315" t="s">
        <v>362</v>
      </c>
      <c r="RK315" t="s">
        <v>360</v>
      </c>
      <c r="RL315" t="s">
        <v>362</v>
      </c>
      <c r="RM315" t="s">
        <v>362</v>
      </c>
      <c r="RN315" t="s">
        <v>362</v>
      </c>
      <c r="RO315" t="s">
        <v>362</v>
      </c>
      <c r="RP315" t="s">
        <v>362</v>
      </c>
      <c r="RQ315" t="s">
        <v>362</v>
      </c>
      <c r="RR315" t="s">
        <v>362</v>
      </c>
      <c r="RS315" t="s">
        <v>362</v>
      </c>
      <c r="RT315" t="s">
        <v>362</v>
      </c>
      <c r="RU315" t="s">
        <v>362</v>
      </c>
      <c r="RV315" t="s">
        <v>362</v>
      </c>
      <c r="RX315" t="s">
        <v>6149</v>
      </c>
      <c r="RY315" t="s">
        <v>360</v>
      </c>
      <c r="RZ315" t="s">
        <v>360</v>
      </c>
      <c r="SA315" t="s">
        <v>360</v>
      </c>
      <c r="SB315" t="s">
        <v>360</v>
      </c>
      <c r="SC315" t="s">
        <v>360</v>
      </c>
      <c r="SD315" t="s">
        <v>360</v>
      </c>
      <c r="SE315" t="s">
        <v>362</v>
      </c>
      <c r="SF315" t="s">
        <v>360</v>
      </c>
      <c r="SG315" t="s">
        <v>362</v>
      </c>
      <c r="SH315" t="s">
        <v>362</v>
      </c>
      <c r="SI315" t="s">
        <v>362</v>
      </c>
      <c r="SK315" t="s">
        <v>6916</v>
      </c>
      <c r="SL315" t="s">
        <v>362</v>
      </c>
      <c r="SM315" t="s">
        <v>362</v>
      </c>
      <c r="SN315" t="s">
        <v>362</v>
      </c>
      <c r="SO315" t="s">
        <v>360</v>
      </c>
      <c r="SP315" t="s">
        <v>362</v>
      </c>
      <c r="SQ315" t="s">
        <v>360</v>
      </c>
      <c r="SR315" t="s">
        <v>360</v>
      </c>
      <c r="SS315" t="s">
        <v>360</v>
      </c>
      <c r="ST315" t="s">
        <v>362</v>
      </c>
      <c r="SU315" t="s">
        <v>362</v>
      </c>
      <c r="SV315" t="s">
        <v>362</v>
      </c>
      <c r="SW315" t="s">
        <v>362</v>
      </c>
      <c r="SX315" t="s">
        <v>362</v>
      </c>
      <c r="SZ315" t="s">
        <v>3074</v>
      </c>
      <c r="TA315" t="s">
        <v>362</v>
      </c>
      <c r="TB315" t="s">
        <v>362</v>
      </c>
      <c r="TC315" t="s">
        <v>362</v>
      </c>
      <c r="TD315" t="s">
        <v>362</v>
      </c>
      <c r="TE315" t="s">
        <v>362</v>
      </c>
      <c r="TF315" t="s">
        <v>362</v>
      </c>
      <c r="TG315" t="s">
        <v>360</v>
      </c>
      <c r="TH315" t="s">
        <v>362</v>
      </c>
      <c r="UN315" t="s">
        <v>3074</v>
      </c>
      <c r="UO315" t="s">
        <v>3074</v>
      </c>
      <c r="UP315" t="s">
        <v>3074</v>
      </c>
      <c r="UQ315" t="s">
        <v>7259</v>
      </c>
      <c r="UR315" t="s">
        <v>304</v>
      </c>
      <c r="US315" t="s">
        <v>314</v>
      </c>
      <c r="UT315" t="s">
        <v>290</v>
      </c>
      <c r="UU315" t="s">
        <v>692</v>
      </c>
      <c r="UV315" t="s">
        <v>525</v>
      </c>
      <c r="UW315" t="s">
        <v>329</v>
      </c>
      <c r="UX315" t="s">
        <v>737</v>
      </c>
      <c r="UY315" t="s">
        <v>406</v>
      </c>
      <c r="UZ315" t="s">
        <v>1098</v>
      </c>
      <c r="VA315" t="s">
        <v>1185</v>
      </c>
      <c r="VB315" t="s">
        <v>380</v>
      </c>
    </row>
    <row r="316" spans="1:574" x14ac:dyDescent="0.25">
      <c r="A316" t="s">
        <v>7260</v>
      </c>
      <c r="B316" s="38">
        <v>45924</v>
      </c>
      <c r="C316" t="s">
        <v>3057</v>
      </c>
      <c r="D316" t="s">
        <v>3062</v>
      </c>
      <c r="E316" t="s">
        <v>3068</v>
      </c>
      <c r="G316" t="s">
        <v>3072</v>
      </c>
      <c r="H316" s="38">
        <v>44930</v>
      </c>
      <c r="I316">
        <v>36</v>
      </c>
      <c r="J316" t="s">
        <v>1471</v>
      </c>
      <c r="K316" t="s">
        <v>4866</v>
      </c>
      <c r="L316" t="s">
        <v>4890</v>
      </c>
      <c r="N316" t="s">
        <v>4911</v>
      </c>
      <c r="P316" t="s">
        <v>4921</v>
      </c>
      <c r="R316" t="s">
        <v>3074</v>
      </c>
      <c r="S316" t="s">
        <v>362</v>
      </c>
      <c r="T316" t="s">
        <v>362</v>
      </c>
      <c r="U316" t="s">
        <v>362</v>
      </c>
      <c r="V316" t="s">
        <v>362</v>
      </c>
      <c r="W316" t="s">
        <v>362</v>
      </c>
      <c r="X316" t="s">
        <v>360</v>
      </c>
      <c r="Y316" t="s">
        <v>362</v>
      </c>
      <c r="Z316" t="s">
        <v>362</v>
      </c>
      <c r="AB316" t="s">
        <v>4940</v>
      </c>
      <c r="AC316" t="s">
        <v>4940</v>
      </c>
      <c r="AD316" t="s">
        <v>4940</v>
      </c>
      <c r="AE316" t="s">
        <v>4940</v>
      </c>
      <c r="AF316" t="s">
        <v>4940</v>
      </c>
      <c r="AG316" t="s">
        <v>4940</v>
      </c>
      <c r="AH316" t="s">
        <v>6658</v>
      </c>
      <c r="AI316" t="s">
        <v>360</v>
      </c>
      <c r="AJ316" t="s">
        <v>360</v>
      </c>
      <c r="AK316" t="s">
        <v>360</v>
      </c>
      <c r="AL316" t="s">
        <v>360</v>
      </c>
      <c r="AM316" t="s">
        <v>362</v>
      </c>
      <c r="AN316" t="s">
        <v>360</v>
      </c>
      <c r="AO316" t="s">
        <v>360</v>
      </c>
      <c r="AP316" t="s">
        <v>360</v>
      </c>
      <c r="AQ316" t="s">
        <v>360</v>
      </c>
      <c r="AR316" t="s">
        <v>362</v>
      </c>
      <c r="AS316" t="s">
        <v>360</v>
      </c>
      <c r="AT316" t="s">
        <v>362</v>
      </c>
      <c r="AU316" t="s">
        <v>362</v>
      </c>
      <c r="AV316" t="s">
        <v>362</v>
      </c>
      <c r="AX316" t="s">
        <v>4973</v>
      </c>
      <c r="AY316" t="s">
        <v>362</v>
      </c>
      <c r="AZ316" t="s">
        <v>362</v>
      </c>
      <c r="BA316" t="s">
        <v>362</v>
      </c>
      <c r="BB316" t="s">
        <v>362</v>
      </c>
      <c r="BC316" t="s">
        <v>362</v>
      </c>
      <c r="BD316" t="s">
        <v>362</v>
      </c>
      <c r="BE316" t="s">
        <v>362</v>
      </c>
      <c r="BF316" t="s">
        <v>362</v>
      </c>
      <c r="BG316" t="s">
        <v>362</v>
      </c>
      <c r="BH316" t="s">
        <v>362</v>
      </c>
      <c r="BI316" t="s">
        <v>362</v>
      </c>
      <c r="BJ316" t="s">
        <v>360</v>
      </c>
      <c r="BK316" t="s">
        <v>362</v>
      </c>
      <c r="DE316" t="s">
        <v>5030</v>
      </c>
      <c r="DN316" t="s">
        <v>5041</v>
      </c>
      <c r="DO316" t="s">
        <v>362</v>
      </c>
      <c r="DP316" t="s">
        <v>360</v>
      </c>
      <c r="DQ316" t="s">
        <v>362</v>
      </c>
      <c r="DR316" t="s">
        <v>362</v>
      </c>
      <c r="DS316" t="s">
        <v>362</v>
      </c>
      <c r="DT316" t="s">
        <v>362</v>
      </c>
      <c r="DU316" t="s">
        <v>362</v>
      </c>
      <c r="DV316" t="s">
        <v>362</v>
      </c>
      <c r="DW316" t="s">
        <v>362</v>
      </c>
      <c r="EK316" t="s">
        <v>5070</v>
      </c>
      <c r="EW316" t="s">
        <v>5106</v>
      </c>
      <c r="EX316" t="s">
        <v>362</v>
      </c>
      <c r="EY316" t="s">
        <v>362</v>
      </c>
      <c r="EZ316" t="s">
        <v>362</v>
      </c>
      <c r="FA316" t="s">
        <v>362</v>
      </c>
      <c r="FB316" t="s">
        <v>362</v>
      </c>
      <c r="FC316" t="s">
        <v>362</v>
      </c>
      <c r="FD316" t="s">
        <v>360</v>
      </c>
      <c r="FE316" t="s">
        <v>362</v>
      </c>
      <c r="FF316" t="s">
        <v>362</v>
      </c>
      <c r="FG316" t="s">
        <v>362</v>
      </c>
      <c r="FH316" t="s">
        <v>362</v>
      </c>
      <c r="FJ316" t="s">
        <v>5070</v>
      </c>
      <c r="FK316" t="s">
        <v>3072</v>
      </c>
      <c r="FV316" t="s">
        <v>3072</v>
      </c>
      <c r="GG316" t="s">
        <v>4967</v>
      </c>
      <c r="GI316" t="s">
        <v>3074</v>
      </c>
      <c r="HN316" t="s">
        <v>4907</v>
      </c>
      <c r="HO316" t="s">
        <v>362</v>
      </c>
      <c r="HP316" t="s">
        <v>362</v>
      </c>
      <c r="HQ316" t="s">
        <v>362</v>
      </c>
      <c r="HR316" t="s">
        <v>362</v>
      </c>
      <c r="HS316" t="s">
        <v>362</v>
      </c>
      <c r="HT316" t="s">
        <v>362</v>
      </c>
      <c r="HU316" t="s">
        <v>362</v>
      </c>
      <c r="HV316" t="s">
        <v>360</v>
      </c>
      <c r="HW316" t="s">
        <v>362</v>
      </c>
      <c r="HY316" t="s">
        <v>5186</v>
      </c>
      <c r="HZ316" t="s">
        <v>362</v>
      </c>
      <c r="IA316" t="s">
        <v>362</v>
      </c>
      <c r="IB316" t="s">
        <v>362</v>
      </c>
      <c r="IC316" t="s">
        <v>362</v>
      </c>
      <c r="ID316" t="s">
        <v>360</v>
      </c>
      <c r="IE316" t="s">
        <v>362</v>
      </c>
      <c r="IG316" t="s">
        <v>5187</v>
      </c>
      <c r="IP316" t="s">
        <v>5203</v>
      </c>
      <c r="IQ316" t="s">
        <v>7261</v>
      </c>
      <c r="IR316" t="s">
        <v>360</v>
      </c>
      <c r="IS316" t="s">
        <v>360</v>
      </c>
      <c r="IT316" t="s">
        <v>362</v>
      </c>
      <c r="IU316" t="s">
        <v>360</v>
      </c>
      <c r="IV316" t="s">
        <v>360</v>
      </c>
      <c r="IW316" t="s">
        <v>360</v>
      </c>
      <c r="IX316" t="s">
        <v>362</v>
      </c>
      <c r="IY316" t="s">
        <v>362</v>
      </c>
      <c r="IZ316" t="s">
        <v>362</v>
      </c>
      <c r="JA316" t="s">
        <v>362</v>
      </c>
      <c r="JL316" t="s">
        <v>5235</v>
      </c>
      <c r="JX316" t="s">
        <v>7262</v>
      </c>
      <c r="JY316" t="s">
        <v>360</v>
      </c>
      <c r="JZ316" t="s">
        <v>360</v>
      </c>
      <c r="KA316" t="s">
        <v>362</v>
      </c>
      <c r="KB316" t="s">
        <v>360</v>
      </c>
      <c r="KC316" t="s">
        <v>362</v>
      </c>
      <c r="KD316" t="s">
        <v>360</v>
      </c>
      <c r="KE316" t="s">
        <v>362</v>
      </c>
      <c r="KF316" t="s">
        <v>362</v>
      </c>
      <c r="KG316" t="s">
        <v>362</v>
      </c>
      <c r="KI316" t="s">
        <v>5259</v>
      </c>
      <c r="KJ316" t="s">
        <v>5987</v>
      </c>
      <c r="KK316" t="s">
        <v>360</v>
      </c>
      <c r="KL316" t="s">
        <v>360</v>
      </c>
      <c r="KM316" t="s">
        <v>362</v>
      </c>
      <c r="KN316" t="s">
        <v>362</v>
      </c>
      <c r="KO316" t="s">
        <v>360</v>
      </c>
      <c r="KP316" t="s">
        <v>362</v>
      </c>
      <c r="KQ316" t="s">
        <v>362</v>
      </c>
      <c r="KR316" t="s">
        <v>362</v>
      </c>
      <c r="KS316" t="s">
        <v>362</v>
      </c>
      <c r="KT316" t="s">
        <v>362</v>
      </c>
      <c r="KU316" t="s">
        <v>362</v>
      </c>
      <c r="LJ316" t="s">
        <v>6023</v>
      </c>
      <c r="LK316" t="s">
        <v>360</v>
      </c>
      <c r="LL316" t="s">
        <v>360</v>
      </c>
      <c r="LM316" t="s">
        <v>360</v>
      </c>
      <c r="LN316" t="s">
        <v>360</v>
      </c>
      <c r="LO316" t="s">
        <v>362</v>
      </c>
      <c r="LP316" t="s">
        <v>362</v>
      </c>
      <c r="LQ316" t="s">
        <v>362</v>
      </c>
      <c r="LS316" t="s">
        <v>3072</v>
      </c>
      <c r="LT316" t="s">
        <v>5287</v>
      </c>
      <c r="MR316" t="s">
        <v>5050</v>
      </c>
      <c r="MS316" t="s">
        <v>362</v>
      </c>
      <c r="MT316" t="s">
        <v>362</v>
      </c>
      <c r="MU316" t="s">
        <v>362</v>
      </c>
      <c r="MV316" t="s">
        <v>362</v>
      </c>
      <c r="MW316" t="s">
        <v>362</v>
      </c>
      <c r="MX316" t="s">
        <v>362</v>
      </c>
      <c r="MY316" t="s">
        <v>362</v>
      </c>
      <c r="MZ316" t="s">
        <v>360</v>
      </c>
      <c r="NA316" t="s">
        <v>362</v>
      </c>
      <c r="NB316" t="s">
        <v>362</v>
      </c>
      <c r="NC316" t="s">
        <v>362</v>
      </c>
      <c r="NE316" t="s">
        <v>4971</v>
      </c>
      <c r="NF316" t="s">
        <v>362</v>
      </c>
      <c r="NG316" t="s">
        <v>362</v>
      </c>
      <c r="NH316" t="s">
        <v>362</v>
      </c>
      <c r="NI316" t="s">
        <v>362</v>
      </c>
      <c r="NJ316" t="s">
        <v>362</v>
      </c>
      <c r="NK316" t="s">
        <v>362</v>
      </c>
      <c r="NL316" t="s">
        <v>362</v>
      </c>
      <c r="NM316" t="s">
        <v>362</v>
      </c>
      <c r="NN316" t="s">
        <v>362</v>
      </c>
      <c r="NO316" t="s">
        <v>362</v>
      </c>
      <c r="NP316" t="s">
        <v>362</v>
      </c>
      <c r="NQ316" t="s">
        <v>360</v>
      </c>
      <c r="NR316" t="s">
        <v>362</v>
      </c>
      <c r="NS316" t="s">
        <v>362</v>
      </c>
      <c r="NU316" t="s">
        <v>5987</v>
      </c>
      <c r="NV316" t="s">
        <v>360</v>
      </c>
      <c r="NW316" t="s">
        <v>360</v>
      </c>
      <c r="NX316" t="s">
        <v>362</v>
      </c>
      <c r="NY316" t="s">
        <v>362</v>
      </c>
      <c r="NZ316" t="s">
        <v>360</v>
      </c>
      <c r="OA316" t="s">
        <v>362</v>
      </c>
      <c r="OB316" t="s">
        <v>362</v>
      </c>
      <c r="OC316" t="s">
        <v>362</v>
      </c>
      <c r="OD316" t="s">
        <v>362</v>
      </c>
      <c r="OE316" t="s">
        <v>362</v>
      </c>
      <c r="OF316" t="s">
        <v>362</v>
      </c>
      <c r="OG316" t="s">
        <v>362</v>
      </c>
      <c r="OI316" t="s">
        <v>6982</v>
      </c>
      <c r="OJ316" t="s">
        <v>360</v>
      </c>
      <c r="OK316" t="s">
        <v>362</v>
      </c>
      <c r="OL316" t="s">
        <v>362</v>
      </c>
      <c r="OM316" t="s">
        <v>362</v>
      </c>
      <c r="ON316" t="s">
        <v>360</v>
      </c>
      <c r="OO316" t="s">
        <v>362</v>
      </c>
      <c r="OP316" t="s">
        <v>362</v>
      </c>
      <c r="OQ316" t="s">
        <v>362</v>
      </c>
      <c r="OR316" t="s">
        <v>362</v>
      </c>
      <c r="OS316" t="s">
        <v>362</v>
      </c>
      <c r="OU316" t="s">
        <v>5002</v>
      </c>
      <c r="PF316" t="s">
        <v>5398</v>
      </c>
      <c r="PG316" t="s">
        <v>362</v>
      </c>
      <c r="PH316" t="s">
        <v>362</v>
      </c>
      <c r="PI316" t="s">
        <v>362</v>
      </c>
      <c r="PJ316" t="s">
        <v>362</v>
      </c>
      <c r="PK316" t="s">
        <v>362</v>
      </c>
      <c r="PL316" t="s">
        <v>362</v>
      </c>
      <c r="PM316" t="s">
        <v>362</v>
      </c>
      <c r="PN316" t="s">
        <v>362</v>
      </c>
      <c r="PO316" t="s">
        <v>362</v>
      </c>
      <c r="PP316" t="s">
        <v>362</v>
      </c>
      <c r="PQ316" t="s">
        <v>362</v>
      </c>
      <c r="PR316" t="s">
        <v>362</v>
      </c>
      <c r="PS316" t="s">
        <v>362</v>
      </c>
      <c r="PT316" t="s">
        <v>362</v>
      </c>
      <c r="PU316" t="s">
        <v>362</v>
      </c>
      <c r="PV316" t="s">
        <v>362</v>
      </c>
      <c r="PW316" t="s">
        <v>362</v>
      </c>
      <c r="PX316" t="s">
        <v>360</v>
      </c>
      <c r="PZ316" t="s">
        <v>5404</v>
      </c>
      <c r="QA316" t="s">
        <v>362</v>
      </c>
      <c r="QB316" t="s">
        <v>362</v>
      </c>
      <c r="QC316" t="s">
        <v>362</v>
      </c>
      <c r="QD316" t="s">
        <v>360</v>
      </c>
      <c r="QE316" t="s">
        <v>362</v>
      </c>
      <c r="QF316" t="s">
        <v>362</v>
      </c>
      <c r="QG316" t="s">
        <v>362</v>
      </c>
      <c r="QH316" t="s">
        <v>362</v>
      </c>
      <c r="QI316" t="s">
        <v>362</v>
      </c>
      <c r="QJ316" t="s">
        <v>362</v>
      </c>
      <c r="QK316" t="s">
        <v>362</v>
      </c>
      <c r="QL316" t="s">
        <v>362</v>
      </c>
      <c r="QM316" t="s">
        <v>362</v>
      </c>
      <c r="QN316" t="s">
        <v>362</v>
      </c>
      <c r="QO316" t="s">
        <v>362</v>
      </c>
      <c r="QP316" t="s">
        <v>362</v>
      </c>
      <c r="QR316" t="s">
        <v>7263</v>
      </c>
      <c r="QS316" t="s">
        <v>362</v>
      </c>
      <c r="QT316" t="s">
        <v>362</v>
      </c>
      <c r="QU316" t="s">
        <v>362</v>
      </c>
      <c r="QV316" t="s">
        <v>362</v>
      </c>
      <c r="QW316" t="s">
        <v>362</v>
      </c>
      <c r="QX316" t="s">
        <v>362</v>
      </c>
      <c r="QY316" t="s">
        <v>360</v>
      </c>
      <c r="QZ316" t="s">
        <v>360</v>
      </c>
      <c r="RA316" t="s">
        <v>362</v>
      </c>
      <c r="RB316" t="s">
        <v>362</v>
      </c>
      <c r="RC316" t="s">
        <v>362</v>
      </c>
      <c r="RD316" t="s">
        <v>362</v>
      </c>
      <c r="RF316" t="s">
        <v>7264</v>
      </c>
      <c r="RG316" t="s">
        <v>362</v>
      </c>
      <c r="RH316" t="s">
        <v>360</v>
      </c>
      <c r="RI316" t="s">
        <v>360</v>
      </c>
      <c r="RJ316" t="s">
        <v>362</v>
      </c>
      <c r="RK316" t="s">
        <v>362</v>
      </c>
      <c r="RL316" t="s">
        <v>362</v>
      </c>
      <c r="RM316" t="s">
        <v>362</v>
      </c>
      <c r="RN316" t="s">
        <v>362</v>
      </c>
      <c r="RO316" t="s">
        <v>362</v>
      </c>
      <c r="RP316" t="s">
        <v>362</v>
      </c>
      <c r="RQ316" t="s">
        <v>362</v>
      </c>
      <c r="RR316" t="s">
        <v>362</v>
      </c>
      <c r="RS316" t="s">
        <v>362</v>
      </c>
      <c r="RT316" t="s">
        <v>362</v>
      </c>
      <c r="RU316" t="s">
        <v>362</v>
      </c>
      <c r="RV316" t="s">
        <v>362</v>
      </c>
      <c r="RX316" t="s">
        <v>6481</v>
      </c>
      <c r="RY316" t="s">
        <v>362</v>
      </c>
      <c r="RZ316" t="s">
        <v>362</v>
      </c>
      <c r="SA316" t="s">
        <v>360</v>
      </c>
      <c r="SB316" t="s">
        <v>360</v>
      </c>
      <c r="SC316" t="s">
        <v>362</v>
      </c>
      <c r="SD316" t="s">
        <v>362</v>
      </c>
      <c r="SE316" t="s">
        <v>362</v>
      </c>
      <c r="SF316" t="s">
        <v>362</v>
      </c>
      <c r="SG316" t="s">
        <v>362</v>
      </c>
      <c r="SH316" t="s">
        <v>362</v>
      </c>
      <c r="SI316" t="s">
        <v>362</v>
      </c>
      <c r="SK316" t="s">
        <v>5495</v>
      </c>
      <c r="SL316" t="s">
        <v>362</v>
      </c>
      <c r="SM316" t="s">
        <v>362</v>
      </c>
      <c r="SN316" t="s">
        <v>362</v>
      </c>
      <c r="SO316" t="s">
        <v>362</v>
      </c>
      <c r="SP316" t="s">
        <v>362</v>
      </c>
      <c r="SQ316" t="s">
        <v>362</v>
      </c>
      <c r="SR316" t="s">
        <v>360</v>
      </c>
      <c r="SS316" t="s">
        <v>362</v>
      </c>
      <c r="ST316" t="s">
        <v>362</v>
      </c>
      <c r="SU316" t="s">
        <v>362</v>
      </c>
      <c r="SV316" t="s">
        <v>362</v>
      </c>
      <c r="SW316" t="s">
        <v>362</v>
      </c>
      <c r="SX316" t="s">
        <v>362</v>
      </c>
      <c r="SZ316" t="s">
        <v>5505</v>
      </c>
      <c r="TA316" t="s">
        <v>360</v>
      </c>
      <c r="TB316" t="s">
        <v>362</v>
      </c>
      <c r="TC316" t="s">
        <v>362</v>
      </c>
      <c r="TD316" t="s">
        <v>362</v>
      </c>
      <c r="TE316" t="s">
        <v>362</v>
      </c>
      <c r="TF316" t="s">
        <v>362</v>
      </c>
      <c r="TG316" t="s">
        <v>362</v>
      </c>
      <c r="TH316" t="s">
        <v>362</v>
      </c>
      <c r="TJ316" t="s">
        <v>5495</v>
      </c>
      <c r="TK316" t="s">
        <v>362</v>
      </c>
      <c r="TL316" t="s">
        <v>362</v>
      </c>
      <c r="TM316" t="s">
        <v>362</v>
      </c>
      <c r="TN316" t="s">
        <v>362</v>
      </c>
      <c r="TO316" t="s">
        <v>362</v>
      </c>
      <c r="TP316" t="s">
        <v>362</v>
      </c>
      <c r="TQ316" t="s">
        <v>360</v>
      </c>
      <c r="TR316" t="s">
        <v>362</v>
      </c>
      <c r="TS316" t="s">
        <v>362</v>
      </c>
      <c r="TT316" t="s">
        <v>362</v>
      </c>
      <c r="TU316" t="s">
        <v>362</v>
      </c>
      <c r="TV316" t="s">
        <v>362</v>
      </c>
      <c r="TW316" t="s">
        <v>362</v>
      </c>
      <c r="UN316" t="s">
        <v>3072</v>
      </c>
      <c r="UO316" t="s">
        <v>3072</v>
      </c>
      <c r="UP316" t="s">
        <v>3074</v>
      </c>
      <c r="UQ316" t="s">
        <v>7265</v>
      </c>
      <c r="UR316" t="s">
        <v>304</v>
      </c>
      <c r="US316" t="s">
        <v>314</v>
      </c>
      <c r="UT316" t="s">
        <v>290</v>
      </c>
      <c r="UU316" t="s">
        <v>687</v>
      </c>
      <c r="UV316" t="s">
        <v>527</v>
      </c>
      <c r="UW316" t="s">
        <v>329</v>
      </c>
      <c r="UX316" t="s">
        <v>742</v>
      </c>
      <c r="UY316" t="s">
        <v>406</v>
      </c>
      <c r="UZ316" t="s">
        <v>1098</v>
      </c>
      <c r="VA316" t="s">
        <v>1185</v>
      </c>
      <c r="VB316" t="s">
        <v>380</v>
      </c>
    </row>
    <row r="317" spans="1:574" x14ac:dyDescent="0.25">
      <c r="A317" t="s">
        <v>7266</v>
      </c>
      <c r="B317" s="38">
        <v>45924</v>
      </c>
      <c r="C317" t="s">
        <v>3058</v>
      </c>
      <c r="D317" t="s">
        <v>3062</v>
      </c>
      <c r="E317" t="s">
        <v>3068</v>
      </c>
      <c r="G317" t="s">
        <v>3072</v>
      </c>
      <c r="H317" s="38">
        <v>44618</v>
      </c>
      <c r="I317">
        <v>25</v>
      </c>
      <c r="J317" t="s">
        <v>1471</v>
      </c>
      <c r="K317" t="s">
        <v>4868</v>
      </c>
      <c r="L317" t="s">
        <v>4890</v>
      </c>
      <c r="N317" t="s">
        <v>4911</v>
      </c>
      <c r="P317" t="s">
        <v>4921</v>
      </c>
      <c r="R317" t="s">
        <v>3074</v>
      </c>
      <c r="S317" t="s">
        <v>362</v>
      </c>
      <c r="T317" t="s">
        <v>362</v>
      </c>
      <c r="U317" t="s">
        <v>362</v>
      </c>
      <c r="V317" t="s">
        <v>362</v>
      </c>
      <c r="W317" t="s">
        <v>362</v>
      </c>
      <c r="X317" t="s">
        <v>360</v>
      </c>
      <c r="Y317" t="s">
        <v>362</v>
      </c>
      <c r="Z317" t="s">
        <v>362</v>
      </c>
      <c r="AB317" t="s">
        <v>4940</v>
      </c>
      <c r="AC317" t="s">
        <v>4940</v>
      </c>
      <c r="AD317" t="s">
        <v>4940</v>
      </c>
      <c r="AE317" t="s">
        <v>4940</v>
      </c>
      <c r="AF317" t="s">
        <v>4940</v>
      </c>
      <c r="AG317" t="s">
        <v>4940</v>
      </c>
      <c r="AH317" t="s">
        <v>6117</v>
      </c>
      <c r="AI317" t="s">
        <v>360</v>
      </c>
      <c r="AJ317" t="s">
        <v>360</v>
      </c>
      <c r="AK317" t="s">
        <v>362</v>
      </c>
      <c r="AL317" t="s">
        <v>362</v>
      </c>
      <c r="AM317" t="s">
        <v>362</v>
      </c>
      <c r="AN317" t="s">
        <v>362</v>
      </c>
      <c r="AO317" t="s">
        <v>362</v>
      </c>
      <c r="AP317" t="s">
        <v>362</v>
      </c>
      <c r="AQ317" t="s">
        <v>362</v>
      </c>
      <c r="AR317" t="s">
        <v>362</v>
      </c>
      <c r="AS317" t="s">
        <v>360</v>
      </c>
      <c r="AT317" t="s">
        <v>362</v>
      </c>
      <c r="AU317" t="s">
        <v>362</v>
      </c>
      <c r="AV317" t="s">
        <v>362</v>
      </c>
      <c r="AX317" t="s">
        <v>4973</v>
      </c>
      <c r="AY317" t="s">
        <v>362</v>
      </c>
      <c r="AZ317" t="s">
        <v>362</v>
      </c>
      <c r="BA317" t="s">
        <v>362</v>
      </c>
      <c r="BB317" t="s">
        <v>362</v>
      </c>
      <c r="BC317" t="s">
        <v>362</v>
      </c>
      <c r="BD317" t="s">
        <v>362</v>
      </c>
      <c r="BE317" t="s">
        <v>362</v>
      </c>
      <c r="BF317" t="s">
        <v>362</v>
      </c>
      <c r="BG317" t="s">
        <v>362</v>
      </c>
      <c r="BH317" t="s">
        <v>362</v>
      </c>
      <c r="BI317" t="s">
        <v>362</v>
      </c>
      <c r="BJ317" t="s">
        <v>360</v>
      </c>
      <c r="BK317" t="s">
        <v>362</v>
      </c>
      <c r="DE317" t="s">
        <v>5030</v>
      </c>
      <c r="DN317" t="s">
        <v>5050</v>
      </c>
      <c r="DO317" t="s">
        <v>362</v>
      </c>
      <c r="DP317" t="s">
        <v>362</v>
      </c>
      <c r="DQ317" t="s">
        <v>362</v>
      </c>
      <c r="DR317" t="s">
        <v>362</v>
      </c>
      <c r="DS317" t="s">
        <v>362</v>
      </c>
      <c r="DT317" t="s">
        <v>362</v>
      </c>
      <c r="DU317" t="s">
        <v>360</v>
      </c>
      <c r="DV317" t="s">
        <v>362</v>
      </c>
      <c r="DW317" t="s">
        <v>362</v>
      </c>
      <c r="EK317" t="s">
        <v>5070</v>
      </c>
      <c r="EW317" t="s">
        <v>5102</v>
      </c>
      <c r="EX317" t="s">
        <v>362</v>
      </c>
      <c r="EY317" t="s">
        <v>362</v>
      </c>
      <c r="EZ317" t="s">
        <v>362</v>
      </c>
      <c r="FA317" t="s">
        <v>362</v>
      </c>
      <c r="FB317" t="s">
        <v>360</v>
      </c>
      <c r="FC317" t="s">
        <v>362</v>
      </c>
      <c r="FD317" t="s">
        <v>362</v>
      </c>
      <c r="FE317" t="s">
        <v>362</v>
      </c>
      <c r="FF317" t="s">
        <v>362</v>
      </c>
      <c r="FG317" t="s">
        <v>362</v>
      </c>
      <c r="FH317" t="s">
        <v>362</v>
      </c>
      <c r="FJ317" t="s">
        <v>5072</v>
      </c>
      <c r="FK317" t="s">
        <v>3072</v>
      </c>
      <c r="FV317" t="s">
        <v>3072</v>
      </c>
      <c r="GG317" t="s">
        <v>5544</v>
      </c>
      <c r="GI317" t="s">
        <v>3074</v>
      </c>
      <c r="HN317" t="s">
        <v>5172</v>
      </c>
      <c r="HO317" t="s">
        <v>362</v>
      </c>
      <c r="HP317" t="s">
        <v>362</v>
      </c>
      <c r="HQ317" t="s">
        <v>360</v>
      </c>
      <c r="HR317" t="s">
        <v>362</v>
      </c>
      <c r="HS317" t="s">
        <v>362</v>
      </c>
      <c r="HT317" t="s">
        <v>362</v>
      </c>
      <c r="HU317" t="s">
        <v>362</v>
      </c>
      <c r="HV317" t="s">
        <v>362</v>
      </c>
      <c r="HW317" t="s">
        <v>362</v>
      </c>
      <c r="HY317" t="s">
        <v>5186</v>
      </c>
      <c r="HZ317" t="s">
        <v>362</v>
      </c>
      <c r="IA317" t="s">
        <v>362</v>
      </c>
      <c r="IB317" t="s">
        <v>362</v>
      </c>
      <c r="IC317" t="s">
        <v>362</v>
      </c>
      <c r="ID317" t="s">
        <v>360</v>
      </c>
      <c r="IE317" t="s">
        <v>362</v>
      </c>
      <c r="IG317" t="s">
        <v>5187</v>
      </c>
      <c r="IP317" t="s">
        <v>5205</v>
      </c>
      <c r="IQ317" t="s">
        <v>5224</v>
      </c>
      <c r="IR317" t="s">
        <v>362</v>
      </c>
      <c r="IS317" t="s">
        <v>362</v>
      </c>
      <c r="IT317" t="s">
        <v>362</v>
      </c>
      <c r="IU317" t="s">
        <v>362</v>
      </c>
      <c r="IV317" t="s">
        <v>362</v>
      </c>
      <c r="IW317" t="s">
        <v>362</v>
      </c>
      <c r="IX317" t="s">
        <v>360</v>
      </c>
      <c r="IY317" t="s">
        <v>362</v>
      </c>
      <c r="IZ317" t="s">
        <v>362</v>
      </c>
      <c r="JA317" t="s">
        <v>362</v>
      </c>
      <c r="JC317" t="s">
        <v>5050</v>
      </c>
      <c r="JD317" t="s">
        <v>360</v>
      </c>
      <c r="JE317" t="s">
        <v>362</v>
      </c>
      <c r="JF317" t="s">
        <v>362</v>
      </c>
      <c r="JG317" t="s">
        <v>362</v>
      </c>
      <c r="JH317" t="s">
        <v>362</v>
      </c>
      <c r="JI317" t="s">
        <v>362</v>
      </c>
      <c r="JJ317" t="s">
        <v>362</v>
      </c>
      <c r="JL317" t="s">
        <v>3074</v>
      </c>
      <c r="KI317" t="s">
        <v>5259</v>
      </c>
      <c r="KJ317" t="s">
        <v>5263</v>
      </c>
      <c r="KK317" t="s">
        <v>360</v>
      </c>
      <c r="KL317" t="s">
        <v>362</v>
      </c>
      <c r="KM317" t="s">
        <v>362</v>
      </c>
      <c r="KN317" t="s">
        <v>362</v>
      </c>
      <c r="KO317" t="s">
        <v>362</v>
      </c>
      <c r="KP317" t="s">
        <v>362</v>
      </c>
      <c r="KQ317" t="s">
        <v>362</v>
      </c>
      <c r="KR317" t="s">
        <v>362</v>
      </c>
      <c r="KS317" t="s">
        <v>362</v>
      </c>
      <c r="KT317" t="s">
        <v>362</v>
      </c>
      <c r="KU317" t="s">
        <v>362</v>
      </c>
      <c r="LJ317" t="s">
        <v>6023</v>
      </c>
      <c r="LK317" t="s">
        <v>360</v>
      </c>
      <c r="LL317" t="s">
        <v>360</v>
      </c>
      <c r="LM317" t="s">
        <v>360</v>
      </c>
      <c r="LN317" t="s">
        <v>360</v>
      </c>
      <c r="LO317" t="s">
        <v>362</v>
      </c>
      <c r="LP317" t="s">
        <v>362</v>
      </c>
      <c r="LQ317" t="s">
        <v>362</v>
      </c>
      <c r="LS317" t="s">
        <v>3072</v>
      </c>
      <c r="LT317" t="s">
        <v>5287</v>
      </c>
      <c r="MR317" t="s">
        <v>5050</v>
      </c>
      <c r="MS317" t="s">
        <v>362</v>
      </c>
      <c r="MT317" t="s">
        <v>362</v>
      </c>
      <c r="MU317" t="s">
        <v>362</v>
      </c>
      <c r="MV317" t="s">
        <v>362</v>
      </c>
      <c r="MW317" t="s">
        <v>362</v>
      </c>
      <c r="MX317" t="s">
        <v>362</v>
      </c>
      <c r="MY317" t="s">
        <v>362</v>
      </c>
      <c r="MZ317" t="s">
        <v>360</v>
      </c>
      <c r="NA317" t="s">
        <v>362</v>
      </c>
      <c r="NB317" t="s">
        <v>362</v>
      </c>
      <c r="NC317" t="s">
        <v>362</v>
      </c>
      <c r="NE317" t="s">
        <v>4971</v>
      </c>
      <c r="NF317" t="s">
        <v>362</v>
      </c>
      <c r="NG317" t="s">
        <v>362</v>
      </c>
      <c r="NH317" t="s">
        <v>362</v>
      </c>
      <c r="NI317" t="s">
        <v>362</v>
      </c>
      <c r="NJ317" t="s">
        <v>362</v>
      </c>
      <c r="NK317" t="s">
        <v>362</v>
      </c>
      <c r="NL317" t="s">
        <v>362</v>
      </c>
      <c r="NM317" t="s">
        <v>362</v>
      </c>
      <c r="NN317" t="s">
        <v>362</v>
      </c>
      <c r="NO317" t="s">
        <v>362</v>
      </c>
      <c r="NP317" t="s">
        <v>362</v>
      </c>
      <c r="NQ317" t="s">
        <v>360</v>
      </c>
      <c r="NR317" t="s">
        <v>362</v>
      </c>
      <c r="NS317" t="s">
        <v>362</v>
      </c>
      <c r="NU317" t="s">
        <v>5263</v>
      </c>
      <c r="NV317" t="s">
        <v>360</v>
      </c>
      <c r="NW317" t="s">
        <v>362</v>
      </c>
      <c r="NX317" t="s">
        <v>362</v>
      </c>
      <c r="NY317" t="s">
        <v>362</v>
      </c>
      <c r="NZ317" t="s">
        <v>362</v>
      </c>
      <c r="OA317" t="s">
        <v>362</v>
      </c>
      <c r="OB317" t="s">
        <v>362</v>
      </c>
      <c r="OC317" t="s">
        <v>362</v>
      </c>
      <c r="OD317" t="s">
        <v>362</v>
      </c>
      <c r="OE317" t="s">
        <v>362</v>
      </c>
      <c r="OF317" t="s">
        <v>362</v>
      </c>
      <c r="OG317" t="s">
        <v>362</v>
      </c>
      <c r="OI317" t="s">
        <v>5345</v>
      </c>
      <c r="OJ317" t="s">
        <v>360</v>
      </c>
      <c r="OK317" t="s">
        <v>362</v>
      </c>
      <c r="OL317" t="s">
        <v>362</v>
      </c>
      <c r="OM317" t="s">
        <v>362</v>
      </c>
      <c r="ON317" t="s">
        <v>362</v>
      </c>
      <c r="OO317" t="s">
        <v>362</v>
      </c>
      <c r="OP317" t="s">
        <v>362</v>
      </c>
      <c r="OQ317" t="s">
        <v>362</v>
      </c>
      <c r="OR317" t="s">
        <v>362</v>
      </c>
      <c r="OS317" t="s">
        <v>362</v>
      </c>
      <c r="OU317" t="s">
        <v>5002</v>
      </c>
      <c r="PF317" t="s">
        <v>5398</v>
      </c>
      <c r="PG317" t="s">
        <v>362</v>
      </c>
      <c r="PH317" t="s">
        <v>362</v>
      </c>
      <c r="PI317" t="s">
        <v>362</v>
      </c>
      <c r="PJ317" t="s">
        <v>362</v>
      </c>
      <c r="PK317" t="s">
        <v>362</v>
      </c>
      <c r="PL317" t="s">
        <v>362</v>
      </c>
      <c r="PM317" t="s">
        <v>362</v>
      </c>
      <c r="PN317" t="s">
        <v>362</v>
      </c>
      <c r="PO317" t="s">
        <v>362</v>
      </c>
      <c r="PP317" t="s">
        <v>362</v>
      </c>
      <c r="PQ317" t="s">
        <v>362</v>
      </c>
      <c r="PR317" t="s">
        <v>362</v>
      </c>
      <c r="PS317" t="s">
        <v>362</v>
      </c>
      <c r="PT317" t="s">
        <v>362</v>
      </c>
      <c r="PU317" t="s">
        <v>362</v>
      </c>
      <c r="PV317" t="s">
        <v>362</v>
      </c>
      <c r="PW317" t="s">
        <v>362</v>
      </c>
      <c r="PX317" t="s">
        <v>360</v>
      </c>
      <c r="PZ317" t="s">
        <v>5398</v>
      </c>
      <c r="QA317" t="s">
        <v>362</v>
      </c>
      <c r="QB317" t="s">
        <v>362</v>
      </c>
      <c r="QC317" t="s">
        <v>362</v>
      </c>
      <c r="QD317" t="s">
        <v>362</v>
      </c>
      <c r="QE317" t="s">
        <v>362</v>
      </c>
      <c r="QF317" t="s">
        <v>362</v>
      </c>
      <c r="QG317" t="s">
        <v>362</v>
      </c>
      <c r="QH317" t="s">
        <v>362</v>
      </c>
      <c r="QI317" t="s">
        <v>362</v>
      </c>
      <c r="QJ317" t="s">
        <v>362</v>
      </c>
      <c r="QK317" t="s">
        <v>362</v>
      </c>
      <c r="QL317" t="s">
        <v>362</v>
      </c>
      <c r="QM317" t="s">
        <v>360</v>
      </c>
      <c r="QN317" t="s">
        <v>362</v>
      </c>
      <c r="QO317" t="s">
        <v>362</v>
      </c>
      <c r="QP317" t="s">
        <v>362</v>
      </c>
      <c r="SZ317" t="s">
        <v>3074</v>
      </c>
      <c r="TA317" t="s">
        <v>362</v>
      </c>
      <c r="TB317" t="s">
        <v>362</v>
      </c>
      <c r="TC317" t="s">
        <v>362</v>
      </c>
      <c r="TD317" t="s">
        <v>362</v>
      </c>
      <c r="TE317" t="s">
        <v>362</v>
      </c>
      <c r="TF317" t="s">
        <v>362</v>
      </c>
      <c r="TG317" t="s">
        <v>360</v>
      </c>
      <c r="TH317" t="s">
        <v>362</v>
      </c>
      <c r="UN317" t="s">
        <v>3074</v>
      </c>
      <c r="UO317" t="s">
        <v>3074</v>
      </c>
      <c r="UP317" t="s">
        <v>3074</v>
      </c>
      <c r="UQ317" t="s">
        <v>7267</v>
      </c>
      <c r="UR317" t="s">
        <v>304</v>
      </c>
      <c r="US317" t="s">
        <v>314</v>
      </c>
      <c r="UT317" t="s">
        <v>282</v>
      </c>
      <c r="UU317" t="s">
        <v>686</v>
      </c>
      <c r="UV317" t="s">
        <v>532</v>
      </c>
      <c r="UW317" t="s">
        <v>331</v>
      </c>
      <c r="UX317" t="s">
        <v>742</v>
      </c>
      <c r="UY317" t="s">
        <v>406</v>
      </c>
      <c r="UZ317" t="s">
        <v>1098</v>
      </c>
      <c r="VA317" t="s">
        <v>1184</v>
      </c>
      <c r="VB317" t="s">
        <v>380</v>
      </c>
    </row>
    <row r="318" spans="1:574" x14ac:dyDescent="0.25">
      <c r="A318" t="s">
        <v>7268</v>
      </c>
      <c r="B318" s="38">
        <v>45924</v>
      </c>
      <c r="C318" t="s">
        <v>3057</v>
      </c>
      <c r="D318" t="s">
        <v>3062</v>
      </c>
      <c r="E318" t="s">
        <v>3068</v>
      </c>
      <c r="G318" t="s">
        <v>3072</v>
      </c>
      <c r="H318" s="38">
        <v>44637</v>
      </c>
      <c r="I318">
        <v>27</v>
      </c>
      <c r="J318" t="s">
        <v>1471</v>
      </c>
      <c r="K318" t="s">
        <v>4866</v>
      </c>
      <c r="L318" t="s">
        <v>4873</v>
      </c>
      <c r="N318" t="s">
        <v>4911</v>
      </c>
      <c r="P318" t="s">
        <v>4937</v>
      </c>
      <c r="R318" t="s">
        <v>3074</v>
      </c>
      <c r="S318" t="s">
        <v>362</v>
      </c>
      <c r="T318" t="s">
        <v>362</v>
      </c>
      <c r="U318" t="s">
        <v>362</v>
      </c>
      <c r="V318" t="s">
        <v>362</v>
      </c>
      <c r="W318" t="s">
        <v>362</v>
      </c>
      <c r="X318" t="s">
        <v>360</v>
      </c>
      <c r="Y318" t="s">
        <v>362</v>
      </c>
      <c r="Z318" t="s">
        <v>362</v>
      </c>
      <c r="AB318" t="s">
        <v>4942</v>
      </c>
      <c r="AC318" t="s">
        <v>4940</v>
      </c>
      <c r="AD318" t="s">
        <v>4940</v>
      </c>
      <c r="AE318" t="s">
        <v>4940</v>
      </c>
      <c r="AF318" t="s">
        <v>4940</v>
      </c>
      <c r="AG318" t="s">
        <v>4940</v>
      </c>
      <c r="AH318" t="s">
        <v>6508</v>
      </c>
      <c r="AI318" t="s">
        <v>360</v>
      </c>
      <c r="AJ318" t="s">
        <v>360</v>
      </c>
      <c r="AK318" t="s">
        <v>360</v>
      </c>
      <c r="AL318" t="s">
        <v>360</v>
      </c>
      <c r="AM318" t="s">
        <v>362</v>
      </c>
      <c r="AN318" t="s">
        <v>360</v>
      </c>
      <c r="AO318" t="s">
        <v>360</v>
      </c>
      <c r="AP318" t="s">
        <v>360</v>
      </c>
      <c r="AQ318" t="s">
        <v>360</v>
      </c>
      <c r="AR318" t="s">
        <v>360</v>
      </c>
      <c r="AS318" t="s">
        <v>360</v>
      </c>
      <c r="AT318" t="s">
        <v>362</v>
      </c>
      <c r="AU318" t="s">
        <v>362</v>
      </c>
      <c r="AV318" t="s">
        <v>362</v>
      </c>
      <c r="AX318" t="s">
        <v>4973</v>
      </c>
      <c r="AY318" t="s">
        <v>362</v>
      </c>
      <c r="AZ318" t="s">
        <v>362</v>
      </c>
      <c r="BA318" t="s">
        <v>362</v>
      </c>
      <c r="BB318" t="s">
        <v>362</v>
      </c>
      <c r="BC318" t="s">
        <v>362</v>
      </c>
      <c r="BD318" t="s">
        <v>362</v>
      </c>
      <c r="BE318" t="s">
        <v>362</v>
      </c>
      <c r="BF318" t="s">
        <v>362</v>
      </c>
      <c r="BG318" t="s">
        <v>362</v>
      </c>
      <c r="BH318" t="s">
        <v>362</v>
      </c>
      <c r="BI318" t="s">
        <v>362</v>
      </c>
      <c r="BJ318" t="s">
        <v>360</v>
      </c>
      <c r="BK318" t="s">
        <v>362</v>
      </c>
      <c r="DE318" t="s">
        <v>5030</v>
      </c>
      <c r="DN318" t="s">
        <v>5041</v>
      </c>
      <c r="DO318" t="s">
        <v>362</v>
      </c>
      <c r="DP318" t="s">
        <v>360</v>
      </c>
      <c r="DQ318" t="s">
        <v>362</v>
      </c>
      <c r="DR318" t="s">
        <v>362</v>
      </c>
      <c r="DS318" t="s">
        <v>362</v>
      </c>
      <c r="DT318" t="s">
        <v>362</v>
      </c>
      <c r="DU318" t="s">
        <v>362</v>
      </c>
      <c r="DV318" t="s">
        <v>362</v>
      </c>
      <c r="DW318" t="s">
        <v>362</v>
      </c>
      <c r="EK318" t="s">
        <v>5070</v>
      </c>
      <c r="EW318" t="s">
        <v>6248</v>
      </c>
      <c r="EX318" t="s">
        <v>360</v>
      </c>
      <c r="EY318" t="s">
        <v>362</v>
      </c>
      <c r="EZ318" t="s">
        <v>362</v>
      </c>
      <c r="FA318" t="s">
        <v>362</v>
      </c>
      <c r="FB318" t="s">
        <v>362</v>
      </c>
      <c r="FC318" t="s">
        <v>362</v>
      </c>
      <c r="FD318" t="s">
        <v>360</v>
      </c>
      <c r="FE318" t="s">
        <v>362</v>
      </c>
      <c r="FF318" t="s">
        <v>362</v>
      </c>
      <c r="FG318" t="s">
        <v>362</v>
      </c>
      <c r="FH318" t="s">
        <v>362</v>
      </c>
      <c r="FJ318" t="s">
        <v>5070</v>
      </c>
      <c r="FK318" t="s">
        <v>5111</v>
      </c>
      <c r="FL318" t="s">
        <v>6119</v>
      </c>
      <c r="FM318" t="s">
        <v>360</v>
      </c>
      <c r="FN318" t="s">
        <v>362</v>
      </c>
      <c r="FO318" t="s">
        <v>362</v>
      </c>
      <c r="FP318" t="s">
        <v>362</v>
      </c>
      <c r="FQ318" t="s">
        <v>360</v>
      </c>
      <c r="FR318" t="s">
        <v>362</v>
      </c>
      <c r="FS318" t="s">
        <v>362</v>
      </c>
      <c r="FT318" t="s">
        <v>362</v>
      </c>
      <c r="FV318" t="s">
        <v>3072</v>
      </c>
      <c r="GG318" t="s">
        <v>4967</v>
      </c>
      <c r="GI318" t="s">
        <v>3074</v>
      </c>
      <c r="HN318" t="s">
        <v>4907</v>
      </c>
      <c r="HO318" t="s">
        <v>362</v>
      </c>
      <c r="HP318" t="s">
        <v>362</v>
      </c>
      <c r="HQ318" t="s">
        <v>362</v>
      </c>
      <c r="HR318" t="s">
        <v>362</v>
      </c>
      <c r="HS318" t="s">
        <v>362</v>
      </c>
      <c r="HT318" t="s">
        <v>362</v>
      </c>
      <c r="HU318" t="s">
        <v>362</v>
      </c>
      <c r="HV318" t="s">
        <v>360</v>
      </c>
      <c r="HW318" t="s">
        <v>362</v>
      </c>
      <c r="HY318" t="s">
        <v>5186</v>
      </c>
      <c r="HZ318" t="s">
        <v>362</v>
      </c>
      <c r="IA318" t="s">
        <v>362</v>
      </c>
      <c r="IB318" t="s">
        <v>362</v>
      </c>
      <c r="IC318" t="s">
        <v>362</v>
      </c>
      <c r="ID318" t="s">
        <v>360</v>
      </c>
      <c r="IE318" t="s">
        <v>362</v>
      </c>
      <c r="IG318" t="s">
        <v>5187</v>
      </c>
      <c r="IP318" t="s">
        <v>5205</v>
      </c>
      <c r="IQ318" t="s">
        <v>6068</v>
      </c>
      <c r="IR318" t="s">
        <v>362</v>
      </c>
      <c r="IS318" t="s">
        <v>362</v>
      </c>
      <c r="IT318" t="s">
        <v>362</v>
      </c>
      <c r="IU318" t="s">
        <v>360</v>
      </c>
      <c r="IV318" t="s">
        <v>360</v>
      </c>
      <c r="IW318" t="s">
        <v>362</v>
      </c>
      <c r="IX318" t="s">
        <v>362</v>
      </c>
      <c r="IY318" t="s">
        <v>362</v>
      </c>
      <c r="IZ318" t="s">
        <v>362</v>
      </c>
      <c r="JA318" t="s">
        <v>362</v>
      </c>
      <c r="JL318" t="s">
        <v>5235</v>
      </c>
      <c r="JX318" t="s">
        <v>6163</v>
      </c>
      <c r="JY318" t="s">
        <v>360</v>
      </c>
      <c r="JZ318" t="s">
        <v>362</v>
      </c>
      <c r="KA318" t="s">
        <v>362</v>
      </c>
      <c r="KB318" t="s">
        <v>362</v>
      </c>
      <c r="KC318" t="s">
        <v>362</v>
      </c>
      <c r="KD318" t="s">
        <v>360</v>
      </c>
      <c r="KE318" t="s">
        <v>362</v>
      </c>
      <c r="KF318" t="s">
        <v>362</v>
      </c>
      <c r="KG318" t="s">
        <v>362</v>
      </c>
      <c r="KI318" t="s">
        <v>5259</v>
      </c>
      <c r="KJ318" t="s">
        <v>5987</v>
      </c>
      <c r="KK318" t="s">
        <v>360</v>
      </c>
      <c r="KL318" t="s">
        <v>360</v>
      </c>
      <c r="KM318" t="s">
        <v>362</v>
      </c>
      <c r="KN318" t="s">
        <v>362</v>
      </c>
      <c r="KO318" t="s">
        <v>360</v>
      </c>
      <c r="KP318" t="s">
        <v>362</v>
      </c>
      <c r="KQ318" t="s">
        <v>362</v>
      </c>
      <c r="KR318" t="s">
        <v>362</v>
      </c>
      <c r="KS318" t="s">
        <v>362</v>
      </c>
      <c r="KT318" t="s">
        <v>362</v>
      </c>
      <c r="KU318" t="s">
        <v>362</v>
      </c>
      <c r="LJ318" t="s">
        <v>6023</v>
      </c>
      <c r="LK318" t="s">
        <v>360</v>
      </c>
      <c r="LL318" t="s">
        <v>360</v>
      </c>
      <c r="LM318" t="s">
        <v>360</v>
      </c>
      <c r="LN318" t="s">
        <v>360</v>
      </c>
      <c r="LO318" t="s">
        <v>362</v>
      </c>
      <c r="LP318" t="s">
        <v>362</v>
      </c>
      <c r="LQ318" t="s">
        <v>362</v>
      </c>
      <c r="LS318" t="s">
        <v>3072</v>
      </c>
      <c r="LT318" t="s">
        <v>5287</v>
      </c>
      <c r="MR318" t="s">
        <v>5050</v>
      </c>
      <c r="MS318" t="s">
        <v>362</v>
      </c>
      <c r="MT318" t="s">
        <v>362</v>
      </c>
      <c r="MU318" t="s">
        <v>362</v>
      </c>
      <c r="MV318" t="s">
        <v>362</v>
      </c>
      <c r="MW318" t="s">
        <v>362</v>
      </c>
      <c r="MX318" t="s">
        <v>362</v>
      </c>
      <c r="MY318" t="s">
        <v>362</v>
      </c>
      <c r="MZ318" t="s">
        <v>360</v>
      </c>
      <c r="NA318" t="s">
        <v>362</v>
      </c>
      <c r="NB318" t="s">
        <v>362</v>
      </c>
      <c r="NC318" t="s">
        <v>362</v>
      </c>
      <c r="NE318" t="s">
        <v>4971</v>
      </c>
      <c r="NF318" t="s">
        <v>362</v>
      </c>
      <c r="NG318" t="s">
        <v>362</v>
      </c>
      <c r="NH318" t="s">
        <v>362</v>
      </c>
      <c r="NI318" t="s">
        <v>362</v>
      </c>
      <c r="NJ318" t="s">
        <v>362</v>
      </c>
      <c r="NK318" t="s">
        <v>362</v>
      </c>
      <c r="NL318" t="s">
        <v>362</v>
      </c>
      <c r="NM318" t="s">
        <v>362</v>
      </c>
      <c r="NN318" t="s">
        <v>362</v>
      </c>
      <c r="NO318" t="s">
        <v>362</v>
      </c>
      <c r="NP318" t="s">
        <v>362</v>
      </c>
      <c r="NQ318" t="s">
        <v>360</v>
      </c>
      <c r="NR318" t="s">
        <v>362</v>
      </c>
      <c r="NS318" t="s">
        <v>362</v>
      </c>
      <c r="NU318" t="s">
        <v>5987</v>
      </c>
      <c r="NV318" t="s">
        <v>360</v>
      </c>
      <c r="NW318" t="s">
        <v>360</v>
      </c>
      <c r="NX318" t="s">
        <v>362</v>
      </c>
      <c r="NY318" t="s">
        <v>362</v>
      </c>
      <c r="NZ318" t="s">
        <v>360</v>
      </c>
      <c r="OA318" t="s">
        <v>362</v>
      </c>
      <c r="OB318" t="s">
        <v>362</v>
      </c>
      <c r="OC318" t="s">
        <v>362</v>
      </c>
      <c r="OD318" t="s">
        <v>362</v>
      </c>
      <c r="OE318" t="s">
        <v>362</v>
      </c>
      <c r="OF318" t="s">
        <v>362</v>
      </c>
      <c r="OG318" t="s">
        <v>362</v>
      </c>
      <c r="OI318" t="s">
        <v>5345</v>
      </c>
      <c r="OJ318" t="s">
        <v>360</v>
      </c>
      <c r="OK318" t="s">
        <v>362</v>
      </c>
      <c r="OL318" t="s">
        <v>362</v>
      </c>
      <c r="OM318" t="s">
        <v>362</v>
      </c>
      <c r="ON318" t="s">
        <v>362</v>
      </c>
      <c r="OO318" t="s">
        <v>362</v>
      </c>
      <c r="OP318" t="s">
        <v>362</v>
      </c>
      <c r="OQ318" t="s">
        <v>362</v>
      </c>
      <c r="OR318" t="s">
        <v>362</v>
      </c>
      <c r="OS318" t="s">
        <v>362</v>
      </c>
      <c r="OU318" t="s">
        <v>5002</v>
      </c>
      <c r="PF318" t="s">
        <v>5389</v>
      </c>
      <c r="PG318" t="s">
        <v>362</v>
      </c>
      <c r="PH318" t="s">
        <v>362</v>
      </c>
      <c r="PI318" t="s">
        <v>362</v>
      </c>
      <c r="PJ318" t="s">
        <v>362</v>
      </c>
      <c r="PK318" t="s">
        <v>362</v>
      </c>
      <c r="PL318" t="s">
        <v>362</v>
      </c>
      <c r="PM318" t="s">
        <v>362</v>
      </c>
      <c r="PN318" t="s">
        <v>362</v>
      </c>
      <c r="PO318" t="s">
        <v>362</v>
      </c>
      <c r="PP318" t="s">
        <v>362</v>
      </c>
      <c r="PQ318" t="s">
        <v>360</v>
      </c>
      <c r="PR318" t="s">
        <v>362</v>
      </c>
      <c r="PS318" t="s">
        <v>362</v>
      </c>
      <c r="PT318" t="s">
        <v>362</v>
      </c>
      <c r="PU318" t="s">
        <v>362</v>
      </c>
      <c r="PV318" t="s">
        <v>362</v>
      </c>
      <c r="PW318" t="s">
        <v>362</v>
      </c>
      <c r="PX318" t="s">
        <v>362</v>
      </c>
      <c r="PZ318" t="s">
        <v>5400</v>
      </c>
      <c r="QA318" t="s">
        <v>360</v>
      </c>
      <c r="QB318" t="s">
        <v>362</v>
      </c>
      <c r="QC318" t="s">
        <v>362</v>
      </c>
      <c r="QD318" t="s">
        <v>362</v>
      </c>
      <c r="QE318" t="s">
        <v>362</v>
      </c>
      <c r="QF318" t="s">
        <v>362</v>
      </c>
      <c r="QG318" t="s">
        <v>362</v>
      </c>
      <c r="QH318" t="s">
        <v>362</v>
      </c>
      <c r="QI318" t="s">
        <v>362</v>
      </c>
      <c r="QJ318" t="s">
        <v>362</v>
      </c>
      <c r="QK318" t="s">
        <v>362</v>
      </c>
      <c r="QL318" t="s">
        <v>362</v>
      </c>
      <c r="QM318" t="s">
        <v>362</v>
      </c>
      <c r="QN318" t="s">
        <v>362</v>
      </c>
      <c r="QO318" t="s">
        <v>362</v>
      </c>
      <c r="QP318" t="s">
        <v>362</v>
      </c>
      <c r="QR318" t="s">
        <v>5429</v>
      </c>
      <c r="QS318" t="s">
        <v>362</v>
      </c>
      <c r="QT318" t="s">
        <v>362</v>
      </c>
      <c r="QU318" t="s">
        <v>362</v>
      </c>
      <c r="QV318" t="s">
        <v>360</v>
      </c>
      <c r="QW318" t="s">
        <v>362</v>
      </c>
      <c r="QX318" t="s">
        <v>362</v>
      </c>
      <c r="QY318" t="s">
        <v>362</v>
      </c>
      <c r="QZ318" t="s">
        <v>362</v>
      </c>
      <c r="RA318" t="s">
        <v>362</v>
      </c>
      <c r="RB318" t="s">
        <v>362</v>
      </c>
      <c r="RC318" t="s">
        <v>362</v>
      </c>
      <c r="RD318" t="s">
        <v>362</v>
      </c>
      <c r="RF318" t="s">
        <v>7264</v>
      </c>
      <c r="RG318" t="s">
        <v>362</v>
      </c>
      <c r="RH318" t="s">
        <v>360</v>
      </c>
      <c r="RI318" t="s">
        <v>360</v>
      </c>
      <c r="RJ318" t="s">
        <v>362</v>
      </c>
      <c r="RK318" t="s">
        <v>362</v>
      </c>
      <c r="RL318" t="s">
        <v>362</v>
      </c>
      <c r="RM318" t="s">
        <v>362</v>
      </c>
      <c r="RN318" t="s">
        <v>362</v>
      </c>
      <c r="RO318" t="s">
        <v>362</v>
      </c>
      <c r="RP318" t="s">
        <v>362</v>
      </c>
      <c r="RQ318" t="s">
        <v>362</v>
      </c>
      <c r="RR318" t="s">
        <v>362</v>
      </c>
      <c r="RS318" t="s">
        <v>362</v>
      </c>
      <c r="RT318" t="s">
        <v>362</v>
      </c>
      <c r="RU318" t="s">
        <v>362</v>
      </c>
      <c r="RV318" t="s">
        <v>362</v>
      </c>
      <c r="RX318" t="s">
        <v>6044</v>
      </c>
      <c r="RY318" t="s">
        <v>362</v>
      </c>
      <c r="RZ318" t="s">
        <v>362</v>
      </c>
      <c r="SA318" t="s">
        <v>360</v>
      </c>
      <c r="SB318" t="s">
        <v>360</v>
      </c>
      <c r="SC318" t="s">
        <v>362</v>
      </c>
      <c r="SD318" t="s">
        <v>362</v>
      </c>
      <c r="SE318" t="s">
        <v>362</v>
      </c>
      <c r="SF318" t="s">
        <v>362</v>
      </c>
      <c r="SG318" t="s">
        <v>362</v>
      </c>
      <c r="SH318" t="s">
        <v>362</v>
      </c>
      <c r="SI318" t="s">
        <v>362</v>
      </c>
      <c r="SK318" t="s">
        <v>6311</v>
      </c>
      <c r="SL318" t="s">
        <v>362</v>
      </c>
      <c r="SM318" t="s">
        <v>362</v>
      </c>
      <c r="SN318" t="s">
        <v>362</v>
      </c>
      <c r="SO318" t="s">
        <v>360</v>
      </c>
      <c r="SP318" t="s">
        <v>362</v>
      </c>
      <c r="SQ318" t="s">
        <v>362</v>
      </c>
      <c r="SR318" t="s">
        <v>360</v>
      </c>
      <c r="SS318" t="s">
        <v>362</v>
      </c>
      <c r="ST318" t="s">
        <v>362</v>
      </c>
      <c r="SU318" t="s">
        <v>362</v>
      </c>
      <c r="SV318" t="s">
        <v>362</v>
      </c>
      <c r="SW318" t="s">
        <v>362</v>
      </c>
      <c r="SX318" t="s">
        <v>362</v>
      </c>
      <c r="SZ318" t="s">
        <v>5505</v>
      </c>
      <c r="TA318" t="s">
        <v>360</v>
      </c>
      <c r="TB318" t="s">
        <v>362</v>
      </c>
      <c r="TC318" t="s">
        <v>362</v>
      </c>
      <c r="TD318" t="s">
        <v>362</v>
      </c>
      <c r="TE318" t="s">
        <v>362</v>
      </c>
      <c r="TF318" t="s">
        <v>362</v>
      </c>
      <c r="TG318" t="s">
        <v>362</v>
      </c>
      <c r="TH318" t="s">
        <v>362</v>
      </c>
      <c r="TJ318" t="s">
        <v>6688</v>
      </c>
      <c r="TK318" t="s">
        <v>362</v>
      </c>
      <c r="TL318" t="s">
        <v>362</v>
      </c>
      <c r="TM318" t="s">
        <v>362</v>
      </c>
      <c r="TN318" t="s">
        <v>360</v>
      </c>
      <c r="TO318" t="s">
        <v>362</v>
      </c>
      <c r="TP318" t="s">
        <v>362</v>
      </c>
      <c r="TQ318" t="s">
        <v>360</v>
      </c>
      <c r="TR318" t="s">
        <v>362</v>
      </c>
      <c r="TS318" t="s">
        <v>362</v>
      </c>
      <c r="TT318" t="s">
        <v>362</v>
      </c>
      <c r="TU318" t="s">
        <v>362</v>
      </c>
      <c r="TV318" t="s">
        <v>362</v>
      </c>
      <c r="TW318" t="s">
        <v>362</v>
      </c>
      <c r="UN318" t="s">
        <v>3074</v>
      </c>
      <c r="UO318" t="s">
        <v>3074</v>
      </c>
      <c r="UP318" t="s">
        <v>3074</v>
      </c>
      <c r="UQ318" t="s">
        <v>7269</v>
      </c>
      <c r="UR318" t="s">
        <v>304</v>
      </c>
      <c r="US318" t="s">
        <v>314</v>
      </c>
      <c r="UT318" t="s">
        <v>282</v>
      </c>
      <c r="UU318" t="s">
        <v>686</v>
      </c>
      <c r="UV318" t="s">
        <v>532</v>
      </c>
      <c r="UW318" t="s">
        <v>328</v>
      </c>
      <c r="UX318" t="s">
        <v>742</v>
      </c>
      <c r="UY318" t="s">
        <v>406</v>
      </c>
      <c r="UZ318" t="s">
        <v>1098</v>
      </c>
      <c r="VA318" t="s">
        <v>1185</v>
      </c>
      <c r="VB318" t="s">
        <v>392</v>
      </c>
    </row>
    <row r="319" spans="1:574" x14ac:dyDescent="0.25">
      <c r="A319" t="s">
        <v>7270</v>
      </c>
      <c r="B319" s="38">
        <v>45924</v>
      </c>
      <c r="C319" t="s">
        <v>3058</v>
      </c>
      <c r="D319" t="s">
        <v>3062</v>
      </c>
      <c r="E319" t="s">
        <v>3068</v>
      </c>
      <c r="G319" t="s">
        <v>3072</v>
      </c>
      <c r="H319" s="38">
        <v>45078</v>
      </c>
      <c r="I319">
        <v>45</v>
      </c>
      <c r="J319" t="s">
        <v>1471</v>
      </c>
      <c r="K319" t="s">
        <v>4866</v>
      </c>
      <c r="L319" t="s">
        <v>4875</v>
      </c>
      <c r="N319" t="s">
        <v>4911</v>
      </c>
      <c r="P319" t="s">
        <v>4921</v>
      </c>
      <c r="R319" t="s">
        <v>5527</v>
      </c>
      <c r="S319" t="s">
        <v>360</v>
      </c>
      <c r="T319" t="s">
        <v>362</v>
      </c>
      <c r="U319" t="s">
        <v>362</v>
      </c>
      <c r="V319" t="s">
        <v>362</v>
      </c>
      <c r="W319" t="s">
        <v>362</v>
      </c>
      <c r="X319" t="s">
        <v>362</v>
      </c>
      <c r="Y319" t="s">
        <v>362</v>
      </c>
      <c r="Z319" t="s">
        <v>362</v>
      </c>
      <c r="AB319" t="s">
        <v>4940</v>
      </c>
      <c r="AC319" t="s">
        <v>4940</v>
      </c>
      <c r="AD319" t="s">
        <v>4940</v>
      </c>
      <c r="AE319" t="s">
        <v>4940</v>
      </c>
      <c r="AF319" t="s">
        <v>4940</v>
      </c>
      <c r="AG319" t="s">
        <v>4940</v>
      </c>
      <c r="AH319" t="s">
        <v>6117</v>
      </c>
      <c r="AI319" t="s">
        <v>360</v>
      </c>
      <c r="AJ319" t="s">
        <v>360</v>
      </c>
      <c r="AK319" t="s">
        <v>362</v>
      </c>
      <c r="AL319" t="s">
        <v>362</v>
      </c>
      <c r="AM319" t="s">
        <v>362</v>
      </c>
      <c r="AN319" t="s">
        <v>362</v>
      </c>
      <c r="AO319" t="s">
        <v>362</v>
      </c>
      <c r="AP319" t="s">
        <v>362</v>
      </c>
      <c r="AQ319" t="s">
        <v>362</v>
      </c>
      <c r="AR319" t="s">
        <v>362</v>
      </c>
      <c r="AS319" t="s">
        <v>360</v>
      </c>
      <c r="AT319" t="s">
        <v>362</v>
      </c>
      <c r="AU319" t="s">
        <v>362</v>
      </c>
      <c r="AV319" t="s">
        <v>362</v>
      </c>
      <c r="AX319" t="s">
        <v>5984</v>
      </c>
      <c r="AY319" t="s">
        <v>360</v>
      </c>
      <c r="AZ319" t="s">
        <v>360</v>
      </c>
      <c r="BA319" t="s">
        <v>362</v>
      </c>
      <c r="BB319" t="s">
        <v>362</v>
      </c>
      <c r="BC319" t="s">
        <v>362</v>
      </c>
      <c r="BD319" t="s">
        <v>362</v>
      </c>
      <c r="BE319" t="s">
        <v>362</v>
      </c>
      <c r="BF319" t="s">
        <v>362</v>
      </c>
      <c r="BG319" t="s">
        <v>362</v>
      </c>
      <c r="BH319" t="s">
        <v>362</v>
      </c>
      <c r="BI319" t="s">
        <v>362</v>
      </c>
      <c r="BJ319" t="s">
        <v>362</v>
      </c>
      <c r="BK319" t="s">
        <v>362</v>
      </c>
      <c r="BM319" t="s">
        <v>6044</v>
      </c>
      <c r="BN319" t="s">
        <v>362</v>
      </c>
      <c r="BO319" t="s">
        <v>362</v>
      </c>
      <c r="BP319" t="s">
        <v>360</v>
      </c>
      <c r="BQ319" t="s">
        <v>360</v>
      </c>
      <c r="BR319" t="s">
        <v>362</v>
      </c>
      <c r="BS319" t="s">
        <v>362</v>
      </c>
      <c r="BT319" t="s">
        <v>362</v>
      </c>
      <c r="BU319" t="s">
        <v>362</v>
      </c>
      <c r="BV319" t="s">
        <v>362</v>
      </c>
      <c r="BX319" t="s">
        <v>4975</v>
      </c>
      <c r="CN319" t="s">
        <v>5002</v>
      </c>
      <c r="DD319" t="s">
        <v>5019</v>
      </c>
      <c r="EK319" t="s">
        <v>5070</v>
      </c>
      <c r="EW319" t="s">
        <v>6046</v>
      </c>
      <c r="EX319" t="s">
        <v>362</v>
      </c>
      <c r="EY319" t="s">
        <v>362</v>
      </c>
      <c r="EZ319" t="s">
        <v>362</v>
      </c>
      <c r="FA319" t="s">
        <v>362</v>
      </c>
      <c r="FB319" t="s">
        <v>360</v>
      </c>
      <c r="FC319" t="s">
        <v>360</v>
      </c>
      <c r="FD319" t="s">
        <v>360</v>
      </c>
      <c r="FE319" t="s">
        <v>362</v>
      </c>
      <c r="FF319" t="s">
        <v>362</v>
      </c>
      <c r="FG319" t="s">
        <v>362</v>
      </c>
      <c r="FH319" t="s">
        <v>362</v>
      </c>
      <c r="FJ319" t="s">
        <v>5072</v>
      </c>
      <c r="FK319" t="s">
        <v>3072</v>
      </c>
      <c r="FV319" t="s">
        <v>3072</v>
      </c>
      <c r="GG319" t="s">
        <v>4949</v>
      </c>
      <c r="GI319" t="s">
        <v>3074</v>
      </c>
      <c r="HN319" t="s">
        <v>5172</v>
      </c>
      <c r="HO319" t="s">
        <v>362</v>
      </c>
      <c r="HP319" t="s">
        <v>362</v>
      </c>
      <c r="HQ319" t="s">
        <v>360</v>
      </c>
      <c r="HR319" t="s">
        <v>362</v>
      </c>
      <c r="HS319" t="s">
        <v>362</v>
      </c>
      <c r="HT319" t="s">
        <v>362</v>
      </c>
      <c r="HU319" t="s">
        <v>362</v>
      </c>
      <c r="HV319" t="s">
        <v>362</v>
      </c>
      <c r="HW319" t="s">
        <v>362</v>
      </c>
      <c r="HY319" t="s">
        <v>5186</v>
      </c>
      <c r="HZ319" t="s">
        <v>362</v>
      </c>
      <c r="IA319" t="s">
        <v>362</v>
      </c>
      <c r="IB319" t="s">
        <v>362</v>
      </c>
      <c r="IC319" t="s">
        <v>362</v>
      </c>
      <c r="ID319" t="s">
        <v>360</v>
      </c>
      <c r="IE319" t="s">
        <v>362</v>
      </c>
      <c r="IG319" t="s">
        <v>5189</v>
      </c>
      <c r="IH319" t="s">
        <v>5198</v>
      </c>
      <c r="II319" t="s">
        <v>362</v>
      </c>
      <c r="IJ319" t="s">
        <v>362</v>
      </c>
      <c r="IK319" t="s">
        <v>360</v>
      </c>
      <c r="IL319" t="s">
        <v>362</v>
      </c>
      <c r="IM319" t="s">
        <v>362</v>
      </c>
      <c r="IN319" t="s">
        <v>362</v>
      </c>
      <c r="IP319" t="s">
        <v>5205</v>
      </c>
      <c r="IQ319" t="s">
        <v>5220</v>
      </c>
      <c r="IR319" t="s">
        <v>362</v>
      </c>
      <c r="IS319" t="s">
        <v>362</v>
      </c>
      <c r="IT319" t="s">
        <v>362</v>
      </c>
      <c r="IU319" t="s">
        <v>362</v>
      </c>
      <c r="IV319" t="s">
        <v>360</v>
      </c>
      <c r="IW319" t="s">
        <v>362</v>
      </c>
      <c r="IX319" t="s">
        <v>362</v>
      </c>
      <c r="IY319" t="s">
        <v>362</v>
      </c>
      <c r="IZ319" t="s">
        <v>362</v>
      </c>
      <c r="JA319" t="s">
        <v>362</v>
      </c>
      <c r="JL319" t="s">
        <v>3074</v>
      </c>
      <c r="JX319" t="s">
        <v>5257</v>
      </c>
      <c r="JY319" t="s">
        <v>362</v>
      </c>
      <c r="JZ319" t="s">
        <v>362</v>
      </c>
      <c r="KA319" t="s">
        <v>362</v>
      </c>
      <c r="KB319" t="s">
        <v>362</v>
      </c>
      <c r="KC319" t="s">
        <v>362</v>
      </c>
      <c r="KD319" t="s">
        <v>360</v>
      </c>
      <c r="KE319" t="s">
        <v>362</v>
      </c>
      <c r="KF319" t="s">
        <v>362</v>
      </c>
      <c r="KG319" t="s">
        <v>362</v>
      </c>
      <c r="KI319" t="s">
        <v>5259</v>
      </c>
      <c r="KJ319" t="s">
        <v>5263</v>
      </c>
      <c r="KK319" t="s">
        <v>360</v>
      </c>
      <c r="KL319" t="s">
        <v>362</v>
      </c>
      <c r="KM319" t="s">
        <v>362</v>
      </c>
      <c r="KN319" t="s">
        <v>362</v>
      </c>
      <c r="KO319" t="s">
        <v>362</v>
      </c>
      <c r="KP319" t="s">
        <v>362</v>
      </c>
      <c r="KQ319" t="s">
        <v>362</v>
      </c>
      <c r="KR319" t="s">
        <v>362</v>
      </c>
      <c r="KS319" t="s">
        <v>362</v>
      </c>
      <c r="KT319" t="s">
        <v>362</v>
      </c>
      <c r="KU319" t="s">
        <v>362</v>
      </c>
      <c r="LJ319" t="s">
        <v>6023</v>
      </c>
      <c r="LK319" t="s">
        <v>360</v>
      </c>
      <c r="LL319" t="s">
        <v>360</v>
      </c>
      <c r="LM319" t="s">
        <v>360</v>
      </c>
      <c r="LN319" t="s">
        <v>360</v>
      </c>
      <c r="LO319" t="s">
        <v>362</v>
      </c>
      <c r="LP319" t="s">
        <v>362</v>
      </c>
      <c r="LQ319" t="s">
        <v>362</v>
      </c>
      <c r="LS319" t="s">
        <v>3072</v>
      </c>
      <c r="LT319" t="s">
        <v>5287</v>
      </c>
      <c r="MR319" t="s">
        <v>5050</v>
      </c>
      <c r="MS319" t="s">
        <v>362</v>
      </c>
      <c r="MT319" t="s">
        <v>362</v>
      </c>
      <c r="MU319" t="s">
        <v>362</v>
      </c>
      <c r="MV319" t="s">
        <v>362</v>
      </c>
      <c r="MW319" t="s">
        <v>362</v>
      </c>
      <c r="MX319" t="s">
        <v>362</v>
      </c>
      <c r="MY319" t="s">
        <v>362</v>
      </c>
      <c r="MZ319" t="s">
        <v>360</v>
      </c>
      <c r="NA319" t="s">
        <v>362</v>
      </c>
      <c r="NB319" t="s">
        <v>362</v>
      </c>
      <c r="NC319" t="s">
        <v>362</v>
      </c>
      <c r="NE319" t="s">
        <v>4971</v>
      </c>
      <c r="NF319" t="s">
        <v>362</v>
      </c>
      <c r="NG319" t="s">
        <v>362</v>
      </c>
      <c r="NH319" t="s">
        <v>362</v>
      </c>
      <c r="NI319" t="s">
        <v>362</v>
      </c>
      <c r="NJ319" t="s">
        <v>362</v>
      </c>
      <c r="NK319" t="s">
        <v>362</v>
      </c>
      <c r="NL319" t="s">
        <v>362</v>
      </c>
      <c r="NM319" t="s">
        <v>362</v>
      </c>
      <c r="NN319" t="s">
        <v>362</v>
      </c>
      <c r="NO319" t="s">
        <v>362</v>
      </c>
      <c r="NP319" t="s">
        <v>362</v>
      </c>
      <c r="NQ319" t="s">
        <v>360</v>
      </c>
      <c r="NR319" t="s">
        <v>362</v>
      </c>
      <c r="NS319" t="s">
        <v>362</v>
      </c>
      <c r="NU319" t="s">
        <v>5263</v>
      </c>
      <c r="NV319" t="s">
        <v>360</v>
      </c>
      <c r="NW319" t="s">
        <v>362</v>
      </c>
      <c r="NX319" t="s">
        <v>362</v>
      </c>
      <c r="NY319" t="s">
        <v>362</v>
      </c>
      <c r="NZ319" t="s">
        <v>362</v>
      </c>
      <c r="OA319" t="s">
        <v>362</v>
      </c>
      <c r="OB319" t="s">
        <v>362</v>
      </c>
      <c r="OC319" t="s">
        <v>362</v>
      </c>
      <c r="OD319" t="s">
        <v>362</v>
      </c>
      <c r="OE319" t="s">
        <v>362</v>
      </c>
      <c r="OF319" t="s">
        <v>362</v>
      </c>
      <c r="OG319" t="s">
        <v>362</v>
      </c>
      <c r="OI319" t="s">
        <v>5345</v>
      </c>
      <c r="OJ319" t="s">
        <v>360</v>
      </c>
      <c r="OK319" t="s">
        <v>362</v>
      </c>
      <c r="OL319" t="s">
        <v>362</v>
      </c>
      <c r="OM319" t="s">
        <v>362</v>
      </c>
      <c r="ON319" t="s">
        <v>362</v>
      </c>
      <c r="OO319" t="s">
        <v>362</v>
      </c>
      <c r="OP319" t="s">
        <v>362</v>
      </c>
      <c r="OQ319" t="s">
        <v>362</v>
      </c>
      <c r="OR319" t="s">
        <v>362</v>
      </c>
      <c r="OS319" t="s">
        <v>362</v>
      </c>
      <c r="OU319" t="s">
        <v>5002</v>
      </c>
      <c r="PF319" t="s">
        <v>6903</v>
      </c>
      <c r="PG319" t="s">
        <v>362</v>
      </c>
      <c r="PH319" t="s">
        <v>362</v>
      </c>
      <c r="PI319" t="s">
        <v>360</v>
      </c>
      <c r="PJ319" t="s">
        <v>362</v>
      </c>
      <c r="PK319" t="s">
        <v>362</v>
      </c>
      <c r="PL319" t="s">
        <v>362</v>
      </c>
      <c r="PM319" t="s">
        <v>362</v>
      </c>
      <c r="PN319" t="s">
        <v>362</v>
      </c>
      <c r="PO319" t="s">
        <v>362</v>
      </c>
      <c r="PP319" t="s">
        <v>360</v>
      </c>
      <c r="PQ319" t="s">
        <v>362</v>
      </c>
      <c r="PR319" t="s">
        <v>362</v>
      </c>
      <c r="PS319" t="s">
        <v>362</v>
      </c>
      <c r="PT319" t="s">
        <v>362</v>
      </c>
      <c r="PU319" t="s">
        <v>362</v>
      </c>
      <c r="PV319" t="s">
        <v>362</v>
      </c>
      <c r="PW319" t="s">
        <v>362</v>
      </c>
      <c r="PX319" t="s">
        <v>362</v>
      </c>
      <c r="PZ319" t="s">
        <v>5412</v>
      </c>
      <c r="QA319" t="s">
        <v>362</v>
      </c>
      <c r="QB319" t="s">
        <v>362</v>
      </c>
      <c r="QC319" t="s">
        <v>362</v>
      </c>
      <c r="QD319" t="s">
        <v>362</v>
      </c>
      <c r="QE319" t="s">
        <v>362</v>
      </c>
      <c r="QF319" t="s">
        <v>362</v>
      </c>
      <c r="QG319" t="s">
        <v>362</v>
      </c>
      <c r="QH319" t="s">
        <v>360</v>
      </c>
      <c r="QI319" t="s">
        <v>362</v>
      </c>
      <c r="QJ319" t="s">
        <v>362</v>
      </c>
      <c r="QK319" t="s">
        <v>362</v>
      </c>
      <c r="QL319" t="s">
        <v>362</v>
      </c>
      <c r="QM319" t="s">
        <v>362</v>
      </c>
      <c r="QN319" t="s">
        <v>362</v>
      </c>
      <c r="QO319" t="s">
        <v>362</v>
      </c>
      <c r="QP319" t="s">
        <v>362</v>
      </c>
      <c r="QR319" t="s">
        <v>7271</v>
      </c>
      <c r="QS319" t="s">
        <v>360</v>
      </c>
      <c r="QT319" t="s">
        <v>362</v>
      </c>
      <c r="QU319" t="s">
        <v>360</v>
      </c>
      <c r="QV319" t="s">
        <v>362</v>
      </c>
      <c r="QW319" t="s">
        <v>362</v>
      </c>
      <c r="QX319" t="s">
        <v>362</v>
      </c>
      <c r="QY319" t="s">
        <v>360</v>
      </c>
      <c r="QZ319" t="s">
        <v>360</v>
      </c>
      <c r="RA319" t="s">
        <v>362</v>
      </c>
      <c r="RB319" t="s">
        <v>362</v>
      </c>
      <c r="RC319" t="s">
        <v>362</v>
      </c>
      <c r="RD319" t="s">
        <v>362</v>
      </c>
      <c r="RF319" t="s">
        <v>5449</v>
      </c>
      <c r="RG319" t="s">
        <v>362</v>
      </c>
      <c r="RH319" t="s">
        <v>362</v>
      </c>
      <c r="RI319" t="s">
        <v>362</v>
      </c>
      <c r="RJ319" t="s">
        <v>362</v>
      </c>
      <c r="RK319" t="s">
        <v>360</v>
      </c>
      <c r="RL319" t="s">
        <v>362</v>
      </c>
      <c r="RM319" t="s">
        <v>362</v>
      </c>
      <c r="RN319" t="s">
        <v>362</v>
      </c>
      <c r="RO319" t="s">
        <v>362</v>
      </c>
      <c r="RP319" t="s">
        <v>362</v>
      </c>
      <c r="RQ319" t="s">
        <v>362</v>
      </c>
      <c r="RR319" t="s">
        <v>362</v>
      </c>
      <c r="RS319" t="s">
        <v>362</v>
      </c>
      <c r="RT319" t="s">
        <v>362</v>
      </c>
      <c r="RU319" t="s">
        <v>362</v>
      </c>
      <c r="RV319" t="s">
        <v>362</v>
      </c>
      <c r="RX319" t="s">
        <v>6213</v>
      </c>
      <c r="RY319" t="s">
        <v>360</v>
      </c>
      <c r="RZ319" t="s">
        <v>360</v>
      </c>
      <c r="SA319" t="s">
        <v>360</v>
      </c>
      <c r="SB319" t="s">
        <v>360</v>
      </c>
      <c r="SC319" t="s">
        <v>360</v>
      </c>
      <c r="SD319" t="s">
        <v>360</v>
      </c>
      <c r="SE319" t="s">
        <v>362</v>
      </c>
      <c r="SF319" t="s">
        <v>362</v>
      </c>
      <c r="SG319" t="s">
        <v>362</v>
      </c>
      <c r="SH319" t="s">
        <v>362</v>
      </c>
      <c r="SI319" t="s">
        <v>362</v>
      </c>
      <c r="SK319" t="s">
        <v>6160</v>
      </c>
      <c r="SL319" t="s">
        <v>362</v>
      </c>
      <c r="SM319" t="s">
        <v>362</v>
      </c>
      <c r="SN319" t="s">
        <v>362</v>
      </c>
      <c r="SO319" t="s">
        <v>360</v>
      </c>
      <c r="SP319" t="s">
        <v>362</v>
      </c>
      <c r="SQ319" t="s">
        <v>362</v>
      </c>
      <c r="SR319" t="s">
        <v>360</v>
      </c>
      <c r="SS319" t="s">
        <v>360</v>
      </c>
      <c r="ST319" t="s">
        <v>360</v>
      </c>
      <c r="SU319" t="s">
        <v>362</v>
      </c>
      <c r="SV319" t="s">
        <v>362</v>
      </c>
      <c r="SW319" t="s">
        <v>362</v>
      </c>
      <c r="SX319" t="s">
        <v>362</v>
      </c>
      <c r="SZ319" t="s">
        <v>3074</v>
      </c>
      <c r="TA319" t="s">
        <v>362</v>
      </c>
      <c r="TB319" t="s">
        <v>362</v>
      </c>
      <c r="TC319" t="s">
        <v>362</v>
      </c>
      <c r="TD319" t="s">
        <v>362</v>
      </c>
      <c r="TE319" t="s">
        <v>362</v>
      </c>
      <c r="TF319" t="s">
        <v>362</v>
      </c>
      <c r="TG319" t="s">
        <v>360</v>
      </c>
      <c r="TH319" t="s">
        <v>362</v>
      </c>
      <c r="TY319" t="s">
        <v>5019</v>
      </c>
      <c r="TZ319" t="s">
        <v>4907</v>
      </c>
      <c r="UA319" t="s">
        <v>362</v>
      </c>
      <c r="UB319" t="s">
        <v>362</v>
      </c>
      <c r="UC319" t="s">
        <v>362</v>
      </c>
      <c r="UD319" t="s">
        <v>362</v>
      </c>
      <c r="UE319" t="s">
        <v>362</v>
      </c>
      <c r="UF319" t="s">
        <v>362</v>
      </c>
      <c r="UG319" t="s">
        <v>362</v>
      </c>
      <c r="UH319" t="s">
        <v>362</v>
      </c>
      <c r="UI319" t="s">
        <v>362</v>
      </c>
      <c r="UJ319" t="s">
        <v>360</v>
      </c>
      <c r="UK319" t="s">
        <v>362</v>
      </c>
      <c r="UN319" t="s">
        <v>3074</v>
      </c>
      <c r="UO319" t="s">
        <v>3074</v>
      </c>
      <c r="UP319" t="s">
        <v>3074</v>
      </c>
      <c r="UQ319" t="s">
        <v>7272</v>
      </c>
      <c r="UR319" t="s">
        <v>304</v>
      </c>
      <c r="US319" t="s">
        <v>314</v>
      </c>
      <c r="UT319" t="s">
        <v>290</v>
      </c>
      <c r="UU319" t="s">
        <v>691</v>
      </c>
      <c r="UV319" t="s">
        <v>527</v>
      </c>
      <c r="UW319" t="s">
        <v>329</v>
      </c>
      <c r="UX319" t="s">
        <v>737</v>
      </c>
      <c r="UY319" t="s">
        <v>406</v>
      </c>
      <c r="UZ319" t="s">
        <v>1099</v>
      </c>
      <c r="VA319" t="s">
        <v>1185</v>
      </c>
      <c r="VB319" t="s">
        <v>380</v>
      </c>
    </row>
    <row r="320" spans="1:574" x14ac:dyDescent="0.25">
      <c r="A320" t="s">
        <v>7273</v>
      </c>
      <c r="B320" s="38">
        <v>45924</v>
      </c>
      <c r="C320" t="s">
        <v>3058</v>
      </c>
      <c r="D320" t="s">
        <v>3062</v>
      </c>
      <c r="E320" t="s">
        <v>3068</v>
      </c>
      <c r="G320" t="s">
        <v>3072</v>
      </c>
      <c r="H320" s="38">
        <v>44639</v>
      </c>
      <c r="I320">
        <v>64</v>
      </c>
      <c r="J320" t="s">
        <v>1471</v>
      </c>
      <c r="K320" t="s">
        <v>4866</v>
      </c>
      <c r="L320" t="s">
        <v>4875</v>
      </c>
      <c r="N320" t="s">
        <v>4913</v>
      </c>
      <c r="P320" t="s">
        <v>4933</v>
      </c>
      <c r="R320" t="s">
        <v>3074</v>
      </c>
      <c r="S320" t="s">
        <v>362</v>
      </c>
      <c r="T320" t="s">
        <v>362</v>
      </c>
      <c r="U320" t="s">
        <v>362</v>
      </c>
      <c r="V320" t="s">
        <v>362</v>
      </c>
      <c r="W320" t="s">
        <v>362</v>
      </c>
      <c r="X320" t="s">
        <v>360</v>
      </c>
      <c r="Y320" t="s">
        <v>362</v>
      </c>
      <c r="Z320" t="s">
        <v>362</v>
      </c>
      <c r="AB320" t="s">
        <v>4942</v>
      </c>
      <c r="AC320" t="s">
        <v>4940</v>
      </c>
      <c r="AD320" t="s">
        <v>4942</v>
      </c>
      <c r="AE320" t="s">
        <v>4940</v>
      </c>
      <c r="AF320" t="s">
        <v>4940</v>
      </c>
      <c r="AG320" t="s">
        <v>4940</v>
      </c>
      <c r="AH320" t="s">
        <v>5984</v>
      </c>
      <c r="AI320" t="s">
        <v>360</v>
      </c>
      <c r="AJ320" t="s">
        <v>360</v>
      </c>
      <c r="AK320" t="s">
        <v>362</v>
      </c>
      <c r="AL320" t="s">
        <v>362</v>
      </c>
      <c r="AM320" t="s">
        <v>362</v>
      </c>
      <c r="AN320" t="s">
        <v>362</v>
      </c>
      <c r="AO320" t="s">
        <v>362</v>
      </c>
      <c r="AP320" t="s">
        <v>362</v>
      </c>
      <c r="AQ320" t="s">
        <v>362</v>
      </c>
      <c r="AR320" t="s">
        <v>362</v>
      </c>
      <c r="AS320" t="s">
        <v>362</v>
      </c>
      <c r="AT320" t="s">
        <v>362</v>
      </c>
      <c r="AU320" t="s">
        <v>362</v>
      </c>
      <c r="AV320" t="s">
        <v>362</v>
      </c>
      <c r="AX320" t="s">
        <v>5984</v>
      </c>
      <c r="AY320" t="s">
        <v>360</v>
      </c>
      <c r="AZ320" t="s">
        <v>360</v>
      </c>
      <c r="BA320" t="s">
        <v>362</v>
      </c>
      <c r="BB320" t="s">
        <v>362</v>
      </c>
      <c r="BC320" t="s">
        <v>362</v>
      </c>
      <c r="BD320" t="s">
        <v>362</v>
      </c>
      <c r="BE320" t="s">
        <v>362</v>
      </c>
      <c r="BF320" t="s">
        <v>362</v>
      </c>
      <c r="BG320" t="s">
        <v>362</v>
      </c>
      <c r="BH320" t="s">
        <v>362</v>
      </c>
      <c r="BI320" t="s">
        <v>362</v>
      </c>
      <c r="BJ320" t="s">
        <v>362</v>
      </c>
      <c r="BK320" t="s">
        <v>362</v>
      </c>
      <c r="BM320" t="s">
        <v>6044</v>
      </c>
      <c r="BN320" t="s">
        <v>362</v>
      </c>
      <c r="BO320" t="s">
        <v>362</v>
      </c>
      <c r="BP320" t="s">
        <v>360</v>
      </c>
      <c r="BQ320" t="s">
        <v>360</v>
      </c>
      <c r="BR320" t="s">
        <v>362</v>
      </c>
      <c r="BS320" t="s">
        <v>362</v>
      </c>
      <c r="BT320" t="s">
        <v>362</v>
      </c>
      <c r="BU320" t="s">
        <v>362</v>
      </c>
      <c r="BV320" t="s">
        <v>362</v>
      </c>
      <c r="BX320" t="s">
        <v>4975</v>
      </c>
      <c r="CN320" t="s">
        <v>5002</v>
      </c>
      <c r="DD320" t="s">
        <v>5019</v>
      </c>
      <c r="EK320" t="s">
        <v>5070</v>
      </c>
      <c r="EW320" t="s">
        <v>7105</v>
      </c>
      <c r="EX320" t="s">
        <v>362</v>
      </c>
      <c r="EY320" t="s">
        <v>362</v>
      </c>
      <c r="EZ320" t="s">
        <v>362</v>
      </c>
      <c r="FA320" t="s">
        <v>362</v>
      </c>
      <c r="FB320" t="s">
        <v>362</v>
      </c>
      <c r="FC320" t="s">
        <v>360</v>
      </c>
      <c r="FD320" t="s">
        <v>360</v>
      </c>
      <c r="FE320" t="s">
        <v>362</v>
      </c>
      <c r="FF320" t="s">
        <v>362</v>
      </c>
      <c r="FG320" t="s">
        <v>362</v>
      </c>
      <c r="FH320" t="s">
        <v>362</v>
      </c>
      <c r="FJ320" t="s">
        <v>5070</v>
      </c>
      <c r="FK320" t="s">
        <v>3072</v>
      </c>
      <c r="FV320" t="s">
        <v>3072</v>
      </c>
      <c r="GG320" t="s">
        <v>4961</v>
      </c>
      <c r="GI320" t="s">
        <v>3074</v>
      </c>
      <c r="HN320" t="s">
        <v>5172</v>
      </c>
      <c r="HO320" t="s">
        <v>362</v>
      </c>
      <c r="HP320" t="s">
        <v>362</v>
      </c>
      <c r="HQ320" t="s">
        <v>360</v>
      </c>
      <c r="HR320" t="s">
        <v>362</v>
      </c>
      <c r="HS320" t="s">
        <v>362</v>
      </c>
      <c r="HT320" t="s">
        <v>362</v>
      </c>
      <c r="HU320" t="s">
        <v>362</v>
      </c>
      <c r="HV320" t="s">
        <v>362</v>
      </c>
      <c r="HW320" t="s">
        <v>362</v>
      </c>
      <c r="HY320" t="s">
        <v>5186</v>
      </c>
      <c r="HZ320" t="s">
        <v>362</v>
      </c>
      <c r="IA320" t="s">
        <v>362</v>
      </c>
      <c r="IB320" t="s">
        <v>362</v>
      </c>
      <c r="IC320" t="s">
        <v>362</v>
      </c>
      <c r="ID320" t="s">
        <v>360</v>
      </c>
      <c r="IE320" t="s">
        <v>362</v>
      </c>
      <c r="IG320" t="s">
        <v>5187</v>
      </c>
      <c r="IP320" t="s">
        <v>5205</v>
      </c>
      <c r="IQ320" t="s">
        <v>5218</v>
      </c>
      <c r="IR320" t="s">
        <v>362</v>
      </c>
      <c r="IS320" t="s">
        <v>362</v>
      </c>
      <c r="IT320" t="s">
        <v>362</v>
      </c>
      <c r="IU320" t="s">
        <v>360</v>
      </c>
      <c r="IV320" t="s">
        <v>362</v>
      </c>
      <c r="IW320" t="s">
        <v>362</v>
      </c>
      <c r="IX320" t="s">
        <v>362</v>
      </c>
      <c r="IY320" t="s">
        <v>362</v>
      </c>
      <c r="IZ320" t="s">
        <v>362</v>
      </c>
      <c r="JA320" t="s">
        <v>362</v>
      </c>
      <c r="JL320" t="s">
        <v>3074</v>
      </c>
      <c r="JX320" t="s">
        <v>6521</v>
      </c>
      <c r="JY320" t="s">
        <v>360</v>
      </c>
      <c r="JZ320" t="s">
        <v>362</v>
      </c>
      <c r="KA320" t="s">
        <v>362</v>
      </c>
      <c r="KB320" t="s">
        <v>362</v>
      </c>
      <c r="KC320" t="s">
        <v>362</v>
      </c>
      <c r="KD320" t="s">
        <v>360</v>
      </c>
      <c r="KE320" t="s">
        <v>362</v>
      </c>
      <c r="KF320" t="s">
        <v>362</v>
      </c>
      <c r="KG320" t="s">
        <v>362</v>
      </c>
      <c r="KI320" t="s">
        <v>5259</v>
      </c>
      <c r="KJ320" t="s">
        <v>5263</v>
      </c>
      <c r="KK320" t="s">
        <v>360</v>
      </c>
      <c r="KL320" t="s">
        <v>362</v>
      </c>
      <c r="KM320" t="s">
        <v>362</v>
      </c>
      <c r="KN320" t="s">
        <v>362</v>
      </c>
      <c r="KO320" t="s">
        <v>362</v>
      </c>
      <c r="KP320" t="s">
        <v>362</v>
      </c>
      <c r="KQ320" t="s">
        <v>362</v>
      </c>
      <c r="KR320" t="s">
        <v>362</v>
      </c>
      <c r="KS320" t="s">
        <v>362</v>
      </c>
      <c r="KT320" t="s">
        <v>362</v>
      </c>
      <c r="KU320" t="s">
        <v>362</v>
      </c>
      <c r="LJ320" t="s">
        <v>6023</v>
      </c>
      <c r="LK320" t="s">
        <v>360</v>
      </c>
      <c r="LL320" t="s">
        <v>360</v>
      </c>
      <c r="LM320" t="s">
        <v>360</v>
      </c>
      <c r="LN320" t="s">
        <v>360</v>
      </c>
      <c r="LO320" t="s">
        <v>362</v>
      </c>
      <c r="LP320" t="s">
        <v>362</v>
      </c>
      <c r="LQ320" t="s">
        <v>362</v>
      </c>
      <c r="LS320" t="s">
        <v>3072</v>
      </c>
      <c r="LT320" t="s">
        <v>5287</v>
      </c>
      <c r="MR320" t="s">
        <v>5050</v>
      </c>
      <c r="MS320" t="s">
        <v>362</v>
      </c>
      <c r="MT320" t="s">
        <v>362</v>
      </c>
      <c r="MU320" t="s">
        <v>362</v>
      </c>
      <c r="MV320" t="s">
        <v>362</v>
      </c>
      <c r="MW320" t="s">
        <v>362</v>
      </c>
      <c r="MX320" t="s">
        <v>362</v>
      </c>
      <c r="MY320" t="s">
        <v>362</v>
      </c>
      <c r="MZ320" t="s">
        <v>360</v>
      </c>
      <c r="NA320" t="s">
        <v>362</v>
      </c>
      <c r="NB320" t="s">
        <v>362</v>
      </c>
      <c r="NC320" t="s">
        <v>362</v>
      </c>
      <c r="NE320" t="s">
        <v>4971</v>
      </c>
      <c r="NF320" t="s">
        <v>362</v>
      </c>
      <c r="NG320" t="s">
        <v>362</v>
      </c>
      <c r="NH320" t="s">
        <v>362</v>
      </c>
      <c r="NI320" t="s">
        <v>362</v>
      </c>
      <c r="NJ320" t="s">
        <v>362</v>
      </c>
      <c r="NK320" t="s">
        <v>362</v>
      </c>
      <c r="NL320" t="s">
        <v>362</v>
      </c>
      <c r="NM320" t="s">
        <v>362</v>
      </c>
      <c r="NN320" t="s">
        <v>362</v>
      </c>
      <c r="NO320" t="s">
        <v>362</v>
      </c>
      <c r="NP320" t="s">
        <v>362</v>
      </c>
      <c r="NQ320" t="s">
        <v>360</v>
      </c>
      <c r="NR320" t="s">
        <v>362</v>
      </c>
      <c r="NS320" t="s">
        <v>362</v>
      </c>
      <c r="NU320" t="s">
        <v>5263</v>
      </c>
      <c r="NV320" t="s">
        <v>360</v>
      </c>
      <c r="NW320" t="s">
        <v>362</v>
      </c>
      <c r="NX320" t="s">
        <v>362</v>
      </c>
      <c r="NY320" t="s">
        <v>362</v>
      </c>
      <c r="NZ320" t="s">
        <v>362</v>
      </c>
      <c r="OA320" t="s">
        <v>362</v>
      </c>
      <c r="OB320" t="s">
        <v>362</v>
      </c>
      <c r="OC320" t="s">
        <v>362</v>
      </c>
      <c r="OD320" t="s">
        <v>362</v>
      </c>
      <c r="OE320" t="s">
        <v>362</v>
      </c>
      <c r="OF320" t="s">
        <v>362</v>
      </c>
      <c r="OG320" t="s">
        <v>362</v>
      </c>
      <c r="OI320" t="s">
        <v>5345</v>
      </c>
      <c r="OJ320" t="s">
        <v>360</v>
      </c>
      <c r="OK320" t="s">
        <v>362</v>
      </c>
      <c r="OL320" t="s">
        <v>362</v>
      </c>
      <c r="OM320" t="s">
        <v>362</v>
      </c>
      <c r="ON320" t="s">
        <v>362</v>
      </c>
      <c r="OO320" t="s">
        <v>362</v>
      </c>
      <c r="OP320" t="s">
        <v>362</v>
      </c>
      <c r="OQ320" t="s">
        <v>362</v>
      </c>
      <c r="OR320" t="s">
        <v>362</v>
      </c>
      <c r="OS320" t="s">
        <v>362</v>
      </c>
      <c r="OU320" t="s">
        <v>5002</v>
      </c>
      <c r="PF320" t="s">
        <v>6203</v>
      </c>
      <c r="PG320" t="s">
        <v>360</v>
      </c>
      <c r="PH320" t="s">
        <v>362</v>
      </c>
      <c r="PI320" t="s">
        <v>362</v>
      </c>
      <c r="PJ320" t="s">
        <v>362</v>
      </c>
      <c r="PK320" t="s">
        <v>362</v>
      </c>
      <c r="PL320" t="s">
        <v>362</v>
      </c>
      <c r="PM320" t="s">
        <v>362</v>
      </c>
      <c r="PN320" t="s">
        <v>362</v>
      </c>
      <c r="PO320" t="s">
        <v>362</v>
      </c>
      <c r="PP320" t="s">
        <v>360</v>
      </c>
      <c r="PQ320" t="s">
        <v>362</v>
      </c>
      <c r="PR320" t="s">
        <v>362</v>
      </c>
      <c r="PS320" t="s">
        <v>362</v>
      </c>
      <c r="PT320" t="s">
        <v>362</v>
      </c>
      <c r="PU320" t="s">
        <v>362</v>
      </c>
      <c r="PV320" t="s">
        <v>362</v>
      </c>
      <c r="PW320" t="s">
        <v>362</v>
      </c>
      <c r="PX320" t="s">
        <v>362</v>
      </c>
      <c r="PZ320" t="s">
        <v>6148</v>
      </c>
      <c r="QA320" t="s">
        <v>362</v>
      </c>
      <c r="QB320" t="s">
        <v>362</v>
      </c>
      <c r="QC320" t="s">
        <v>362</v>
      </c>
      <c r="QD320" t="s">
        <v>362</v>
      </c>
      <c r="QE320" t="s">
        <v>362</v>
      </c>
      <c r="QF320" t="s">
        <v>362</v>
      </c>
      <c r="QG320" t="s">
        <v>360</v>
      </c>
      <c r="QH320" t="s">
        <v>360</v>
      </c>
      <c r="QI320" t="s">
        <v>362</v>
      </c>
      <c r="QJ320" t="s">
        <v>362</v>
      </c>
      <c r="QK320" t="s">
        <v>362</v>
      </c>
      <c r="QL320" t="s">
        <v>362</v>
      </c>
      <c r="QM320" t="s">
        <v>362</v>
      </c>
      <c r="QN320" t="s">
        <v>362</v>
      </c>
      <c r="QO320" t="s">
        <v>362</v>
      </c>
      <c r="QP320" t="s">
        <v>362</v>
      </c>
      <c r="QR320" t="s">
        <v>6212</v>
      </c>
      <c r="QS320" t="s">
        <v>360</v>
      </c>
      <c r="QT320" t="s">
        <v>362</v>
      </c>
      <c r="QU320" t="s">
        <v>360</v>
      </c>
      <c r="QV320" t="s">
        <v>362</v>
      </c>
      <c r="QW320" t="s">
        <v>362</v>
      </c>
      <c r="QX320" t="s">
        <v>362</v>
      </c>
      <c r="QY320" t="s">
        <v>362</v>
      </c>
      <c r="QZ320" t="s">
        <v>360</v>
      </c>
      <c r="RA320" t="s">
        <v>362</v>
      </c>
      <c r="RB320" t="s">
        <v>362</v>
      </c>
      <c r="RC320" t="s">
        <v>362</v>
      </c>
      <c r="RD320" t="s">
        <v>362</v>
      </c>
      <c r="RF320" t="s">
        <v>6091</v>
      </c>
      <c r="RG320" t="s">
        <v>362</v>
      </c>
      <c r="RH320" t="s">
        <v>362</v>
      </c>
      <c r="RI320" t="s">
        <v>362</v>
      </c>
      <c r="RJ320" t="s">
        <v>362</v>
      </c>
      <c r="RK320" t="s">
        <v>360</v>
      </c>
      <c r="RL320" t="s">
        <v>362</v>
      </c>
      <c r="RM320" t="s">
        <v>360</v>
      </c>
      <c r="RN320" t="s">
        <v>362</v>
      </c>
      <c r="RO320" t="s">
        <v>362</v>
      </c>
      <c r="RP320" t="s">
        <v>362</v>
      </c>
      <c r="RQ320" t="s">
        <v>362</v>
      </c>
      <c r="RR320" t="s">
        <v>362</v>
      </c>
      <c r="RS320" t="s">
        <v>362</v>
      </c>
      <c r="RT320" t="s">
        <v>362</v>
      </c>
      <c r="RU320" t="s">
        <v>362</v>
      </c>
      <c r="RV320" t="s">
        <v>362</v>
      </c>
      <c r="RX320" t="s">
        <v>6149</v>
      </c>
      <c r="RY320" t="s">
        <v>360</v>
      </c>
      <c r="RZ320" t="s">
        <v>360</v>
      </c>
      <c r="SA320" t="s">
        <v>360</v>
      </c>
      <c r="SB320" t="s">
        <v>360</v>
      </c>
      <c r="SC320" t="s">
        <v>360</v>
      </c>
      <c r="SD320" t="s">
        <v>360</v>
      </c>
      <c r="SE320" t="s">
        <v>362</v>
      </c>
      <c r="SF320" t="s">
        <v>360</v>
      </c>
      <c r="SG320" t="s">
        <v>362</v>
      </c>
      <c r="SH320" t="s">
        <v>362</v>
      </c>
      <c r="SI320" t="s">
        <v>362</v>
      </c>
      <c r="SK320" t="s">
        <v>6486</v>
      </c>
      <c r="SL320" t="s">
        <v>362</v>
      </c>
      <c r="SM320" t="s">
        <v>362</v>
      </c>
      <c r="SN320" t="s">
        <v>362</v>
      </c>
      <c r="SO320" t="s">
        <v>360</v>
      </c>
      <c r="SP320" t="s">
        <v>362</v>
      </c>
      <c r="SQ320" t="s">
        <v>360</v>
      </c>
      <c r="SR320" t="s">
        <v>362</v>
      </c>
      <c r="SS320" t="s">
        <v>362</v>
      </c>
      <c r="ST320" t="s">
        <v>360</v>
      </c>
      <c r="SU320" t="s">
        <v>362</v>
      </c>
      <c r="SV320" t="s">
        <v>362</v>
      </c>
      <c r="SW320" t="s">
        <v>362</v>
      </c>
      <c r="SX320" t="s">
        <v>362</v>
      </c>
      <c r="SZ320" t="s">
        <v>3074</v>
      </c>
      <c r="TA320" t="s">
        <v>362</v>
      </c>
      <c r="TB320" t="s">
        <v>362</v>
      </c>
      <c r="TC320" t="s">
        <v>362</v>
      </c>
      <c r="TD320" t="s">
        <v>362</v>
      </c>
      <c r="TE320" t="s">
        <v>362</v>
      </c>
      <c r="TF320" t="s">
        <v>362</v>
      </c>
      <c r="TG320" t="s">
        <v>360</v>
      </c>
      <c r="TH320" t="s">
        <v>362</v>
      </c>
      <c r="TY320" t="s">
        <v>5019</v>
      </c>
      <c r="TZ320" t="s">
        <v>5453</v>
      </c>
      <c r="UA320" t="s">
        <v>362</v>
      </c>
      <c r="UB320" t="s">
        <v>362</v>
      </c>
      <c r="UC320" t="s">
        <v>362</v>
      </c>
      <c r="UD320" t="s">
        <v>362</v>
      </c>
      <c r="UE320" t="s">
        <v>362</v>
      </c>
      <c r="UF320" t="s">
        <v>360</v>
      </c>
      <c r="UG320" t="s">
        <v>362</v>
      </c>
      <c r="UH320" t="s">
        <v>362</v>
      </c>
      <c r="UI320" t="s">
        <v>362</v>
      </c>
      <c r="UJ320" t="s">
        <v>362</v>
      </c>
      <c r="UK320" t="s">
        <v>362</v>
      </c>
      <c r="UN320" t="s">
        <v>3074</v>
      </c>
      <c r="UO320" t="s">
        <v>3074</v>
      </c>
      <c r="UP320" t="s">
        <v>3074</v>
      </c>
      <c r="UQ320" t="s">
        <v>7274</v>
      </c>
      <c r="UR320" t="s">
        <v>304</v>
      </c>
      <c r="US320" t="s">
        <v>314</v>
      </c>
      <c r="UT320" t="s">
        <v>298</v>
      </c>
      <c r="UU320" t="s">
        <v>686</v>
      </c>
      <c r="UV320" t="s">
        <v>532</v>
      </c>
      <c r="UW320" t="s">
        <v>330</v>
      </c>
      <c r="UX320" t="s">
        <v>742</v>
      </c>
      <c r="UY320" t="s">
        <v>406</v>
      </c>
      <c r="UZ320" t="s">
        <v>1099</v>
      </c>
      <c r="VA320" t="s">
        <v>1185</v>
      </c>
      <c r="VB320" t="s">
        <v>386</v>
      </c>
    </row>
    <row r="321" spans="1:574" x14ac:dyDescent="0.25">
      <c r="A321" t="s">
        <v>7275</v>
      </c>
      <c r="B321" s="38">
        <v>45924</v>
      </c>
      <c r="C321" t="s">
        <v>3057</v>
      </c>
      <c r="D321" t="s">
        <v>3062</v>
      </c>
      <c r="E321" t="s">
        <v>3068</v>
      </c>
      <c r="G321" t="s">
        <v>3072</v>
      </c>
      <c r="H321" s="38">
        <v>45048</v>
      </c>
      <c r="I321">
        <v>35</v>
      </c>
      <c r="J321" t="s">
        <v>1471</v>
      </c>
      <c r="K321" t="s">
        <v>4866</v>
      </c>
      <c r="L321" t="s">
        <v>4875</v>
      </c>
      <c r="N321" t="s">
        <v>4911</v>
      </c>
      <c r="P321" t="s">
        <v>4927</v>
      </c>
      <c r="R321" t="s">
        <v>5527</v>
      </c>
      <c r="S321" t="s">
        <v>360</v>
      </c>
      <c r="T321" t="s">
        <v>362</v>
      </c>
      <c r="U321" t="s">
        <v>362</v>
      </c>
      <c r="V321" t="s">
        <v>362</v>
      </c>
      <c r="W321" t="s">
        <v>362</v>
      </c>
      <c r="X321" t="s">
        <v>362</v>
      </c>
      <c r="Y321" t="s">
        <v>362</v>
      </c>
      <c r="Z321" t="s">
        <v>362</v>
      </c>
      <c r="AB321" t="s">
        <v>4940</v>
      </c>
      <c r="AC321" t="s">
        <v>4940</v>
      </c>
      <c r="AD321" t="s">
        <v>4940</v>
      </c>
      <c r="AE321" t="s">
        <v>4940</v>
      </c>
      <c r="AF321" t="s">
        <v>4940</v>
      </c>
      <c r="AG321" t="s">
        <v>4940</v>
      </c>
      <c r="AH321" t="s">
        <v>7002</v>
      </c>
      <c r="AI321" t="s">
        <v>360</v>
      </c>
      <c r="AJ321" t="s">
        <v>362</v>
      </c>
      <c r="AK321" t="s">
        <v>362</v>
      </c>
      <c r="AL321" t="s">
        <v>362</v>
      </c>
      <c r="AM321" t="s">
        <v>362</v>
      </c>
      <c r="AN321" t="s">
        <v>362</v>
      </c>
      <c r="AO321" t="s">
        <v>362</v>
      </c>
      <c r="AP321" t="s">
        <v>362</v>
      </c>
      <c r="AQ321" t="s">
        <v>362</v>
      </c>
      <c r="AR321" t="s">
        <v>362</v>
      </c>
      <c r="AS321" t="s">
        <v>360</v>
      </c>
      <c r="AT321" t="s">
        <v>362</v>
      </c>
      <c r="AU321" t="s">
        <v>362</v>
      </c>
      <c r="AV321" t="s">
        <v>362</v>
      </c>
      <c r="AX321" t="s">
        <v>4973</v>
      </c>
      <c r="AY321" t="s">
        <v>362</v>
      </c>
      <c r="AZ321" t="s">
        <v>362</v>
      </c>
      <c r="BA321" t="s">
        <v>362</v>
      </c>
      <c r="BB321" t="s">
        <v>362</v>
      </c>
      <c r="BC321" t="s">
        <v>362</v>
      </c>
      <c r="BD321" t="s">
        <v>362</v>
      </c>
      <c r="BE321" t="s">
        <v>362</v>
      </c>
      <c r="BF321" t="s">
        <v>362</v>
      </c>
      <c r="BG321" t="s">
        <v>362</v>
      </c>
      <c r="BH321" t="s">
        <v>362</v>
      </c>
      <c r="BI321" t="s">
        <v>362</v>
      </c>
      <c r="BJ321" t="s">
        <v>360</v>
      </c>
      <c r="BK321" t="s">
        <v>362</v>
      </c>
      <c r="DE321" t="s">
        <v>5030</v>
      </c>
      <c r="DN321" t="s">
        <v>5041</v>
      </c>
      <c r="DO321" t="s">
        <v>362</v>
      </c>
      <c r="DP321" t="s">
        <v>360</v>
      </c>
      <c r="DQ321" t="s">
        <v>362</v>
      </c>
      <c r="DR321" t="s">
        <v>362</v>
      </c>
      <c r="DS321" t="s">
        <v>362</v>
      </c>
      <c r="DT321" t="s">
        <v>362</v>
      </c>
      <c r="DU321" t="s">
        <v>362</v>
      </c>
      <c r="DV321" t="s">
        <v>362</v>
      </c>
      <c r="DW321" t="s">
        <v>362</v>
      </c>
      <c r="EK321" t="s">
        <v>5070</v>
      </c>
      <c r="EW321" t="s">
        <v>5106</v>
      </c>
      <c r="EX321" t="s">
        <v>362</v>
      </c>
      <c r="EY321" t="s">
        <v>362</v>
      </c>
      <c r="EZ321" t="s">
        <v>362</v>
      </c>
      <c r="FA321" t="s">
        <v>362</v>
      </c>
      <c r="FB321" t="s">
        <v>362</v>
      </c>
      <c r="FC321" t="s">
        <v>362</v>
      </c>
      <c r="FD321" t="s">
        <v>360</v>
      </c>
      <c r="FE321" t="s">
        <v>362</v>
      </c>
      <c r="FF321" t="s">
        <v>362</v>
      </c>
      <c r="FG321" t="s">
        <v>362</v>
      </c>
      <c r="FH321" t="s">
        <v>362</v>
      </c>
      <c r="FJ321" t="s">
        <v>5070</v>
      </c>
      <c r="FK321" t="s">
        <v>3074</v>
      </c>
      <c r="FL321" t="s">
        <v>7276</v>
      </c>
      <c r="FM321" t="s">
        <v>360</v>
      </c>
      <c r="FN321" t="s">
        <v>360</v>
      </c>
      <c r="FO321" t="s">
        <v>362</v>
      </c>
      <c r="FP321" t="s">
        <v>362</v>
      </c>
      <c r="FQ321" t="s">
        <v>360</v>
      </c>
      <c r="FR321" t="s">
        <v>362</v>
      </c>
      <c r="FS321" t="s">
        <v>362</v>
      </c>
      <c r="FT321" t="s">
        <v>362</v>
      </c>
      <c r="FV321" t="s">
        <v>3072</v>
      </c>
      <c r="GG321" t="s">
        <v>4967</v>
      </c>
      <c r="GI321" t="s">
        <v>3074</v>
      </c>
      <c r="HN321" t="s">
        <v>4907</v>
      </c>
      <c r="HO321" t="s">
        <v>362</v>
      </c>
      <c r="HP321" t="s">
        <v>362</v>
      </c>
      <c r="HQ321" t="s">
        <v>362</v>
      </c>
      <c r="HR321" t="s">
        <v>362</v>
      </c>
      <c r="HS321" t="s">
        <v>362</v>
      </c>
      <c r="HT321" t="s">
        <v>362</v>
      </c>
      <c r="HU321" t="s">
        <v>362</v>
      </c>
      <c r="HV321" t="s">
        <v>360</v>
      </c>
      <c r="HW321" t="s">
        <v>362</v>
      </c>
      <c r="HY321" t="s">
        <v>5186</v>
      </c>
      <c r="HZ321" t="s">
        <v>362</v>
      </c>
      <c r="IA321" t="s">
        <v>362</v>
      </c>
      <c r="IB321" t="s">
        <v>362</v>
      </c>
      <c r="IC321" t="s">
        <v>362</v>
      </c>
      <c r="ID321" t="s">
        <v>360</v>
      </c>
      <c r="IE321" t="s">
        <v>362</v>
      </c>
      <c r="IG321" t="s">
        <v>5187</v>
      </c>
      <c r="IP321" t="s">
        <v>5205</v>
      </c>
      <c r="IQ321" t="s">
        <v>5985</v>
      </c>
      <c r="IR321" t="s">
        <v>362</v>
      </c>
      <c r="IS321" t="s">
        <v>362</v>
      </c>
      <c r="IT321" t="s">
        <v>362</v>
      </c>
      <c r="IU321" t="s">
        <v>360</v>
      </c>
      <c r="IV321" t="s">
        <v>360</v>
      </c>
      <c r="IW321" t="s">
        <v>362</v>
      </c>
      <c r="IX321" t="s">
        <v>362</v>
      </c>
      <c r="IY321" t="s">
        <v>362</v>
      </c>
      <c r="IZ321" t="s">
        <v>362</v>
      </c>
      <c r="JA321" t="s">
        <v>362</v>
      </c>
      <c r="JL321" t="s">
        <v>5235</v>
      </c>
      <c r="JX321" t="s">
        <v>5257</v>
      </c>
      <c r="JY321" t="s">
        <v>362</v>
      </c>
      <c r="JZ321" t="s">
        <v>362</v>
      </c>
      <c r="KA321" t="s">
        <v>362</v>
      </c>
      <c r="KB321" t="s">
        <v>362</v>
      </c>
      <c r="KC321" t="s">
        <v>362</v>
      </c>
      <c r="KD321" t="s">
        <v>360</v>
      </c>
      <c r="KE321" t="s">
        <v>362</v>
      </c>
      <c r="KF321" t="s">
        <v>362</v>
      </c>
      <c r="KG321" t="s">
        <v>362</v>
      </c>
      <c r="KI321" t="s">
        <v>5259</v>
      </c>
      <c r="KJ321" t="s">
        <v>5987</v>
      </c>
      <c r="KK321" t="s">
        <v>360</v>
      </c>
      <c r="KL321" t="s">
        <v>360</v>
      </c>
      <c r="KM321" t="s">
        <v>362</v>
      </c>
      <c r="KN321" t="s">
        <v>362</v>
      </c>
      <c r="KO321" t="s">
        <v>360</v>
      </c>
      <c r="KP321" t="s">
        <v>362</v>
      </c>
      <c r="KQ321" t="s">
        <v>362</v>
      </c>
      <c r="KR321" t="s">
        <v>362</v>
      </c>
      <c r="KS321" t="s">
        <v>362</v>
      </c>
      <c r="KT321" t="s">
        <v>362</v>
      </c>
      <c r="KU321" t="s">
        <v>362</v>
      </c>
      <c r="LJ321" t="s">
        <v>6023</v>
      </c>
      <c r="LK321" t="s">
        <v>360</v>
      </c>
      <c r="LL321" t="s">
        <v>360</v>
      </c>
      <c r="LM321" t="s">
        <v>360</v>
      </c>
      <c r="LN321" t="s">
        <v>360</v>
      </c>
      <c r="LO321" t="s">
        <v>362</v>
      </c>
      <c r="LP321" t="s">
        <v>362</v>
      </c>
      <c r="LQ321" t="s">
        <v>362</v>
      </c>
      <c r="LS321" t="s">
        <v>3072</v>
      </c>
      <c r="LT321" t="s">
        <v>5287</v>
      </c>
      <c r="MR321" t="s">
        <v>5050</v>
      </c>
      <c r="MS321" t="s">
        <v>362</v>
      </c>
      <c r="MT321" t="s">
        <v>362</v>
      </c>
      <c r="MU321" t="s">
        <v>362</v>
      </c>
      <c r="MV321" t="s">
        <v>362</v>
      </c>
      <c r="MW321" t="s">
        <v>362</v>
      </c>
      <c r="MX321" t="s">
        <v>362</v>
      </c>
      <c r="MY321" t="s">
        <v>362</v>
      </c>
      <c r="MZ321" t="s">
        <v>360</v>
      </c>
      <c r="NA321" t="s">
        <v>362</v>
      </c>
      <c r="NB321" t="s">
        <v>362</v>
      </c>
      <c r="NC321" t="s">
        <v>362</v>
      </c>
      <c r="NE321" t="s">
        <v>4971</v>
      </c>
      <c r="NF321" t="s">
        <v>362</v>
      </c>
      <c r="NG321" t="s">
        <v>362</v>
      </c>
      <c r="NH321" t="s">
        <v>362</v>
      </c>
      <c r="NI321" t="s">
        <v>362</v>
      </c>
      <c r="NJ321" t="s">
        <v>362</v>
      </c>
      <c r="NK321" t="s">
        <v>362</v>
      </c>
      <c r="NL321" t="s">
        <v>362</v>
      </c>
      <c r="NM321" t="s">
        <v>362</v>
      </c>
      <c r="NN321" t="s">
        <v>362</v>
      </c>
      <c r="NO321" t="s">
        <v>362</v>
      </c>
      <c r="NP321" t="s">
        <v>362</v>
      </c>
      <c r="NQ321" t="s">
        <v>360</v>
      </c>
      <c r="NR321" t="s">
        <v>362</v>
      </c>
      <c r="NS321" t="s">
        <v>362</v>
      </c>
      <c r="NU321" t="s">
        <v>7277</v>
      </c>
      <c r="NV321" t="s">
        <v>360</v>
      </c>
      <c r="NW321" t="s">
        <v>360</v>
      </c>
      <c r="NX321" t="s">
        <v>362</v>
      </c>
      <c r="NY321" t="s">
        <v>362</v>
      </c>
      <c r="NZ321" t="s">
        <v>360</v>
      </c>
      <c r="OA321" t="s">
        <v>362</v>
      </c>
      <c r="OB321" t="s">
        <v>362</v>
      </c>
      <c r="OC321" t="s">
        <v>362</v>
      </c>
      <c r="OD321" t="s">
        <v>362</v>
      </c>
      <c r="OE321" t="s">
        <v>362</v>
      </c>
      <c r="OF321" t="s">
        <v>362</v>
      </c>
      <c r="OG321" t="s">
        <v>362</v>
      </c>
      <c r="OI321" t="s">
        <v>5345</v>
      </c>
      <c r="OJ321" t="s">
        <v>360</v>
      </c>
      <c r="OK321" t="s">
        <v>362</v>
      </c>
      <c r="OL321" t="s">
        <v>362</v>
      </c>
      <c r="OM321" t="s">
        <v>362</v>
      </c>
      <c r="ON321" t="s">
        <v>362</v>
      </c>
      <c r="OO321" t="s">
        <v>362</v>
      </c>
      <c r="OP321" t="s">
        <v>362</v>
      </c>
      <c r="OQ321" t="s">
        <v>362</v>
      </c>
      <c r="OR321" t="s">
        <v>362</v>
      </c>
      <c r="OS321" t="s">
        <v>362</v>
      </c>
      <c r="OU321" t="s">
        <v>5002</v>
      </c>
      <c r="PF321" t="s">
        <v>5398</v>
      </c>
      <c r="PG321" t="s">
        <v>362</v>
      </c>
      <c r="PH321" t="s">
        <v>362</v>
      </c>
      <c r="PI321" t="s">
        <v>362</v>
      </c>
      <c r="PJ321" t="s">
        <v>362</v>
      </c>
      <c r="PK321" t="s">
        <v>362</v>
      </c>
      <c r="PL321" t="s">
        <v>362</v>
      </c>
      <c r="PM321" t="s">
        <v>362</v>
      </c>
      <c r="PN321" t="s">
        <v>362</v>
      </c>
      <c r="PO321" t="s">
        <v>362</v>
      </c>
      <c r="PP321" t="s">
        <v>362</v>
      </c>
      <c r="PQ321" t="s">
        <v>362</v>
      </c>
      <c r="PR321" t="s">
        <v>362</v>
      </c>
      <c r="PS321" t="s">
        <v>362</v>
      </c>
      <c r="PT321" t="s">
        <v>362</v>
      </c>
      <c r="PU321" t="s">
        <v>362</v>
      </c>
      <c r="PV321" t="s">
        <v>362</v>
      </c>
      <c r="PW321" t="s">
        <v>362</v>
      </c>
      <c r="PX321" t="s">
        <v>360</v>
      </c>
      <c r="PZ321" t="s">
        <v>5242</v>
      </c>
      <c r="QA321" t="s">
        <v>362</v>
      </c>
      <c r="QB321" t="s">
        <v>362</v>
      </c>
      <c r="QC321" t="s">
        <v>360</v>
      </c>
      <c r="QD321" t="s">
        <v>362</v>
      </c>
      <c r="QE321" t="s">
        <v>362</v>
      </c>
      <c r="QF321" t="s">
        <v>362</v>
      </c>
      <c r="QG321" t="s">
        <v>362</v>
      </c>
      <c r="QH321" t="s">
        <v>362</v>
      </c>
      <c r="QI321" t="s">
        <v>362</v>
      </c>
      <c r="QJ321" t="s">
        <v>362</v>
      </c>
      <c r="QK321" t="s">
        <v>362</v>
      </c>
      <c r="QL321" t="s">
        <v>362</v>
      </c>
      <c r="QM321" t="s">
        <v>362</v>
      </c>
      <c r="QN321" t="s">
        <v>362</v>
      </c>
      <c r="QO321" t="s">
        <v>362</v>
      </c>
      <c r="QP321" t="s">
        <v>362</v>
      </c>
      <c r="QR321" t="s">
        <v>5437</v>
      </c>
      <c r="QS321" t="s">
        <v>362</v>
      </c>
      <c r="QT321" t="s">
        <v>362</v>
      </c>
      <c r="QU321" t="s">
        <v>362</v>
      </c>
      <c r="QV321" t="s">
        <v>362</v>
      </c>
      <c r="QW321" t="s">
        <v>362</v>
      </c>
      <c r="QX321" t="s">
        <v>362</v>
      </c>
      <c r="QY321" t="s">
        <v>362</v>
      </c>
      <c r="QZ321" t="s">
        <v>360</v>
      </c>
      <c r="RA321" t="s">
        <v>362</v>
      </c>
      <c r="RB321" t="s">
        <v>362</v>
      </c>
      <c r="RC321" t="s">
        <v>362</v>
      </c>
      <c r="RD321" t="s">
        <v>362</v>
      </c>
      <c r="RF321" t="s">
        <v>5443</v>
      </c>
      <c r="RG321" t="s">
        <v>362</v>
      </c>
      <c r="RH321" t="s">
        <v>360</v>
      </c>
      <c r="RI321" t="s">
        <v>362</v>
      </c>
      <c r="RJ321" t="s">
        <v>362</v>
      </c>
      <c r="RK321" t="s">
        <v>362</v>
      </c>
      <c r="RL321" t="s">
        <v>362</v>
      </c>
      <c r="RM321" t="s">
        <v>362</v>
      </c>
      <c r="RN321" t="s">
        <v>362</v>
      </c>
      <c r="RO321" t="s">
        <v>362</v>
      </c>
      <c r="RP321" t="s">
        <v>362</v>
      </c>
      <c r="RQ321" t="s">
        <v>362</v>
      </c>
      <c r="RR321" t="s">
        <v>362</v>
      </c>
      <c r="RS321" t="s">
        <v>362</v>
      </c>
      <c r="RT321" t="s">
        <v>362</v>
      </c>
      <c r="RU321" t="s">
        <v>362</v>
      </c>
      <c r="RV321" t="s">
        <v>362</v>
      </c>
      <c r="RX321" t="s">
        <v>6044</v>
      </c>
      <c r="RY321" t="s">
        <v>362</v>
      </c>
      <c r="RZ321" t="s">
        <v>362</v>
      </c>
      <c r="SA321" t="s">
        <v>360</v>
      </c>
      <c r="SB321" t="s">
        <v>360</v>
      </c>
      <c r="SC321" t="s">
        <v>362</v>
      </c>
      <c r="SD321" t="s">
        <v>362</v>
      </c>
      <c r="SE321" t="s">
        <v>362</v>
      </c>
      <c r="SF321" t="s">
        <v>362</v>
      </c>
      <c r="SG321" t="s">
        <v>362</v>
      </c>
      <c r="SH321" t="s">
        <v>362</v>
      </c>
      <c r="SI321" t="s">
        <v>362</v>
      </c>
      <c r="SK321" t="s">
        <v>5495</v>
      </c>
      <c r="SL321" t="s">
        <v>362</v>
      </c>
      <c r="SM321" t="s">
        <v>362</v>
      </c>
      <c r="SN321" t="s">
        <v>362</v>
      </c>
      <c r="SO321" t="s">
        <v>362</v>
      </c>
      <c r="SP321" t="s">
        <v>362</v>
      </c>
      <c r="SQ321" t="s">
        <v>362</v>
      </c>
      <c r="SR321" t="s">
        <v>360</v>
      </c>
      <c r="SS321" t="s">
        <v>362</v>
      </c>
      <c r="ST321" t="s">
        <v>362</v>
      </c>
      <c r="SU321" t="s">
        <v>362</v>
      </c>
      <c r="SV321" t="s">
        <v>362</v>
      </c>
      <c r="SW321" t="s">
        <v>362</v>
      </c>
      <c r="SX321" t="s">
        <v>362</v>
      </c>
      <c r="SZ321" t="s">
        <v>5505</v>
      </c>
      <c r="TA321" t="s">
        <v>360</v>
      </c>
      <c r="TB321" t="s">
        <v>362</v>
      </c>
      <c r="TC321" t="s">
        <v>362</v>
      </c>
      <c r="TD321" t="s">
        <v>362</v>
      </c>
      <c r="TE321" t="s">
        <v>362</v>
      </c>
      <c r="TF321" t="s">
        <v>362</v>
      </c>
      <c r="TG321" t="s">
        <v>362</v>
      </c>
      <c r="TH321" t="s">
        <v>362</v>
      </c>
      <c r="TJ321" t="s">
        <v>5495</v>
      </c>
      <c r="TK321" t="s">
        <v>362</v>
      </c>
      <c r="TL321" t="s">
        <v>362</v>
      </c>
      <c r="TM321" t="s">
        <v>362</v>
      </c>
      <c r="TN321" t="s">
        <v>362</v>
      </c>
      <c r="TO321" t="s">
        <v>362</v>
      </c>
      <c r="TP321" t="s">
        <v>362</v>
      </c>
      <c r="TQ321" t="s">
        <v>360</v>
      </c>
      <c r="TR321" t="s">
        <v>362</v>
      </c>
      <c r="TS321" t="s">
        <v>362</v>
      </c>
      <c r="TT321" t="s">
        <v>362</v>
      </c>
      <c r="TU321" t="s">
        <v>362</v>
      </c>
      <c r="TV321" t="s">
        <v>362</v>
      </c>
      <c r="TW321" t="s">
        <v>362</v>
      </c>
      <c r="UN321" t="s">
        <v>3074</v>
      </c>
      <c r="UO321" t="s">
        <v>3074</v>
      </c>
      <c r="UP321" t="s">
        <v>3074</v>
      </c>
      <c r="UQ321" t="s">
        <v>7278</v>
      </c>
      <c r="UR321" t="s">
        <v>304</v>
      </c>
      <c r="US321" t="s">
        <v>314</v>
      </c>
      <c r="UT321" t="s">
        <v>290</v>
      </c>
      <c r="UU321" t="s">
        <v>691</v>
      </c>
      <c r="UV321" t="s">
        <v>527</v>
      </c>
      <c r="UW321" t="s">
        <v>329</v>
      </c>
      <c r="UX321" t="s">
        <v>737</v>
      </c>
      <c r="UY321" t="s">
        <v>406</v>
      </c>
      <c r="UZ321" t="s">
        <v>1098</v>
      </c>
      <c r="VA321" t="s">
        <v>1185</v>
      </c>
      <c r="VB321" t="s">
        <v>380</v>
      </c>
    </row>
    <row r="322" spans="1:574" x14ac:dyDescent="0.25">
      <c r="A322" t="s">
        <v>7279</v>
      </c>
      <c r="B322" s="38">
        <v>45924</v>
      </c>
      <c r="C322" t="s">
        <v>3057</v>
      </c>
      <c r="D322" t="s">
        <v>3062</v>
      </c>
      <c r="E322" t="s">
        <v>3068</v>
      </c>
      <c r="G322" t="s">
        <v>3072</v>
      </c>
      <c r="H322" s="38">
        <v>44789</v>
      </c>
      <c r="I322">
        <v>42</v>
      </c>
      <c r="J322" t="s">
        <v>1471</v>
      </c>
      <c r="K322" t="s">
        <v>4868</v>
      </c>
      <c r="L322" t="s">
        <v>4875</v>
      </c>
      <c r="N322" t="s">
        <v>4911</v>
      </c>
      <c r="P322" t="s">
        <v>4937</v>
      </c>
      <c r="R322" t="s">
        <v>5527</v>
      </c>
      <c r="S322" t="s">
        <v>360</v>
      </c>
      <c r="T322" t="s">
        <v>362</v>
      </c>
      <c r="U322" t="s">
        <v>362</v>
      </c>
      <c r="V322" t="s">
        <v>362</v>
      </c>
      <c r="W322" t="s">
        <v>362</v>
      </c>
      <c r="X322" t="s">
        <v>362</v>
      </c>
      <c r="Y322" t="s">
        <v>362</v>
      </c>
      <c r="Z322" t="s">
        <v>362</v>
      </c>
      <c r="AB322" t="s">
        <v>4940</v>
      </c>
      <c r="AC322" t="s">
        <v>4940</v>
      </c>
      <c r="AD322" t="s">
        <v>4940</v>
      </c>
      <c r="AE322" t="s">
        <v>4940</v>
      </c>
      <c r="AF322" t="s">
        <v>4940</v>
      </c>
      <c r="AG322" t="s">
        <v>4940</v>
      </c>
      <c r="AH322" t="s">
        <v>7280</v>
      </c>
      <c r="AI322" t="s">
        <v>360</v>
      </c>
      <c r="AJ322" t="s">
        <v>360</v>
      </c>
      <c r="AK322" t="s">
        <v>362</v>
      </c>
      <c r="AL322" t="s">
        <v>360</v>
      </c>
      <c r="AM322" t="s">
        <v>362</v>
      </c>
      <c r="AN322" t="s">
        <v>362</v>
      </c>
      <c r="AO322" t="s">
        <v>362</v>
      </c>
      <c r="AP322" t="s">
        <v>362</v>
      </c>
      <c r="AQ322" t="s">
        <v>360</v>
      </c>
      <c r="AR322" t="s">
        <v>362</v>
      </c>
      <c r="AS322" t="s">
        <v>362</v>
      </c>
      <c r="AT322" t="s">
        <v>362</v>
      </c>
      <c r="AU322" t="s">
        <v>362</v>
      </c>
      <c r="AV322" t="s">
        <v>362</v>
      </c>
      <c r="AX322" t="s">
        <v>4973</v>
      </c>
      <c r="AY322" t="s">
        <v>362</v>
      </c>
      <c r="AZ322" t="s">
        <v>362</v>
      </c>
      <c r="BA322" t="s">
        <v>362</v>
      </c>
      <c r="BB322" t="s">
        <v>362</v>
      </c>
      <c r="BC322" t="s">
        <v>362</v>
      </c>
      <c r="BD322" t="s">
        <v>362</v>
      </c>
      <c r="BE322" t="s">
        <v>362</v>
      </c>
      <c r="BF322" t="s">
        <v>362</v>
      </c>
      <c r="BG322" t="s">
        <v>362</v>
      </c>
      <c r="BH322" t="s">
        <v>362</v>
      </c>
      <c r="BI322" t="s">
        <v>362</v>
      </c>
      <c r="BJ322" t="s">
        <v>360</v>
      </c>
      <c r="BK322" t="s">
        <v>362</v>
      </c>
      <c r="DE322" t="s">
        <v>5030</v>
      </c>
      <c r="DN322" t="s">
        <v>5041</v>
      </c>
      <c r="DO322" t="s">
        <v>362</v>
      </c>
      <c r="DP322" t="s">
        <v>360</v>
      </c>
      <c r="DQ322" t="s">
        <v>362</v>
      </c>
      <c r="DR322" t="s">
        <v>362</v>
      </c>
      <c r="DS322" t="s">
        <v>362</v>
      </c>
      <c r="DT322" t="s">
        <v>362</v>
      </c>
      <c r="DU322" t="s">
        <v>362</v>
      </c>
      <c r="DV322" t="s">
        <v>362</v>
      </c>
      <c r="DW322" t="s">
        <v>362</v>
      </c>
      <c r="EK322" t="s">
        <v>5070</v>
      </c>
      <c r="EW322" t="s">
        <v>5106</v>
      </c>
      <c r="EX322" t="s">
        <v>362</v>
      </c>
      <c r="EY322" t="s">
        <v>362</v>
      </c>
      <c r="EZ322" t="s">
        <v>362</v>
      </c>
      <c r="FA322" t="s">
        <v>362</v>
      </c>
      <c r="FB322" t="s">
        <v>362</v>
      </c>
      <c r="FC322" t="s">
        <v>362</v>
      </c>
      <c r="FD322" t="s">
        <v>360</v>
      </c>
      <c r="FE322" t="s">
        <v>362</v>
      </c>
      <c r="FF322" t="s">
        <v>362</v>
      </c>
      <c r="FG322" t="s">
        <v>362</v>
      </c>
      <c r="FH322" t="s">
        <v>362</v>
      </c>
      <c r="FJ322" t="s">
        <v>5070</v>
      </c>
      <c r="FK322" t="s">
        <v>3072</v>
      </c>
      <c r="FV322" t="s">
        <v>3072</v>
      </c>
      <c r="GG322" t="s">
        <v>5544</v>
      </c>
      <c r="GI322" t="s">
        <v>3074</v>
      </c>
      <c r="HN322" t="s">
        <v>5172</v>
      </c>
      <c r="HO322" t="s">
        <v>362</v>
      </c>
      <c r="HP322" t="s">
        <v>362</v>
      </c>
      <c r="HQ322" t="s">
        <v>360</v>
      </c>
      <c r="HR322" t="s">
        <v>362</v>
      </c>
      <c r="HS322" t="s">
        <v>362</v>
      </c>
      <c r="HT322" t="s">
        <v>362</v>
      </c>
      <c r="HU322" t="s">
        <v>362</v>
      </c>
      <c r="HV322" t="s">
        <v>362</v>
      </c>
      <c r="HW322" t="s">
        <v>362</v>
      </c>
      <c r="HY322" t="s">
        <v>5186</v>
      </c>
      <c r="HZ322" t="s">
        <v>362</v>
      </c>
      <c r="IA322" t="s">
        <v>362</v>
      </c>
      <c r="IB322" t="s">
        <v>362</v>
      </c>
      <c r="IC322" t="s">
        <v>362</v>
      </c>
      <c r="ID322" t="s">
        <v>360</v>
      </c>
      <c r="IE322" t="s">
        <v>362</v>
      </c>
      <c r="IG322" t="s">
        <v>5187</v>
      </c>
      <c r="IP322" t="s">
        <v>5207</v>
      </c>
      <c r="IQ322" t="s">
        <v>5224</v>
      </c>
      <c r="IR322" t="s">
        <v>362</v>
      </c>
      <c r="IS322" t="s">
        <v>362</v>
      </c>
      <c r="IT322" t="s">
        <v>362</v>
      </c>
      <c r="IU322" t="s">
        <v>362</v>
      </c>
      <c r="IV322" t="s">
        <v>362</v>
      </c>
      <c r="IW322" t="s">
        <v>362</v>
      </c>
      <c r="IX322" t="s">
        <v>360</v>
      </c>
      <c r="IY322" t="s">
        <v>362</v>
      </c>
      <c r="IZ322" t="s">
        <v>362</v>
      </c>
      <c r="JA322" t="s">
        <v>362</v>
      </c>
      <c r="JC322" t="s">
        <v>5050</v>
      </c>
      <c r="JD322" t="s">
        <v>360</v>
      </c>
      <c r="JE322" t="s">
        <v>362</v>
      </c>
      <c r="JF322" t="s">
        <v>362</v>
      </c>
      <c r="JG322" t="s">
        <v>362</v>
      </c>
      <c r="JH322" t="s">
        <v>362</v>
      </c>
      <c r="JI322" t="s">
        <v>362</v>
      </c>
      <c r="JJ322" t="s">
        <v>362</v>
      </c>
      <c r="JL322" t="s">
        <v>3074</v>
      </c>
      <c r="KI322" t="s">
        <v>5261</v>
      </c>
      <c r="KW322" t="s">
        <v>5263</v>
      </c>
      <c r="KX322" t="s">
        <v>360</v>
      </c>
      <c r="KY322" t="s">
        <v>362</v>
      </c>
      <c r="KZ322" t="s">
        <v>362</v>
      </c>
      <c r="LA322" t="s">
        <v>362</v>
      </c>
      <c r="LB322" t="s">
        <v>362</v>
      </c>
      <c r="LC322" t="s">
        <v>362</v>
      </c>
      <c r="LD322" t="s">
        <v>362</v>
      </c>
      <c r="LE322" t="s">
        <v>362</v>
      </c>
      <c r="LF322" t="s">
        <v>362</v>
      </c>
      <c r="LG322" t="s">
        <v>362</v>
      </c>
      <c r="LH322" t="s">
        <v>362</v>
      </c>
      <c r="LJ322" t="s">
        <v>5279</v>
      </c>
      <c r="LK322" t="s">
        <v>360</v>
      </c>
      <c r="LL322" t="s">
        <v>362</v>
      </c>
      <c r="LM322" t="s">
        <v>362</v>
      </c>
      <c r="LN322" t="s">
        <v>362</v>
      </c>
      <c r="LO322" t="s">
        <v>362</v>
      </c>
      <c r="LP322" t="s">
        <v>362</v>
      </c>
      <c r="LQ322" t="s">
        <v>362</v>
      </c>
      <c r="LS322" t="s">
        <v>3074</v>
      </c>
      <c r="NE322" t="s">
        <v>4971</v>
      </c>
      <c r="NF322" t="s">
        <v>362</v>
      </c>
      <c r="NG322" t="s">
        <v>362</v>
      </c>
      <c r="NH322" t="s">
        <v>362</v>
      </c>
      <c r="NI322" t="s">
        <v>362</v>
      </c>
      <c r="NJ322" t="s">
        <v>362</v>
      </c>
      <c r="NK322" t="s">
        <v>362</v>
      </c>
      <c r="NL322" t="s">
        <v>362</v>
      </c>
      <c r="NM322" t="s">
        <v>362</v>
      </c>
      <c r="NN322" t="s">
        <v>362</v>
      </c>
      <c r="NO322" t="s">
        <v>362</v>
      </c>
      <c r="NP322" t="s">
        <v>362</v>
      </c>
      <c r="NQ322" t="s">
        <v>360</v>
      </c>
      <c r="NR322" t="s">
        <v>362</v>
      </c>
      <c r="NS322" t="s">
        <v>362</v>
      </c>
      <c r="NU322" t="s">
        <v>5265</v>
      </c>
      <c r="NV322" t="s">
        <v>362</v>
      </c>
      <c r="NW322" t="s">
        <v>360</v>
      </c>
      <c r="NX322" t="s">
        <v>362</v>
      </c>
      <c r="NY322" t="s">
        <v>362</v>
      </c>
      <c r="NZ322" t="s">
        <v>362</v>
      </c>
      <c r="OA322" t="s">
        <v>362</v>
      </c>
      <c r="OB322" t="s">
        <v>362</v>
      </c>
      <c r="OC322" t="s">
        <v>362</v>
      </c>
      <c r="OD322" t="s">
        <v>362</v>
      </c>
      <c r="OE322" t="s">
        <v>362</v>
      </c>
      <c r="OF322" t="s">
        <v>362</v>
      </c>
      <c r="OG322" t="s">
        <v>362</v>
      </c>
      <c r="OI322" t="s">
        <v>5345</v>
      </c>
      <c r="OJ322" t="s">
        <v>360</v>
      </c>
      <c r="OK322" t="s">
        <v>362</v>
      </c>
      <c r="OL322" t="s">
        <v>362</v>
      </c>
      <c r="OM322" t="s">
        <v>362</v>
      </c>
      <c r="ON322" t="s">
        <v>362</v>
      </c>
      <c r="OO322" t="s">
        <v>362</v>
      </c>
      <c r="OP322" t="s">
        <v>362</v>
      </c>
      <c r="OQ322" t="s">
        <v>362</v>
      </c>
      <c r="OR322" t="s">
        <v>362</v>
      </c>
      <c r="OS322" t="s">
        <v>362</v>
      </c>
      <c r="OU322" t="s">
        <v>5019</v>
      </c>
      <c r="OV322" t="s">
        <v>5365</v>
      </c>
      <c r="OW322" t="s">
        <v>362</v>
      </c>
      <c r="OX322" t="s">
        <v>362</v>
      </c>
      <c r="OY322" t="s">
        <v>362</v>
      </c>
      <c r="OZ322" t="s">
        <v>360</v>
      </c>
      <c r="PA322" t="s">
        <v>362</v>
      </c>
      <c r="PB322" t="s">
        <v>362</v>
      </c>
      <c r="PC322" t="s">
        <v>362</v>
      </c>
      <c r="PD322" t="s">
        <v>362</v>
      </c>
      <c r="PF322" t="s">
        <v>5398</v>
      </c>
      <c r="PG322" t="s">
        <v>362</v>
      </c>
      <c r="PH322" t="s">
        <v>362</v>
      </c>
      <c r="PI322" t="s">
        <v>362</v>
      </c>
      <c r="PJ322" t="s">
        <v>362</v>
      </c>
      <c r="PK322" t="s">
        <v>362</v>
      </c>
      <c r="PL322" t="s">
        <v>362</v>
      </c>
      <c r="PM322" t="s">
        <v>362</v>
      </c>
      <c r="PN322" t="s">
        <v>362</v>
      </c>
      <c r="PO322" t="s">
        <v>362</v>
      </c>
      <c r="PP322" t="s">
        <v>362</v>
      </c>
      <c r="PQ322" t="s">
        <v>362</v>
      </c>
      <c r="PR322" t="s">
        <v>362</v>
      </c>
      <c r="PS322" t="s">
        <v>362</v>
      </c>
      <c r="PT322" t="s">
        <v>362</v>
      </c>
      <c r="PU322" t="s">
        <v>362</v>
      </c>
      <c r="PV322" t="s">
        <v>362</v>
      </c>
      <c r="PW322" t="s">
        <v>362</v>
      </c>
      <c r="PX322" t="s">
        <v>360</v>
      </c>
      <c r="PZ322" t="s">
        <v>5398</v>
      </c>
      <c r="QA322" t="s">
        <v>362</v>
      </c>
      <c r="QB322" t="s">
        <v>362</v>
      </c>
      <c r="QC322" t="s">
        <v>362</v>
      </c>
      <c r="QD322" t="s">
        <v>362</v>
      </c>
      <c r="QE322" t="s">
        <v>362</v>
      </c>
      <c r="QF322" t="s">
        <v>362</v>
      </c>
      <c r="QG322" t="s">
        <v>362</v>
      </c>
      <c r="QH322" t="s">
        <v>362</v>
      </c>
      <c r="QI322" t="s">
        <v>362</v>
      </c>
      <c r="QJ322" t="s">
        <v>362</v>
      </c>
      <c r="QK322" t="s">
        <v>362</v>
      </c>
      <c r="QL322" t="s">
        <v>362</v>
      </c>
      <c r="QM322" t="s">
        <v>360</v>
      </c>
      <c r="QN322" t="s">
        <v>362</v>
      </c>
      <c r="QO322" t="s">
        <v>362</v>
      </c>
      <c r="QP322" t="s">
        <v>362</v>
      </c>
      <c r="SZ322" t="s">
        <v>3074</v>
      </c>
      <c r="TA322" t="s">
        <v>362</v>
      </c>
      <c r="TB322" t="s">
        <v>362</v>
      </c>
      <c r="TC322" t="s">
        <v>362</v>
      </c>
      <c r="TD322" t="s">
        <v>362</v>
      </c>
      <c r="TE322" t="s">
        <v>362</v>
      </c>
      <c r="TF322" t="s">
        <v>362</v>
      </c>
      <c r="TG322" t="s">
        <v>360</v>
      </c>
      <c r="TH322" t="s">
        <v>362</v>
      </c>
      <c r="UN322" t="s">
        <v>3074</v>
      </c>
      <c r="UO322" t="s">
        <v>3074</v>
      </c>
      <c r="UP322" t="s">
        <v>3074</v>
      </c>
      <c r="UQ322" t="s">
        <v>7281</v>
      </c>
      <c r="UR322" t="s">
        <v>304</v>
      </c>
      <c r="US322" t="s">
        <v>314</v>
      </c>
      <c r="UT322" t="s">
        <v>290</v>
      </c>
      <c r="UU322" t="s">
        <v>694</v>
      </c>
      <c r="UV322" t="s">
        <v>532</v>
      </c>
      <c r="UW322" t="s">
        <v>332</v>
      </c>
      <c r="UX322" t="s">
        <v>737</v>
      </c>
      <c r="UY322" t="s">
        <v>406</v>
      </c>
      <c r="UZ322" t="s">
        <v>1098</v>
      </c>
      <c r="VA322" t="s">
        <v>1184</v>
      </c>
      <c r="VB322" t="s">
        <v>392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DF4B-071C-4BBE-B9C9-C8A1BCAD7ED6}">
  <dimension ref="A1:S21"/>
  <sheetViews>
    <sheetView workbookViewId="0">
      <pane ySplit="1" topLeftCell="A2" activePane="bottomLeft" state="frozen"/>
      <selection pane="bottomLeft"/>
    </sheetView>
  </sheetViews>
  <sheetFormatPr defaultColWidth="11.42578125" defaultRowHeight="15" x14ac:dyDescent="0.25"/>
  <sheetData>
    <row r="1" spans="1:19" s="24" customFormat="1" ht="15.75" x14ac:dyDescent="0.25">
      <c r="A1" s="24" t="s">
        <v>5552</v>
      </c>
      <c r="B1" s="24" t="s">
        <v>7282</v>
      </c>
      <c r="C1" s="24" t="s">
        <v>2634</v>
      </c>
      <c r="D1" s="24" t="s">
        <v>2637</v>
      </c>
      <c r="E1" s="24" t="s">
        <v>7283</v>
      </c>
      <c r="F1" s="24" t="s">
        <v>7284</v>
      </c>
      <c r="G1" s="24" t="s">
        <v>7285</v>
      </c>
      <c r="H1" s="24" t="s">
        <v>7286</v>
      </c>
      <c r="I1" s="24" t="s">
        <v>7287</v>
      </c>
      <c r="J1" s="24" t="s">
        <v>7288</v>
      </c>
      <c r="K1" s="24" t="s">
        <v>7289</v>
      </c>
      <c r="L1" s="24" t="s">
        <v>7290</v>
      </c>
      <c r="M1" s="24" t="s">
        <v>7291</v>
      </c>
      <c r="N1" s="24" t="s">
        <v>7292</v>
      </c>
      <c r="O1" s="24" t="s">
        <v>2641</v>
      </c>
      <c r="P1" s="24" t="s">
        <v>7293</v>
      </c>
      <c r="Q1" s="24" t="s">
        <v>304</v>
      </c>
      <c r="R1" s="24" t="s">
        <v>313</v>
      </c>
    </row>
    <row r="2" spans="1:19" x14ac:dyDescent="0.25">
      <c r="A2" t="s">
        <v>6011</v>
      </c>
      <c r="B2" t="s">
        <v>7294</v>
      </c>
      <c r="C2" t="s">
        <v>437</v>
      </c>
      <c r="D2" t="s">
        <v>4990</v>
      </c>
      <c r="E2" t="s">
        <v>362</v>
      </c>
      <c r="F2" t="s">
        <v>360</v>
      </c>
      <c r="G2" t="s">
        <v>362</v>
      </c>
      <c r="H2" t="s">
        <v>362</v>
      </c>
      <c r="I2" t="s">
        <v>362</v>
      </c>
      <c r="J2" t="s">
        <v>362</v>
      </c>
      <c r="K2" t="s">
        <v>362</v>
      </c>
      <c r="L2" t="s">
        <v>362</v>
      </c>
      <c r="M2" t="s">
        <v>362</v>
      </c>
      <c r="N2" t="s">
        <v>362</v>
      </c>
      <c r="P2" t="s">
        <v>369</v>
      </c>
      <c r="Q2" s="52" t="s">
        <v>304</v>
      </c>
      <c r="R2" s="52" t="s">
        <v>314</v>
      </c>
      <c r="S2" s="52"/>
    </row>
    <row r="3" spans="1:19" x14ac:dyDescent="0.25">
      <c r="A3" t="s">
        <v>6060</v>
      </c>
      <c r="B3" t="s">
        <v>7295</v>
      </c>
      <c r="C3" t="s">
        <v>428</v>
      </c>
      <c r="D3" t="s">
        <v>4990</v>
      </c>
      <c r="E3" t="s">
        <v>362</v>
      </c>
      <c r="F3" t="s">
        <v>360</v>
      </c>
      <c r="G3" t="s">
        <v>362</v>
      </c>
      <c r="H3" t="s">
        <v>362</v>
      </c>
      <c r="I3" t="s">
        <v>362</v>
      </c>
      <c r="J3" t="s">
        <v>362</v>
      </c>
      <c r="K3" t="s">
        <v>362</v>
      </c>
      <c r="L3" t="s">
        <v>362</v>
      </c>
      <c r="M3" t="s">
        <v>362</v>
      </c>
      <c r="N3" t="s">
        <v>362</v>
      </c>
      <c r="P3" t="s">
        <v>361</v>
      </c>
      <c r="Q3" s="52" t="s">
        <v>304</v>
      </c>
      <c r="R3" s="52" t="s">
        <v>314</v>
      </c>
      <c r="S3" s="52"/>
    </row>
    <row r="4" spans="1:19" x14ac:dyDescent="0.25">
      <c r="A4" t="s">
        <v>6065</v>
      </c>
      <c r="B4" t="s">
        <v>7296</v>
      </c>
      <c r="C4" t="s">
        <v>428</v>
      </c>
      <c r="D4" t="s">
        <v>4990</v>
      </c>
      <c r="E4" t="s">
        <v>362</v>
      </c>
      <c r="F4" t="s">
        <v>360</v>
      </c>
      <c r="G4" t="s">
        <v>362</v>
      </c>
      <c r="H4" t="s">
        <v>362</v>
      </c>
      <c r="I4" t="s">
        <v>362</v>
      </c>
      <c r="J4" t="s">
        <v>362</v>
      </c>
      <c r="K4" t="s">
        <v>362</v>
      </c>
      <c r="L4" t="s">
        <v>362</v>
      </c>
      <c r="M4" t="s">
        <v>362</v>
      </c>
      <c r="N4" t="s">
        <v>362</v>
      </c>
      <c r="P4" t="s">
        <v>1203</v>
      </c>
      <c r="Q4" s="52" t="s">
        <v>304</v>
      </c>
      <c r="R4" s="52" t="s">
        <v>314</v>
      </c>
      <c r="S4" s="52"/>
    </row>
    <row r="5" spans="1:19" x14ac:dyDescent="0.25">
      <c r="A5" t="s">
        <v>6093</v>
      </c>
      <c r="B5" t="s">
        <v>7297</v>
      </c>
      <c r="C5" t="s">
        <v>428</v>
      </c>
      <c r="D5" t="s">
        <v>4990</v>
      </c>
      <c r="E5" t="s">
        <v>362</v>
      </c>
      <c r="F5" t="s">
        <v>360</v>
      </c>
      <c r="G5" t="s">
        <v>362</v>
      </c>
      <c r="H5" t="s">
        <v>362</v>
      </c>
      <c r="I5" t="s">
        <v>362</v>
      </c>
      <c r="J5" t="s">
        <v>362</v>
      </c>
      <c r="K5" t="s">
        <v>362</v>
      </c>
      <c r="L5" t="s">
        <v>362</v>
      </c>
      <c r="M5" t="s">
        <v>362</v>
      </c>
      <c r="N5" t="s">
        <v>362</v>
      </c>
      <c r="P5" t="s">
        <v>913</v>
      </c>
      <c r="Q5" s="52" t="s">
        <v>304</v>
      </c>
      <c r="R5" s="52" t="s">
        <v>314</v>
      </c>
      <c r="S5" s="52"/>
    </row>
    <row r="6" spans="1:19" x14ac:dyDescent="0.25">
      <c r="A6" t="s">
        <v>6139</v>
      </c>
      <c r="B6" t="s">
        <v>7298</v>
      </c>
      <c r="C6" t="s">
        <v>428</v>
      </c>
      <c r="D6" t="s">
        <v>4990</v>
      </c>
      <c r="E6" t="s">
        <v>362</v>
      </c>
      <c r="F6" t="s">
        <v>360</v>
      </c>
      <c r="G6" t="s">
        <v>362</v>
      </c>
      <c r="H6" t="s">
        <v>362</v>
      </c>
      <c r="I6" t="s">
        <v>362</v>
      </c>
      <c r="J6" t="s">
        <v>362</v>
      </c>
      <c r="K6" t="s">
        <v>362</v>
      </c>
      <c r="L6" t="s">
        <v>362</v>
      </c>
      <c r="M6" t="s">
        <v>362</v>
      </c>
      <c r="N6" t="s">
        <v>362</v>
      </c>
      <c r="P6" t="s">
        <v>367</v>
      </c>
      <c r="Q6" s="52" t="s">
        <v>304</v>
      </c>
      <c r="R6" s="52" t="s">
        <v>321</v>
      </c>
      <c r="S6" s="52"/>
    </row>
    <row r="7" spans="1:19" x14ac:dyDescent="0.25">
      <c r="A7" t="s">
        <v>6269</v>
      </c>
      <c r="B7" t="s">
        <v>7299</v>
      </c>
      <c r="C7" t="s">
        <v>428</v>
      </c>
      <c r="D7" t="s">
        <v>4990</v>
      </c>
      <c r="E7" t="s">
        <v>362</v>
      </c>
      <c r="F7" t="s">
        <v>360</v>
      </c>
      <c r="G7" t="s">
        <v>362</v>
      </c>
      <c r="H7" t="s">
        <v>362</v>
      </c>
      <c r="I7" t="s">
        <v>362</v>
      </c>
      <c r="J7" t="s">
        <v>362</v>
      </c>
      <c r="K7" t="s">
        <v>362</v>
      </c>
      <c r="L7" t="s">
        <v>362</v>
      </c>
      <c r="M7" t="s">
        <v>362</v>
      </c>
      <c r="N7" t="s">
        <v>362</v>
      </c>
      <c r="P7" t="s">
        <v>914</v>
      </c>
      <c r="Q7" s="52" t="s">
        <v>304</v>
      </c>
      <c r="R7" s="52" t="s">
        <v>314</v>
      </c>
      <c r="S7" s="52"/>
    </row>
    <row r="8" spans="1:19" x14ac:dyDescent="0.25">
      <c r="A8" t="s">
        <v>6269</v>
      </c>
      <c r="B8" t="s">
        <v>7300</v>
      </c>
      <c r="C8" t="s">
        <v>431</v>
      </c>
      <c r="D8" t="s">
        <v>4990</v>
      </c>
      <c r="E8" t="s">
        <v>362</v>
      </c>
      <c r="F8" t="s">
        <v>360</v>
      </c>
      <c r="G8" t="s">
        <v>362</v>
      </c>
      <c r="H8" t="s">
        <v>362</v>
      </c>
      <c r="I8" t="s">
        <v>362</v>
      </c>
      <c r="J8" t="s">
        <v>362</v>
      </c>
      <c r="K8" t="s">
        <v>362</v>
      </c>
      <c r="L8" t="s">
        <v>362</v>
      </c>
      <c r="M8" t="s">
        <v>362</v>
      </c>
      <c r="N8" t="s">
        <v>362</v>
      </c>
      <c r="P8" t="s">
        <v>914</v>
      </c>
      <c r="Q8" s="52" t="s">
        <v>304</v>
      </c>
      <c r="R8" s="52" t="s">
        <v>314</v>
      </c>
      <c r="S8" s="52"/>
    </row>
    <row r="9" spans="1:19" x14ac:dyDescent="0.25">
      <c r="A9" t="s">
        <v>6274</v>
      </c>
      <c r="B9" t="s">
        <v>7301</v>
      </c>
      <c r="C9" t="s">
        <v>428</v>
      </c>
      <c r="D9" t="s">
        <v>4990</v>
      </c>
      <c r="E9" t="s">
        <v>362</v>
      </c>
      <c r="F9" t="s">
        <v>360</v>
      </c>
      <c r="G9" t="s">
        <v>362</v>
      </c>
      <c r="H9" t="s">
        <v>362</v>
      </c>
      <c r="I9" t="s">
        <v>362</v>
      </c>
      <c r="J9" t="s">
        <v>362</v>
      </c>
      <c r="K9" t="s">
        <v>362</v>
      </c>
      <c r="L9" t="s">
        <v>362</v>
      </c>
      <c r="M9" t="s">
        <v>362</v>
      </c>
      <c r="N9" t="s">
        <v>362</v>
      </c>
      <c r="P9" t="s">
        <v>867</v>
      </c>
      <c r="Q9" s="52" t="s">
        <v>304</v>
      </c>
      <c r="R9" s="52" t="s">
        <v>314</v>
      </c>
      <c r="S9" s="52"/>
    </row>
    <row r="10" spans="1:19" x14ac:dyDescent="0.25">
      <c r="A10" t="s">
        <v>6291</v>
      </c>
      <c r="B10" t="s">
        <v>7302</v>
      </c>
      <c r="C10" t="s">
        <v>428</v>
      </c>
      <c r="D10" t="s">
        <v>4990</v>
      </c>
      <c r="E10" t="s">
        <v>362</v>
      </c>
      <c r="F10" t="s">
        <v>360</v>
      </c>
      <c r="G10" t="s">
        <v>362</v>
      </c>
      <c r="H10" t="s">
        <v>362</v>
      </c>
      <c r="I10" t="s">
        <v>362</v>
      </c>
      <c r="J10" t="s">
        <v>362</v>
      </c>
      <c r="K10" t="s">
        <v>362</v>
      </c>
      <c r="L10" t="s">
        <v>362</v>
      </c>
      <c r="M10" t="s">
        <v>362</v>
      </c>
      <c r="N10" t="s">
        <v>362</v>
      </c>
      <c r="P10" t="s">
        <v>967</v>
      </c>
      <c r="Q10" s="52" t="s">
        <v>304</v>
      </c>
      <c r="R10" s="52" t="s">
        <v>314</v>
      </c>
      <c r="S10" s="52"/>
    </row>
    <row r="11" spans="1:19" x14ac:dyDescent="0.25">
      <c r="A11" t="s">
        <v>6298</v>
      </c>
      <c r="B11" t="s">
        <v>7303</v>
      </c>
      <c r="C11" t="s">
        <v>436</v>
      </c>
      <c r="D11" t="s">
        <v>4990</v>
      </c>
      <c r="E11" t="s">
        <v>362</v>
      </c>
      <c r="F11" t="s">
        <v>360</v>
      </c>
      <c r="G11" t="s">
        <v>362</v>
      </c>
      <c r="H11" t="s">
        <v>362</v>
      </c>
      <c r="I11" t="s">
        <v>362</v>
      </c>
      <c r="J11" t="s">
        <v>362</v>
      </c>
      <c r="K11" t="s">
        <v>362</v>
      </c>
      <c r="L11" t="s">
        <v>362</v>
      </c>
      <c r="M11" t="s">
        <v>362</v>
      </c>
      <c r="N11" t="s">
        <v>362</v>
      </c>
      <c r="P11" t="s">
        <v>1449</v>
      </c>
      <c r="Q11" s="52" t="s">
        <v>304</v>
      </c>
      <c r="R11" s="52" t="s">
        <v>321</v>
      </c>
      <c r="S11" s="52"/>
    </row>
    <row r="12" spans="1:19" x14ac:dyDescent="0.25">
      <c r="A12" t="s">
        <v>6313</v>
      </c>
      <c r="B12" t="s">
        <v>7304</v>
      </c>
      <c r="C12" t="s">
        <v>437</v>
      </c>
      <c r="D12" t="s">
        <v>7305</v>
      </c>
      <c r="E12" t="s">
        <v>362</v>
      </c>
      <c r="F12" t="s">
        <v>360</v>
      </c>
      <c r="G12" t="s">
        <v>362</v>
      </c>
      <c r="H12" t="s">
        <v>360</v>
      </c>
      <c r="I12" t="s">
        <v>362</v>
      </c>
      <c r="J12" t="s">
        <v>362</v>
      </c>
      <c r="K12" t="s">
        <v>362</v>
      </c>
      <c r="L12" t="s">
        <v>362</v>
      </c>
      <c r="M12" t="s">
        <v>362</v>
      </c>
      <c r="N12" t="s">
        <v>362</v>
      </c>
      <c r="P12" t="s">
        <v>1264</v>
      </c>
      <c r="Q12" s="52" t="s">
        <v>304</v>
      </c>
      <c r="R12" s="52" t="s">
        <v>314</v>
      </c>
      <c r="S12" s="52"/>
    </row>
    <row r="13" spans="1:19" x14ac:dyDescent="0.25">
      <c r="A13" t="s">
        <v>6324</v>
      </c>
      <c r="B13" t="s">
        <v>7306</v>
      </c>
      <c r="C13" t="s">
        <v>428</v>
      </c>
      <c r="D13" t="s">
        <v>7305</v>
      </c>
      <c r="E13" t="s">
        <v>362</v>
      </c>
      <c r="F13" t="s">
        <v>360</v>
      </c>
      <c r="G13" t="s">
        <v>362</v>
      </c>
      <c r="H13" t="s">
        <v>360</v>
      </c>
      <c r="I13" t="s">
        <v>362</v>
      </c>
      <c r="J13" t="s">
        <v>362</v>
      </c>
      <c r="K13" t="s">
        <v>362</v>
      </c>
      <c r="L13" t="s">
        <v>362</v>
      </c>
      <c r="M13" t="s">
        <v>362</v>
      </c>
      <c r="N13" t="s">
        <v>362</v>
      </c>
      <c r="P13" t="s">
        <v>528</v>
      </c>
      <c r="Q13" s="52" t="s">
        <v>304</v>
      </c>
      <c r="R13" s="52" t="s">
        <v>321</v>
      </c>
      <c r="S13" s="52"/>
    </row>
    <row r="14" spans="1:19" x14ac:dyDescent="0.25">
      <c r="A14" t="s">
        <v>6324</v>
      </c>
      <c r="B14" t="s">
        <v>7307</v>
      </c>
      <c r="C14" t="s">
        <v>436</v>
      </c>
      <c r="D14" t="s">
        <v>4990</v>
      </c>
      <c r="E14" t="s">
        <v>362</v>
      </c>
      <c r="F14" t="s">
        <v>360</v>
      </c>
      <c r="G14" t="s">
        <v>362</v>
      </c>
      <c r="H14" t="s">
        <v>362</v>
      </c>
      <c r="I14" t="s">
        <v>362</v>
      </c>
      <c r="J14" t="s">
        <v>362</v>
      </c>
      <c r="K14" t="s">
        <v>362</v>
      </c>
      <c r="L14" t="s">
        <v>362</v>
      </c>
      <c r="M14" t="s">
        <v>362</v>
      </c>
      <c r="N14" t="s">
        <v>362</v>
      </c>
      <c r="P14" t="s">
        <v>528</v>
      </c>
      <c r="Q14" s="52" t="s">
        <v>304</v>
      </c>
      <c r="R14" s="52" t="s">
        <v>321</v>
      </c>
      <c r="S14" s="52"/>
    </row>
    <row r="15" spans="1:19" x14ac:dyDescent="0.25">
      <c r="A15" t="s">
        <v>6810</v>
      </c>
      <c r="B15" t="s">
        <v>7308</v>
      </c>
      <c r="C15" t="s">
        <v>428</v>
      </c>
      <c r="D15" t="s">
        <v>7305</v>
      </c>
      <c r="E15" t="s">
        <v>362</v>
      </c>
      <c r="F15" t="s">
        <v>360</v>
      </c>
      <c r="G15" t="s">
        <v>362</v>
      </c>
      <c r="H15" t="s">
        <v>360</v>
      </c>
      <c r="I15" t="s">
        <v>362</v>
      </c>
      <c r="J15" t="s">
        <v>362</v>
      </c>
      <c r="K15" t="s">
        <v>362</v>
      </c>
      <c r="L15" t="s">
        <v>362</v>
      </c>
      <c r="M15" t="s">
        <v>362</v>
      </c>
      <c r="N15" t="s">
        <v>362</v>
      </c>
      <c r="P15" t="s">
        <v>1590</v>
      </c>
      <c r="Q15" s="52" t="s">
        <v>304</v>
      </c>
      <c r="R15" s="52" t="s">
        <v>321</v>
      </c>
      <c r="S15" s="52"/>
    </row>
    <row r="16" spans="1:19" x14ac:dyDescent="0.25">
      <c r="A16" t="s">
        <v>6810</v>
      </c>
      <c r="B16" t="s">
        <v>7309</v>
      </c>
      <c r="C16" t="s">
        <v>437</v>
      </c>
      <c r="D16" t="s">
        <v>7305</v>
      </c>
      <c r="E16" t="s">
        <v>362</v>
      </c>
      <c r="F16" t="s">
        <v>360</v>
      </c>
      <c r="G16" t="s">
        <v>362</v>
      </c>
      <c r="H16" t="s">
        <v>360</v>
      </c>
      <c r="I16" t="s">
        <v>362</v>
      </c>
      <c r="J16" t="s">
        <v>362</v>
      </c>
      <c r="K16" t="s">
        <v>362</v>
      </c>
      <c r="L16" t="s">
        <v>362</v>
      </c>
      <c r="M16" t="s">
        <v>362</v>
      </c>
      <c r="N16" t="s">
        <v>362</v>
      </c>
      <c r="P16" t="s">
        <v>1590</v>
      </c>
      <c r="Q16" s="52" t="s">
        <v>304</v>
      </c>
      <c r="R16" s="52" t="s">
        <v>321</v>
      </c>
      <c r="S16" s="52"/>
    </row>
    <row r="17" spans="1:19" x14ac:dyDescent="0.25">
      <c r="A17" t="s">
        <v>6810</v>
      </c>
      <c r="B17" t="s">
        <v>7310</v>
      </c>
      <c r="C17" t="s">
        <v>436</v>
      </c>
      <c r="D17" t="s">
        <v>7305</v>
      </c>
      <c r="E17" t="s">
        <v>362</v>
      </c>
      <c r="F17" t="s">
        <v>360</v>
      </c>
      <c r="G17" t="s">
        <v>362</v>
      </c>
      <c r="H17" t="s">
        <v>360</v>
      </c>
      <c r="I17" t="s">
        <v>362</v>
      </c>
      <c r="J17" t="s">
        <v>362</v>
      </c>
      <c r="K17" t="s">
        <v>362</v>
      </c>
      <c r="L17" t="s">
        <v>362</v>
      </c>
      <c r="M17" t="s">
        <v>362</v>
      </c>
      <c r="N17" t="s">
        <v>362</v>
      </c>
      <c r="P17" t="s">
        <v>1590</v>
      </c>
      <c r="Q17" s="52" t="s">
        <v>304</v>
      </c>
      <c r="R17" s="52" t="s">
        <v>321</v>
      </c>
      <c r="S17" s="52"/>
    </row>
    <row r="18" spans="1:19" x14ac:dyDescent="0.25">
      <c r="A18" t="s">
        <v>6822</v>
      </c>
      <c r="B18" t="s">
        <v>7311</v>
      </c>
      <c r="C18" t="s">
        <v>437</v>
      </c>
      <c r="D18" t="s">
        <v>7305</v>
      </c>
      <c r="E18" t="s">
        <v>362</v>
      </c>
      <c r="F18" t="s">
        <v>360</v>
      </c>
      <c r="G18" t="s">
        <v>362</v>
      </c>
      <c r="H18" t="s">
        <v>360</v>
      </c>
      <c r="I18" t="s">
        <v>362</v>
      </c>
      <c r="J18" t="s">
        <v>362</v>
      </c>
      <c r="K18" t="s">
        <v>362</v>
      </c>
      <c r="L18" t="s">
        <v>362</v>
      </c>
      <c r="M18" t="s">
        <v>362</v>
      </c>
      <c r="N18" t="s">
        <v>362</v>
      </c>
      <c r="P18" t="s">
        <v>6829</v>
      </c>
      <c r="Q18" s="52" t="s">
        <v>304</v>
      </c>
      <c r="R18" s="52" t="s">
        <v>321</v>
      </c>
      <c r="S18" s="52"/>
    </row>
    <row r="19" spans="1:19" x14ac:dyDescent="0.25">
      <c r="A19" t="s">
        <v>6845</v>
      </c>
      <c r="B19" t="s">
        <v>7312</v>
      </c>
      <c r="C19" t="s">
        <v>428</v>
      </c>
      <c r="D19" t="s">
        <v>7305</v>
      </c>
      <c r="E19" t="s">
        <v>362</v>
      </c>
      <c r="F19" t="s">
        <v>360</v>
      </c>
      <c r="G19" t="s">
        <v>362</v>
      </c>
      <c r="H19" t="s">
        <v>360</v>
      </c>
      <c r="I19" t="s">
        <v>362</v>
      </c>
      <c r="J19" t="s">
        <v>362</v>
      </c>
      <c r="K19" t="s">
        <v>362</v>
      </c>
      <c r="L19" t="s">
        <v>362</v>
      </c>
      <c r="M19" t="s">
        <v>362</v>
      </c>
      <c r="N19" t="s">
        <v>362</v>
      </c>
      <c r="P19" t="s">
        <v>6849</v>
      </c>
      <c r="Q19" s="52" t="s">
        <v>304</v>
      </c>
      <c r="R19" s="52" t="s">
        <v>321</v>
      </c>
      <c r="S19" s="52"/>
    </row>
    <row r="20" spans="1:19" x14ac:dyDescent="0.25">
      <c r="Q20" s="52"/>
      <c r="R20" s="52"/>
      <c r="S20" s="52"/>
    </row>
    <row r="21" spans="1:19" x14ac:dyDescent="0.25">
      <c r="Q21" s="52"/>
      <c r="R21" s="52"/>
      <c r="S21" s="5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3F0C7-6AD4-4BA2-A073-F0913C6A724E}">
  <dimension ref="A1:N9"/>
  <sheetViews>
    <sheetView workbookViewId="0">
      <pane ySplit="1" topLeftCell="A2" activePane="bottomLeft" state="frozen"/>
      <selection pane="bottomLeft"/>
    </sheetView>
  </sheetViews>
  <sheetFormatPr defaultColWidth="11.42578125" defaultRowHeight="15" x14ac:dyDescent="0.25"/>
  <sheetData>
    <row r="1" spans="1:14" s="24" customFormat="1" ht="15.75" x14ac:dyDescent="0.25">
      <c r="A1" s="24" t="s">
        <v>5552</v>
      </c>
      <c r="B1" s="24" t="s">
        <v>7282</v>
      </c>
      <c r="C1" s="24" t="s">
        <v>2659</v>
      </c>
      <c r="D1" s="24" t="s">
        <v>2662</v>
      </c>
      <c r="E1" s="24" t="s">
        <v>7313</v>
      </c>
      <c r="F1" s="24" t="s">
        <v>7314</v>
      </c>
      <c r="G1" s="24" t="s">
        <v>7315</v>
      </c>
      <c r="H1" s="24" t="s">
        <v>7316</v>
      </c>
      <c r="I1" s="24" t="s">
        <v>7317</v>
      </c>
      <c r="J1" s="24" t="s">
        <v>7318</v>
      </c>
      <c r="K1" s="24" t="s">
        <v>2665</v>
      </c>
      <c r="L1" s="24" t="s">
        <v>7293</v>
      </c>
      <c r="M1" s="24" t="s">
        <v>304</v>
      </c>
      <c r="N1" s="24" t="s">
        <v>313</v>
      </c>
    </row>
    <row r="2" spans="1:14" x14ac:dyDescent="0.25">
      <c r="A2" t="s">
        <v>6126</v>
      </c>
      <c r="B2" t="s">
        <v>7319</v>
      </c>
      <c r="C2" t="s">
        <v>428</v>
      </c>
      <c r="D2" t="s">
        <v>5011</v>
      </c>
      <c r="E2" t="s">
        <v>360</v>
      </c>
      <c r="F2" t="s">
        <v>362</v>
      </c>
      <c r="G2" t="s">
        <v>362</v>
      </c>
      <c r="H2" t="s">
        <v>362</v>
      </c>
      <c r="I2" t="s">
        <v>362</v>
      </c>
      <c r="J2" t="s">
        <v>362</v>
      </c>
      <c r="L2" t="s">
        <v>450</v>
      </c>
      <c r="M2" s="52" t="s">
        <v>304</v>
      </c>
      <c r="N2" s="52" t="s">
        <v>314</v>
      </c>
    </row>
    <row r="3" spans="1:14" x14ac:dyDescent="0.25">
      <c r="A3" t="s">
        <v>6139</v>
      </c>
      <c r="B3" t="s">
        <v>7320</v>
      </c>
      <c r="C3" t="s">
        <v>428</v>
      </c>
      <c r="D3" t="s">
        <v>5015</v>
      </c>
      <c r="E3" t="s">
        <v>362</v>
      </c>
      <c r="F3" t="s">
        <v>362</v>
      </c>
      <c r="G3" t="s">
        <v>360</v>
      </c>
      <c r="H3" t="s">
        <v>362</v>
      </c>
      <c r="I3" t="s">
        <v>362</v>
      </c>
      <c r="J3" t="s">
        <v>362</v>
      </c>
      <c r="L3" t="s">
        <v>367</v>
      </c>
      <c r="M3" s="52" t="s">
        <v>304</v>
      </c>
      <c r="N3" s="52" t="s">
        <v>321</v>
      </c>
    </row>
    <row r="4" spans="1:14" x14ac:dyDescent="0.25">
      <c r="A4" t="s">
        <v>6385</v>
      </c>
      <c r="B4" t="s">
        <v>7321</v>
      </c>
      <c r="C4" t="s">
        <v>428</v>
      </c>
      <c r="D4" t="s">
        <v>5011</v>
      </c>
      <c r="E4" t="s">
        <v>360</v>
      </c>
      <c r="F4" t="s">
        <v>362</v>
      </c>
      <c r="G4" t="s">
        <v>362</v>
      </c>
      <c r="H4" t="s">
        <v>362</v>
      </c>
      <c r="I4" t="s">
        <v>362</v>
      </c>
      <c r="J4" t="s">
        <v>362</v>
      </c>
      <c r="L4" t="s">
        <v>2041</v>
      </c>
      <c r="M4" s="52" t="s">
        <v>304</v>
      </c>
      <c r="N4" s="52" t="s">
        <v>321</v>
      </c>
    </row>
    <row r="5" spans="1:14" x14ac:dyDescent="0.25">
      <c r="A5" t="s">
        <v>6385</v>
      </c>
      <c r="B5" t="s">
        <v>7322</v>
      </c>
      <c r="C5" t="s">
        <v>437</v>
      </c>
      <c r="D5" t="s">
        <v>5011</v>
      </c>
      <c r="E5" t="s">
        <v>360</v>
      </c>
      <c r="F5" t="s">
        <v>362</v>
      </c>
      <c r="G5" t="s">
        <v>362</v>
      </c>
      <c r="H5" t="s">
        <v>362</v>
      </c>
      <c r="I5" t="s">
        <v>362</v>
      </c>
      <c r="J5" t="s">
        <v>362</v>
      </c>
      <c r="L5" t="s">
        <v>2041</v>
      </c>
      <c r="M5" s="52" t="s">
        <v>304</v>
      </c>
      <c r="N5" s="52" t="s">
        <v>321</v>
      </c>
    </row>
    <row r="6" spans="1:14" x14ac:dyDescent="0.25">
      <c r="A6" t="s">
        <v>6442</v>
      </c>
      <c r="B6" t="s">
        <v>7323</v>
      </c>
      <c r="C6" t="s">
        <v>428</v>
      </c>
      <c r="D6" t="s">
        <v>7324</v>
      </c>
      <c r="E6" t="s">
        <v>360</v>
      </c>
      <c r="F6" t="s">
        <v>362</v>
      </c>
      <c r="G6" t="s">
        <v>362</v>
      </c>
      <c r="H6" t="s">
        <v>360</v>
      </c>
      <c r="I6" t="s">
        <v>362</v>
      </c>
      <c r="J6" t="s">
        <v>362</v>
      </c>
      <c r="L6" t="s">
        <v>1313</v>
      </c>
      <c r="M6" s="52" t="s">
        <v>304</v>
      </c>
      <c r="N6" s="52" t="s">
        <v>314</v>
      </c>
    </row>
    <row r="7" spans="1:14" x14ac:dyDescent="0.25">
      <c r="A7" t="s">
        <v>6453</v>
      </c>
      <c r="B7" t="s">
        <v>7325</v>
      </c>
      <c r="C7" t="s">
        <v>428</v>
      </c>
      <c r="D7" t="s">
        <v>5011</v>
      </c>
      <c r="E7" t="s">
        <v>360</v>
      </c>
      <c r="F7" t="s">
        <v>362</v>
      </c>
      <c r="G7" t="s">
        <v>362</v>
      </c>
      <c r="H7" t="s">
        <v>362</v>
      </c>
      <c r="I7" t="s">
        <v>362</v>
      </c>
      <c r="J7" t="s">
        <v>362</v>
      </c>
      <c r="L7" t="s">
        <v>1308</v>
      </c>
      <c r="M7" s="52" t="s">
        <v>304</v>
      </c>
      <c r="N7" s="52" t="s">
        <v>321</v>
      </c>
    </row>
    <row r="8" spans="1:14" x14ac:dyDescent="0.25">
      <c r="A8" t="s">
        <v>6746</v>
      </c>
      <c r="B8" t="s">
        <v>7326</v>
      </c>
      <c r="C8" t="s">
        <v>428</v>
      </c>
      <c r="D8" t="s">
        <v>5011</v>
      </c>
      <c r="E8" t="s">
        <v>360</v>
      </c>
      <c r="F8" t="s">
        <v>362</v>
      </c>
      <c r="G8" t="s">
        <v>362</v>
      </c>
      <c r="H8" t="s">
        <v>362</v>
      </c>
      <c r="I8" t="s">
        <v>362</v>
      </c>
      <c r="J8" t="s">
        <v>362</v>
      </c>
      <c r="L8" t="s">
        <v>590</v>
      </c>
      <c r="M8" s="52" t="s">
        <v>304</v>
      </c>
      <c r="N8" s="52" t="s">
        <v>321</v>
      </c>
    </row>
    <row r="9" spans="1:14" x14ac:dyDescent="0.25">
      <c r="M9" s="52"/>
      <c r="N9" s="5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4495-58BF-44AA-9BEC-1E38B1356FEA}">
  <dimension ref="A1:C192"/>
  <sheetViews>
    <sheetView workbookViewId="0">
      <pane ySplit="1" topLeftCell="A2" activePane="bottomLeft" state="frozen"/>
      <selection pane="bottomLeft"/>
    </sheetView>
  </sheetViews>
  <sheetFormatPr defaultColWidth="11.42578125" defaultRowHeight="15" x14ac:dyDescent="0.25"/>
  <cols>
    <col min="1" max="1" width="23.28515625" bestFit="1" customWidth="1"/>
    <col min="2" max="2" width="69" bestFit="1" customWidth="1"/>
    <col min="3" max="3" width="111.28515625" customWidth="1"/>
  </cols>
  <sheetData>
    <row r="1" spans="1:3" ht="15.75" x14ac:dyDescent="0.25">
      <c r="A1" s="18" t="s">
        <v>55</v>
      </c>
      <c r="B1" s="18" t="s">
        <v>56</v>
      </c>
      <c r="C1" s="18" t="s">
        <v>57</v>
      </c>
    </row>
    <row r="2" spans="1:3" x14ac:dyDescent="0.25">
      <c r="A2" t="s">
        <v>58</v>
      </c>
      <c r="B2" s="37" t="str">
        <f>HYPERLINK("#'Data_Analysis_overall'!A1", "additional_inf_of_aid_overall_D_180_by_resp_age_group")</f>
        <v>additional_inf_of_aid_overall_D_180_by_resp_age_group</v>
      </c>
      <c r="C2" t="s">
        <v>59</v>
      </c>
    </row>
    <row r="3" spans="1:3" x14ac:dyDescent="0.25">
      <c r="A3" t="s">
        <v>58</v>
      </c>
      <c r="B3" s="37" t="str">
        <f>HYPERLINK("#'Data_Analysis_overall'!A9", "additional_inf_of_aid_strata_179")</f>
        <v>additional_inf_of_aid_strata_179</v>
      </c>
      <c r="C3" t="s">
        <v>60</v>
      </c>
    </row>
    <row r="4" spans="1:3" x14ac:dyDescent="0.25">
      <c r="A4" t="s">
        <v>61</v>
      </c>
      <c r="B4" s="37" t="str">
        <f>HYPERLINK("#'Data_Analysis_overall'!A16", "age_gender_pyramid_strata_7")</f>
        <v>age_gender_pyramid_strata_7</v>
      </c>
      <c r="C4" t="s">
        <v>62</v>
      </c>
    </row>
    <row r="5" spans="1:3" x14ac:dyDescent="0.25">
      <c r="A5" t="s">
        <v>63</v>
      </c>
      <c r="B5" s="37" t="str">
        <f>HYPERLINK("#'Data_Analysis_overall'!A23", "aid_differ_strata_91")</f>
        <v>aid_differ_strata_91</v>
      </c>
      <c r="C5" t="s">
        <v>64</v>
      </c>
    </row>
    <row r="6" spans="1:3" x14ac:dyDescent="0.25">
      <c r="A6" t="s">
        <v>65</v>
      </c>
      <c r="B6" s="37" t="str">
        <f>HYPERLINK("#'Data_Analysis_overall'!A30", "aid_meet_actual_needs_overall_D_71_by_occupation_group")</f>
        <v>aid_meet_actual_needs_overall_D_71_by_occupation_group</v>
      </c>
      <c r="C6" t="s">
        <v>66</v>
      </c>
    </row>
    <row r="7" spans="1:3" x14ac:dyDescent="0.25">
      <c r="A7" t="s">
        <v>65</v>
      </c>
      <c r="B7" s="37" t="str">
        <f>HYPERLINK("#'Data_Analysis_overall'!A40", "aid_meet_actual_needs_overall_D_72_by_disability_wgss")</f>
        <v>aid_meet_actual_needs_overall_D_72_by_disability_wgss</v>
      </c>
      <c r="C7" t="s">
        <v>67</v>
      </c>
    </row>
    <row r="8" spans="1:3" x14ac:dyDescent="0.25">
      <c r="A8" t="s">
        <v>65</v>
      </c>
      <c r="B8" s="37" t="str">
        <f>HYPERLINK("#'Data_Analysis_overall'!A47", "aid_meet_actual_needs_overall_D_73_by_resp_age_group")</f>
        <v>aid_meet_actual_needs_overall_D_73_by_resp_age_group</v>
      </c>
      <c r="C8" t="s">
        <v>68</v>
      </c>
    </row>
    <row r="9" spans="1:3" x14ac:dyDescent="0.25">
      <c r="A9" t="s">
        <v>65</v>
      </c>
      <c r="B9" s="37" t="str">
        <f>HYPERLINK("#'Data_Analysis_overall'!A55", "aid_meet_actual_needs_strata_70")</f>
        <v>aid_meet_actual_needs_strata_70</v>
      </c>
      <c r="C9" t="s">
        <v>69</v>
      </c>
    </row>
    <row r="10" spans="1:3" x14ac:dyDescent="0.25">
      <c r="A10" t="s">
        <v>65</v>
      </c>
      <c r="B10" s="37" t="str">
        <f>HYPERLINK("#'Data_Analysis_overall'!A62", "aid_type_not_match_strata_41")</f>
        <v>aid_type_not_match_strata_41</v>
      </c>
      <c r="C10" t="s">
        <v>70</v>
      </c>
    </row>
    <row r="11" spans="1:3" x14ac:dyDescent="0.25">
      <c r="A11" t="s">
        <v>71</v>
      </c>
      <c r="B11" s="37" t="str">
        <f>HYPERLINK("#'Data_Analysis_overall'!A69", "application_rejected_why_overall_50")</f>
        <v>application_rejected_why_overall_50</v>
      </c>
      <c r="C11" t="s">
        <v>72</v>
      </c>
    </row>
    <row r="12" spans="1:3" x14ac:dyDescent="0.25">
      <c r="A12" t="s">
        <v>71</v>
      </c>
      <c r="B12" s="37" t="str">
        <f>HYPERLINK("#'Data_Analysis_overall'!A74", "application_rejected_why_strata_51")</f>
        <v>application_rejected_why_strata_51</v>
      </c>
      <c r="C12" t="s">
        <v>73</v>
      </c>
    </row>
    <row r="13" spans="1:3" x14ac:dyDescent="0.25">
      <c r="A13" t="s">
        <v>63</v>
      </c>
      <c r="B13" s="37" t="str">
        <f>HYPERLINK("#'Data_Analysis_overall'!A81", "asked_about_aid_overall_D_83_by_resp_age_group")</f>
        <v>asked_about_aid_overall_D_83_by_resp_age_group</v>
      </c>
      <c r="C13" t="s">
        <v>74</v>
      </c>
    </row>
    <row r="14" spans="1:3" x14ac:dyDescent="0.25">
      <c r="A14" t="s">
        <v>63</v>
      </c>
      <c r="B14" s="37" t="str">
        <f>HYPERLINK("#'Data_Analysis_overall'!A89", "asked_about_aid_strata_82")</f>
        <v>asked_about_aid_strata_82</v>
      </c>
      <c r="C14" t="s">
        <v>75</v>
      </c>
    </row>
    <row r="15" spans="1:3" x14ac:dyDescent="0.25">
      <c r="A15" t="s">
        <v>63</v>
      </c>
      <c r="B15" s="37" t="str">
        <f>HYPERLINK("#'Data_Analysis_overall'!A96", "aware_activities_overall_D_95_by_resp_age_group")</f>
        <v>aware_activities_overall_D_95_by_resp_age_group</v>
      </c>
      <c r="C15" t="s">
        <v>76</v>
      </c>
    </row>
    <row r="16" spans="1:3" x14ac:dyDescent="0.25">
      <c r="A16" t="s">
        <v>63</v>
      </c>
      <c r="B16" s="37" t="str">
        <f>HYPERLINK("#'Data_Analysis_overall'!A104", "aware_activities_strata_94")</f>
        <v>aware_activities_strata_94</v>
      </c>
      <c r="C16" t="s">
        <v>77</v>
      </c>
    </row>
    <row r="17" spans="1:3" x14ac:dyDescent="0.25">
      <c r="A17" t="s">
        <v>78</v>
      </c>
      <c r="B17" s="37" t="str">
        <f>HYPERLINK("#'Data_Analysis_overall'!A111", "aware_people_unable_give_feedback_strata_138")</f>
        <v>aware_people_unable_give_feedback_strata_138</v>
      </c>
      <c r="C17" t="s">
        <v>79</v>
      </c>
    </row>
    <row r="18" spans="1:3" x14ac:dyDescent="0.25">
      <c r="A18" t="s">
        <v>80</v>
      </c>
      <c r="B18" s="37" t="str">
        <f>HYPERLINK("#'Data_Analysis_overall'!A118", "aware_share_feedback_overall_D_116_by_resp_age_group")</f>
        <v>aware_share_feedback_overall_D_116_by_resp_age_group</v>
      </c>
      <c r="C18" t="s">
        <v>81</v>
      </c>
    </row>
    <row r="19" spans="1:3" x14ac:dyDescent="0.25">
      <c r="A19" t="s">
        <v>80</v>
      </c>
      <c r="B19" s="37" t="str">
        <f>HYPERLINK("#'Data_Analysis_overall'!A126", "aware_share_feedback_overall_D_117_by_disability_wgss")</f>
        <v>aware_share_feedback_overall_D_117_by_disability_wgss</v>
      </c>
      <c r="C19" t="s">
        <v>82</v>
      </c>
    </row>
    <row r="20" spans="1:3" x14ac:dyDescent="0.25">
      <c r="A20" t="s">
        <v>80</v>
      </c>
      <c r="B20" s="37" t="str">
        <f>HYPERLINK("#'Data_Analysis_overall'!A133", "aware_share_feedback_overall_D_118_by_date_arrive_length")</f>
        <v>aware_share_feedback_overall_D_118_by_date_arrive_length</v>
      </c>
      <c r="C20" t="s">
        <v>83</v>
      </c>
    </row>
    <row r="21" spans="1:3" x14ac:dyDescent="0.25">
      <c r="A21" t="s">
        <v>80</v>
      </c>
      <c r="B21" s="37" t="str">
        <f>HYPERLINK("#'Data_Analysis_overall'!A142", "aware_share_feedback_strata_115")</f>
        <v>aware_share_feedback_strata_115</v>
      </c>
      <c r="C21" t="s">
        <v>84</v>
      </c>
    </row>
    <row r="22" spans="1:3" x14ac:dyDescent="0.25">
      <c r="A22" t="s">
        <v>65</v>
      </c>
      <c r="B22" s="37" t="str">
        <f>HYPERLINK("#'Data_Analysis_overall'!A149", "become_autonomous_overall_D_185_by_resp_age_group")</f>
        <v>become_autonomous_overall_D_185_by_resp_age_group</v>
      </c>
      <c r="C22" t="s">
        <v>85</v>
      </c>
    </row>
    <row r="23" spans="1:3" x14ac:dyDescent="0.25">
      <c r="A23" t="s">
        <v>65</v>
      </c>
      <c r="B23" s="37" t="str">
        <f>HYPERLINK("#'Data_Analysis_overall'!A157", "become_autonomous_overall_D_186_by_occupation_group")</f>
        <v>become_autonomous_overall_D_186_by_occupation_group</v>
      </c>
      <c r="C23" t="s">
        <v>86</v>
      </c>
    </row>
    <row r="24" spans="1:3" x14ac:dyDescent="0.25">
      <c r="A24" t="s">
        <v>65</v>
      </c>
      <c r="B24" s="37" t="str">
        <f>HYPERLINK("#'Data_Analysis_overall'!A166", "become_autonomous_overall_D_187_by_disability_wgss")</f>
        <v>become_autonomous_overall_D_187_by_disability_wgss</v>
      </c>
      <c r="C24" t="s">
        <v>87</v>
      </c>
    </row>
    <row r="25" spans="1:3" x14ac:dyDescent="0.25">
      <c r="A25" t="s">
        <v>65</v>
      </c>
      <c r="B25" s="37" t="str">
        <f>HYPERLINK("#'Data_Analysis_overall'!A173", "become_autonomous_strata_184")</f>
        <v>become_autonomous_strata_184</v>
      </c>
      <c r="C25" t="s">
        <v>88</v>
      </c>
    </row>
    <row r="26" spans="1:3" x14ac:dyDescent="0.25">
      <c r="A26" t="s">
        <v>89</v>
      </c>
      <c r="B26" s="37" t="str">
        <f>HYPERLINK("#'Data_Analysis_overall'!A180", "behaviour_aid_worker_overall_D_126_by_resp_age_group")</f>
        <v>behaviour_aid_worker_overall_D_126_by_resp_age_group</v>
      </c>
      <c r="C26" t="s">
        <v>90</v>
      </c>
    </row>
    <row r="27" spans="1:3" x14ac:dyDescent="0.25">
      <c r="A27" t="s">
        <v>89</v>
      </c>
      <c r="B27" s="37" t="str">
        <f>HYPERLINK("#'Data_Analysis_overall'!A188", "behaviour_aid_worker_overall_D_127_by_date_arrive_length")</f>
        <v>behaviour_aid_worker_overall_D_127_by_date_arrive_length</v>
      </c>
      <c r="C27" t="s">
        <v>91</v>
      </c>
    </row>
    <row r="28" spans="1:3" x14ac:dyDescent="0.25">
      <c r="A28" t="s">
        <v>89</v>
      </c>
      <c r="B28" s="37" t="str">
        <f>HYPERLINK("#'Data_Analysis_overall'!A197", "behaviour_aid_worker_strata_125")</f>
        <v>behaviour_aid_worker_strata_125</v>
      </c>
      <c r="C28" t="s">
        <v>92</v>
      </c>
    </row>
    <row r="29" spans="1:3" x14ac:dyDescent="0.25">
      <c r="A29" t="s">
        <v>63</v>
      </c>
      <c r="B29" s="37" t="str">
        <f>HYPERLINK("#'Data_Analysis_overall'!A204", "challenges_to_share_views_overall_D_109_by_resp_age_group")</f>
        <v>challenges_to_share_views_overall_D_109_by_resp_age_group</v>
      </c>
      <c r="C29" t="s">
        <v>93</v>
      </c>
    </row>
    <row r="30" spans="1:3" x14ac:dyDescent="0.25">
      <c r="A30" t="s">
        <v>63</v>
      </c>
      <c r="B30" s="37" t="str">
        <f>HYPERLINK("#'Data_Analysis_overall'!A212", "challenges_to_share_views_strata_108")</f>
        <v>challenges_to_share_views_strata_108</v>
      </c>
      <c r="C30" t="s">
        <v>94</v>
      </c>
    </row>
    <row r="31" spans="1:3" x14ac:dyDescent="0.25">
      <c r="A31" t="s">
        <v>95</v>
      </c>
      <c r="B31" s="37" t="str">
        <f>HYPERLINK("#'Data_Analysis_overall'!A219", "criteria_fair_overall_D_63_by_resp_age_group")</f>
        <v>criteria_fair_overall_D_63_by_resp_age_group</v>
      </c>
      <c r="C31" t="s">
        <v>96</v>
      </c>
    </row>
    <row r="32" spans="1:3" x14ac:dyDescent="0.25">
      <c r="A32" t="s">
        <v>95</v>
      </c>
      <c r="B32" s="37" t="str">
        <f>HYPERLINK("#'Data_Analysis_overall'!A227", "criteria_fair_overall_D_64_by_disability_wgss")</f>
        <v>criteria_fair_overall_D_64_by_disability_wgss</v>
      </c>
      <c r="C32" t="s">
        <v>97</v>
      </c>
    </row>
    <row r="33" spans="1:3" x14ac:dyDescent="0.25">
      <c r="A33" t="s">
        <v>95</v>
      </c>
      <c r="B33" s="37" t="str">
        <f>HYPERLINK("#'Data_Analysis_overall'!A234", "criteria_fair_overall_D_65_by_occupation_group")</f>
        <v>criteria_fair_overall_D_65_by_occupation_group</v>
      </c>
      <c r="C33" t="s">
        <v>98</v>
      </c>
    </row>
    <row r="34" spans="1:3" x14ac:dyDescent="0.25">
      <c r="A34" t="s">
        <v>95</v>
      </c>
      <c r="B34" s="37" t="str">
        <f>HYPERLINK("#'Data_Analysis_overall'!A244", "criteria_fair_strata_62")</f>
        <v>criteria_fair_strata_62</v>
      </c>
      <c r="C34" t="s">
        <v>99</v>
      </c>
    </row>
    <row r="35" spans="1:3" x14ac:dyDescent="0.25">
      <c r="A35" t="s">
        <v>100</v>
      </c>
      <c r="B35" s="37" t="str">
        <f>HYPERLINK("#'Data_Analysis_overall'!A251", "currently_aid_overall_D_47_by_resp_age_group")</f>
        <v>currently_aid_overall_D_47_by_resp_age_group</v>
      </c>
      <c r="C35" t="s">
        <v>101</v>
      </c>
    </row>
    <row r="36" spans="1:3" x14ac:dyDescent="0.25">
      <c r="A36" t="s">
        <v>100</v>
      </c>
      <c r="B36" s="37" t="str">
        <f>HYPERLINK("#'Data_Analysis_overall'!A259", "currently_aid_strata_46")</f>
        <v>currently_aid_strata_46</v>
      </c>
      <c r="C36" t="s">
        <v>102</v>
      </c>
    </row>
    <row r="37" spans="1:3" x14ac:dyDescent="0.25">
      <c r="A37" t="s">
        <v>61</v>
      </c>
      <c r="B37" s="37" t="str">
        <f>HYPERLINK("#'Data_Analysis_overall'!A266", "date_arrive_length_strata_4")</f>
        <v>date_arrive_length_strata_4</v>
      </c>
      <c r="C37" t="s">
        <v>103</v>
      </c>
    </row>
    <row r="38" spans="1:3" x14ac:dyDescent="0.25">
      <c r="A38" t="s">
        <v>61</v>
      </c>
      <c r="B38" s="37" t="str">
        <f>HYPERLINK("#'Data_Analysis_overall'!A273", "date_arrive_ranges_strata_3")</f>
        <v>date_arrive_ranges_strata_3</v>
      </c>
      <c r="C38" t="s">
        <v>104</v>
      </c>
    </row>
    <row r="39" spans="1:3" x14ac:dyDescent="0.25">
      <c r="A39" t="s">
        <v>105</v>
      </c>
      <c r="B39" s="37" t="str">
        <f>HYPERLINK("#'Data_Analysis_overall'!A280", "deal_challenges_overall_D_166_by_resp_age_group")</f>
        <v>deal_challenges_overall_D_166_by_resp_age_group</v>
      </c>
      <c r="C39" t="s">
        <v>106</v>
      </c>
    </row>
    <row r="40" spans="1:3" x14ac:dyDescent="0.25">
      <c r="A40" t="s">
        <v>105</v>
      </c>
      <c r="B40" s="37" t="str">
        <f>HYPERLINK("#'Data_Analysis_overall'!A288", "deal_challenges_overall_D_167_by_vulnerability_group")</f>
        <v>deal_challenges_overall_D_167_by_vulnerability_group</v>
      </c>
      <c r="C40" t="s">
        <v>107</v>
      </c>
    </row>
    <row r="41" spans="1:3" x14ac:dyDescent="0.25">
      <c r="A41" t="s">
        <v>105</v>
      </c>
      <c r="B41" s="37" t="str">
        <f>HYPERLINK("#'Data_Analysis_overall'!A296", "deal_challenges_strata_165")</f>
        <v>deal_challenges_strata_165</v>
      </c>
      <c r="C41" t="s">
        <v>108</v>
      </c>
    </row>
    <row r="42" spans="1:3" x14ac:dyDescent="0.25">
      <c r="A42" t="s">
        <v>61</v>
      </c>
      <c r="B42" s="37" t="str">
        <f>HYPERLINK("#'Data_Analysis_overall'!A303", "diff_communication_strata_25")</f>
        <v>diff_communication_strata_25</v>
      </c>
      <c r="C42" t="s">
        <v>109</v>
      </c>
    </row>
    <row r="43" spans="1:3" x14ac:dyDescent="0.25">
      <c r="A43" t="s">
        <v>61</v>
      </c>
      <c r="B43" s="37" t="str">
        <f>HYPERLINK("#'Data_Analysis_overall'!A310", "diff_hearing_strata_21")</f>
        <v>diff_hearing_strata_21</v>
      </c>
      <c r="C43" t="s">
        <v>110</v>
      </c>
    </row>
    <row r="44" spans="1:3" x14ac:dyDescent="0.25">
      <c r="A44" t="s">
        <v>61</v>
      </c>
      <c r="B44" s="37" t="str">
        <f>HYPERLINK("#'Data_Analysis_overall'!A317", "diff_remembering_strata_23")</f>
        <v>diff_remembering_strata_23</v>
      </c>
      <c r="C44" t="s">
        <v>111</v>
      </c>
    </row>
    <row r="45" spans="1:3" x14ac:dyDescent="0.25">
      <c r="A45" t="s">
        <v>61</v>
      </c>
      <c r="B45" s="37" t="str">
        <f>HYPERLINK("#'Data_Analysis_overall'!A324", "diff_seeing_strata_20")</f>
        <v>diff_seeing_strata_20</v>
      </c>
      <c r="C45" t="s">
        <v>112</v>
      </c>
    </row>
    <row r="46" spans="1:3" x14ac:dyDescent="0.25">
      <c r="A46" t="s">
        <v>61</v>
      </c>
      <c r="B46" s="37" t="str">
        <f>HYPERLINK("#'Data_Analysis_overall'!A331", "diff_self_care_strata_24")</f>
        <v>diff_self_care_strata_24</v>
      </c>
      <c r="C46" t="s">
        <v>113</v>
      </c>
    </row>
    <row r="47" spans="1:3" x14ac:dyDescent="0.25">
      <c r="A47" t="s">
        <v>61</v>
      </c>
      <c r="B47" s="37" t="str">
        <f>HYPERLINK("#'Data_Analysis_overall'!A338", "diff_walking_strata_22")</f>
        <v>diff_walking_strata_22</v>
      </c>
      <c r="C47" t="s">
        <v>114</v>
      </c>
    </row>
    <row r="48" spans="1:3" x14ac:dyDescent="0.25">
      <c r="A48" t="s">
        <v>61</v>
      </c>
      <c r="B48" s="37" t="str">
        <f>HYPERLINK("#'Data_Analysis_overall'!A345", "disability_wgss_overall_D_27_by_resp_age_group")</f>
        <v>disability_wgss_overall_D_27_by_resp_age_group</v>
      </c>
      <c r="C48" t="s">
        <v>115</v>
      </c>
    </row>
    <row r="49" spans="1:3" x14ac:dyDescent="0.25">
      <c r="A49" t="s">
        <v>61</v>
      </c>
      <c r="B49" s="37" t="str">
        <f>HYPERLINK("#'Data_Analysis_overall'!A353", "disability_wgss_strata_26")</f>
        <v>disability_wgss_strata_26</v>
      </c>
      <c r="C49" t="s">
        <v>116</v>
      </c>
    </row>
    <row r="50" spans="1:3" x14ac:dyDescent="0.25">
      <c r="A50" t="s">
        <v>117</v>
      </c>
      <c r="B50" s="37" t="str">
        <f>HYPERLINK("#'Data_Analysis_overall'!A360", "eligibility_criteria_not_clear_strata_44")</f>
        <v>eligibility_criteria_not_clear_strata_44</v>
      </c>
      <c r="C50" t="s">
        <v>118</v>
      </c>
    </row>
    <row r="51" spans="1:3" x14ac:dyDescent="0.25">
      <c r="A51" t="s">
        <v>117</v>
      </c>
      <c r="B51" s="37" t="str">
        <f>HYPERLINK("#'Data_Analysis_overall'!A367", "eligibility_criteria_strata_43")</f>
        <v>eligibility_criteria_strata_43</v>
      </c>
      <c r="C51" t="s">
        <v>119</v>
      </c>
    </row>
    <row r="52" spans="1:3" x14ac:dyDescent="0.25">
      <c r="A52" t="s">
        <v>95</v>
      </c>
      <c r="B52" s="37" t="str">
        <f>HYPERLINK("#'Data_Analysis_overall'!A374", "explain_why_overall_D_67_by_resp_age_group")</f>
        <v>explain_why_overall_D_67_by_resp_age_group</v>
      </c>
      <c r="C52" t="s">
        <v>120</v>
      </c>
    </row>
    <row r="53" spans="1:3" x14ac:dyDescent="0.25">
      <c r="A53" t="s">
        <v>95</v>
      </c>
      <c r="B53" s="37" t="str">
        <f>HYPERLINK("#'Data_Analysis_overall'!A382", "explain_why_overall_D_68_by_disability_wgss")</f>
        <v>explain_why_overall_D_68_by_disability_wgss</v>
      </c>
      <c r="C53" t="s">
        <v>121</v>
      </c>
    </row>
    <row r="54" spans="1:3" x14ac:dyDescent="0.25">
      <c r="A54" t="s">
        <v>95</v>
      </c>
      <c r="B54" s="37" t="str">
        <f>HYPERLINK("#'Data_Analysis_overall'!A389", "explain_why_overall_D_69_by_occupation_group")</f>
        <v>explain_why_overall_D_69_by_occupation_group</v>
      </c>
      <c r="C54" t="s">
        <v>122</v>
      </c>
    </row>
    <row r="55" spans="1:3" x14ac:dyDescent="0.25">
      <c r="A55" t="s">
        <v>95</v>
      </c>
      <c r="B55" s="37" t="str">
        <f>HYPERLINK("#'Data_Analysis_overall'!A398", "explain_why_strata_66")</f>
        <v>explain_why_strata_66</v>
      </c>
      <c r="C55" t="s">
        <v>123</v>
      </c>
    </row>
    <row r="56" spans="1:3" x14ac:dyDescent="0.25">
      <c r="A56" t="s">
        <v>63</v>
      </c>
      <c r="B56" s="37" t="str">
        <f>HYPERLINK("#'Data_Analysis_overall'!A405", "extent_of_taking_views_overall_D_97_by_resp_age_group")</f>
        <v>extent_of_taking_views_overall_D_97_by_resp_age_group</v>
      </c>
      <c r="C56" t="s">
        <v>124</v>
      </c>
    </row>
    <row r="57" spans="1:3" x14ac:dyDescent="0.25">
      <c r="A57" t="s">
        <v>63</v>
      </c>
      <c r="B57" s="37" t="str">
        <f>HYPERLINK("#'Data_Analysis_overall'!A413", "extent_of_taking_views_strata_96")</f>
        <v>extent_of_taking_views_strata_96</v>
      </c>
      <c r="C57" t="s">
        <v>125</v>
      </c>
    </row>
    <row r="58" spans="1:3" x14ac:dyDescent="0.25">
      <c r="A58" t="s">
        <v>117</v>
      </c>
      <c r="B58" s="37" t="str">
        <f>HYPERLINK("#'Data_Analysis_overall'!A420", "feel_informed_overall_D_54_by_resp_age_group")</f>
        <v>feel_informed_overall_D_54_by_resp_age_group</v>
      </c>
      <c r="C58" t="s">
        <v>126</v>
      </c>
    </row>
    <row r="59" spans="1:3" x14ac:dyDescent="0.25">
      <c r="A59" t="s">
        <v>117</v>
      </c>
      <c r="B59" s="37" t="str">
        <f>HYPERLINK("#'Data_Analysis_overall'!A428", "feel_informed_strata_53")</f>
        <v>feel_informed_strata_53</v>
      </c>
      <c r="C59" t="s">
        <v>127</v>
      </c>
    </row>
    <row r="60" spans="1:3" x14ac:dyDescent="0.25">
      <c r="A60" t="s">
        <v>61</v>
      </c>
      <c r="B60" s="37" t="str">
        <f>HYPERLINK("#'Data_Analysis_overall'!A435", "gender_strata_6")</f>
        <v>gender_strata_6</v>
      </c>
      <c r="C60" t="s">
        <v>128</v>
      </c>
    </row>
    <row r="61" spans="1:3" x14ac:dyDescent="0.25">
      <c r="A61" t="s">
        <v>129</v>
      </c>
      <c r="B61" s="37" t="str">
        <f>HYPERLINK("#'Data_Analysis_overall'!A442", "help_manage_challenges_overall_D_169_by_resp_age_group")</f>
        <v>help_manage_challenges_overall_D_169_by_resp_age_group</v>
      </c>
      <c r="C61" t="s">
        <v>130</v>
      </c>
    </row>
    <row r="62" spans="1:3" x14ac:dyDescent="0.25">
      <c r="A62" t="s">
        <v>129</v>
      </c>
      <c r="B62" s="37" t="str">
        <f>HYPERLINK("#'Data_Analysis_overall'!A450", "help_manage_challenges_overall_D_170_by_occupation_group")</f>
        <v>help_manage_challenges_overall_D_170_by_occupation_group</v>
      </c>
      <c r="C62" t="s">
        <v>131</v>
      </c>
    </row>
    <row r="63" spans="1:3" x14ac:dyDescent="0.25">
      <c r="A63" t="s">
        <v>129</v>
      </c>
      <c r="B63" s="37" t="str">
        <f>HYPERLINK("#'Data_Analysis_overall'!A459", "help_manage_challenges_overall_D_171_by_type_of_accommodation")</f>
        <v>help_manage_challenges_overall_D_171_by_type_of_accommodation</v>
      </c>
      <c r="C63" t="s">
        <v>132</v>
      </c>
    </row>
    <row r="64" spans="1:3" x14ac:dyDescent="0.25">
      <c r="A64" t="s">
        <v>129</v>
      </c>
      <c r="B64" s="37" t="str">
        <f>HYPERLINK("#'Data_Analysis_overall'!A467", "help_manage_challenges_overall_D_172_by_vulnerability_group")</f>
        <v>help_manage_challenges_overall_D_172_by_vulnerability_group</v>
      </c>
      <c r="C64" t="s">
        <v>133</v>
      </c>
    </row>
    <row r="65" spans="1:3" x14ac:dyDescent="0.25">
      <c r="A65" t="s">
        <v>129</v>
      </c>
      <c r="B65" s="37" t="str">
        <f>HYPERLINK("#'Data_Analysis_overall'!A475", "help_manage_challenges_strata_168")</f>
        <v>help_manage_challenges_strata_168</v>
      </c>
      <c r="C65" t="s">
        <v>134</v>
      </c>
    </row>
    <row r="66" spans="1:3" x14ac:dyDescent="0.25">
      <c r="A66" t="s">
        <v>135</v>
      </c>
      <c r="B66" s="37" t="str">
        <f>HYPERLINK("#'Data_Analysis_overall'!A482", "help_to_give_feedback_overall_D_144_by_resp_age_group")</f>
        <v>help_to_give_feedback_overall_D_144_by_resp_age_group</v>
      </c>
      <c r="C66" t="s">
        <v>136</v>
      </c>
    </row>
    <row r="67" spans="1:3" x14ac:dyDescent="0.25">
      <c r="A67" t="s">
        <v>135</v>
      </c>
      <c r="B67" s="37" t="str">
        <f>HYPERLINK("#'Data_Analysis_overall'!A490", "help_to_give_feedback_strata_143")</f>
        <v>help_to_give_feedback_strata_143</v>
      </c>
      <c r="C67" t="s">
        <v>137</v>
      </c>
    </row>
    <row r="68" spans="1:3" x14ac:dyDescent="0.25">
      <c r="A68" t="s">
        <v>63</v>
      </c>
      <c r="B68" s="37" t="str">
        <f>HYPERLINK("#'Data_Analysis_overall'!A497", "help_to_participate_overall_D_113_by_resp_age_group")</f>
        <v>help_to_participate_overall_D_113_by_resp_age_group</v>
      </c>
      <c r="C68" t="s">
        <v>138</v>
      </c>
    </row>
    <row r="69" spans="1:3" x14ac:dyDescent="0.25">
      <c r="A69" t="s">
        <v>63</v>
      </c>
      <c r="B69" s="37" t="str">
        <f>HYPERLINK("#'Data_Analysis_overall'!A505", "help_to_participate_overall_D_114_by_occupation_group")</f>
        <v>help_to_participate_overall_D_114_by_occupation_group</v>
      </c>
      <c r="C69" t="s">
        <v>139</v>
      </c>
    </row>
    <row r="70" spans="1:3" x14ac:dyDescent="0.25">
      <c r="A70" t="s">
        <v>63</v>
      </c>
      <c r="B70" s="37" t="str">
        <f>HYPERLINK("#'Data_Analysis_overall'!A515", "help_to_participate_strata_112")</f>
        <v>help_to_participate_strata_112</v>
      </c>
      <c r="C70" t="s">
        <v>140</v>
      </c>
    </row>
    <row r="71" spans="1:3" x14ac:dyDescent="0.25">
      <c r="A71" t="s">
        <v>95</v>
      </c>
      <c r="B71" s="37" t="str">
        <f>HYPERLINK("#'Data_Analysis_overall'!A522", "how_informed_overall_D_61_by_resp_age_group")</f>
        <v>how_informed_overall_D_61_by_resp_age_group</v>
      </c>
      <c r="C71" t="s">
        <v>141</v>
      </c>
    </row>
    <row r="72" spans="1:3" x14ac:dyDescent="0.25">
      <c r="A72" t="s">
        <v>95</v>
      </c>
      <c r="B72" s="37" t="str">
        <f>HYPERLINK("#'Data_Analysis_overall'!A530", "how_informed_strata_60")</f>
        <v>how_informed_strata_60</v>
      </c>
      <c r="C72" t="s">
        <v>142</v>
      </c>
    </row>
    <row r="73" spans="1:3" x14ac:dyDescent="0.25">
      <c r="A73" t="s">
        <v>143</v>
      </c>
      <c r="B73" s="37" t="str">
        <f>HYPERLINK("#'Data_Analysis_overall'!A537", "how_prefer_provide_feedback_overall_D_140_by_resp_age_group")</f>
        <v>how_prefer_provide_feedback_overall_D_140_by_resp_age_group</v>
      </c>
      <c r="C73" t="s">
        <v>144</v>
      </c>
    </row>
    <row r="74" spans="1:3" x14ac:dyDescent="0.25">
      <c r="A74" t="s">
        <v>143</v>
      </c>
      <c r="B74" s="37" t="str">
        <f>HYPERLINK("#'Data_Analysis_overall'!A545", "how_prefer_provide_feedback_overall_D_141_by_disability_wgss")</f>
        <v>how_prefer_provide_feedback_overall_D_141_by_disability_wgss</v>
      </c>
      <c r="C74" t="s">
        <v>145</v>
      </c>
    </row>
    <row r="75" spans="1:3" x14ac:dyDescent="0.25">
      <c r="A75" t="s">
        <v>143</v>
      </c>
      <c r="B75" s="37" t="str">
        <f>HYPERLINK("#'Data_Analysis_overall'!A552", "how_prefer_provide_feedback_overall_D_142_by_occupation_group")</f>
        <v>how_prefer_provide_feedback_overall_D_142_by_occupation_group</v>
      </c>
      <c r="C75" t="s">
        <v>146</v>
      </c>
    </row>
    <row r="76" spans="1:3" x14ac:dyDescent="0.25">
      <c r="A76" t="s">
        <v>143</v>
      </c>
      <c r="B76" s="37" t="str">
        <f>HYPERLINK("#'Data_Analysis_overall'!A562", "how_prefer_provide_feedback_strata_139")</f>
        <v>how_prefer_provide_feedback_strata_139</v>
      </c>
      <c r="C76" t="s">
        <v>147</v>
      </c>
    </row>
    <row r="77" spans="1:3" x14ac:dyDescent="0.25">
      <c r="A77" t="s">
        <v>63</v>
      </c>
      <c r="B77" s="37" t="str">
        <f>HYPERLINK("#'Data_Analysis_overall'!A569", "hum_actors_involve_overall_D_103_by_resp_age_group")</f>
        <v>hum_actors_involve_overall_D_103_by_resp_age_group</v>
      </c>
      <c r="C77" t="s">
        <v>148</v>
      </c>
    </row>
    <row r="78" spans="1:3" x14ac:dyDescent="0.25">
      <c r="A78" t="s">
        <v>63</v>
      </c>
      <c r="B78" s="37" t="str">
        <f>HYPERLINK("#'Data_Analysis_overall'!A577", "hum_actors_involve_overall_D_104_by_disability_wgss")</f>
        <v>hum_actors_involve_overall_D_104_by_disability_wgss</v>
      </c>
      <c r="C78" t="s">
        <v>149</v>
      </c>
    </row>
    <row r="79" spans="1:3" x14ac:dyDescent="0.25">
      <c r="A79" t="s">
        <v>63</v>
      </c>
      <c r="B79" s="37" t="str">
        <f>HYPERLINK("#'Data_Analysis_overall'!A584", "hum_actors_involve_overall_D_105_by_occupation_group")</f>
        <v>hum_actors_involve_overall_D_105_by_occupation_group</v>
      </c>
      <c r="C79" t="s">
        <v>150</v>
      </c>
    </row>
    <row r="80" spans="1:3" x14ac:dyDescent="0.25">
      <c r="A80" t="s">
        <v>63</v>
      </c>
      <c r="B80" s="37" t="str">
        <f>HYPERLINK("#'Data_Analysis_overall'!A594", "hum_actors_involve_strata_102")</f>
        <v>hum_actors_involve_strata_102</v>
      </c>
      <c r="C80" t="s">
        <v>151</v>
      </c>
    </row>
    <row r="81" spans="1:3" x14ac:dyDescent="0.25">
      <c r="A81" t="s">
        <v>100</v>
      </c>
      <c r="B81" s="37" t="str">
        <f>HYPERLINK("#'Data_Analysis_overall'!A601", "hum_aid_aware_overall_D_29_by_resp_age_group")</f>
        <v>hum_aid_aware_overall_D_29_by_resp_age_group</v>
      </c>
      <c r="C81" t="s">
        <v>152</v>
      </c>
    </row>
    <row r="82" spans="1:3" x14ac:dyDescent="0.25">
      <c r="A82" t="s">
        <v>100</v>
      </c>
      <c r="B82" s="37" t="str">
        <f>HYPERLINK("#'Data_Analysis_overall'!A609", "hum_aid_aware_strata_28")</f>
        <v>hum_aid_aware_strata_28</v>
      </c>
      <c r="C82" t="s">
        <v>153</v>
      </c>
    </row>
    <row r="83" spans="1:3" x14ac:dyDescent="0.25">
      <c r="A83" t="s">
        <v>154</v>
      </c>
      <c r="B83" s="37" t="str">
        <f>HYPERLINK("#'Data_Analysis_overall'!A616", "hum_assistance_received_beneficiaries_overall_D_34_by_resp_age_group")</f>
        <v>hum_assistance_received_beneficiaries_overall_D_34_by_resp_age_group</v>
      </c>
      <c r="C83" t="s">
        <v>155</v>
      </c>
    </row>
    <row r="84" spans="1:3" x14ac:dyDescent="0.25">
      <c r="A84" t="s">
        <v>154</v>
      </c>
      <c r="B84" s="37" t="str">
        <f>HYPERLINK("#'Data_Analysis_overall'!A624", "hum_assistance_received_beneficiaries_overall_D_35_by_disability_wgss")</f>
        <v>hum_assistance_received_beneficiaries_overall_D_35_by_disability_wgss</v>
      </c>
      <c r="C84" t="s">
        <v>156</v>
      </c>
    </row>
    <row r="85" spans="1:3" x14ac:dyDescent="0.25">
      <c r="A85" t="s">
        <v>154</v>
      </c>
      <c r="B85" s="37" t="str">
        <f>HYPERLINK("#'Data_Analysis_overall'!A631", "hum_assistance_received_beneficiaries_strata_33")</f>
        <v>hum_assistance_received_beneficiaries_strata_33</v>
      </c>
      <c r="C85" t="s">
        <v>157</v>
      </c>
    </row>
    <row r="86" spans="1:3" x14ac:dyDescent="0.25">
      <c r="A86" t="s">
        <v>154</v>
      </c>
      <c r="B86" s="37" t="str">
        <f>HYPERLINK("#'Data_Analysis_overall'!A638", "hum_assistance_received_overall_D_31_by_resp_age_group")</f>
        <v>hum_assistance_received_overall_D_31_by_resp_age_group</v>
      </c>
      <c r="C86" t="s">
        <v>158</v>
      </c>
    </row>
    <row r="87" spans="1:3" x14ac:dyDescent="0.25">
      <c r="A87" t="s">
        <v>154</v>
      </c>
      <c r="B87" s="37" t="str">
        <f>HYPERLINK("#'Data_Analysis_overall'!A646", "hum_assistance_received_overall_D_32_by_occupation_group")</f>
        <v>hum_assistance_received_overall_D_32_by_occupation_group</v>
      </c>
      <c r="C87" t="s">
        <v>159</v>
      </c>
    </row>
    <row r="88" spans="1:3" x14ac:dyDescent="0.25">
      <c r="A88" t="s">
        <v>154</v>
      </c>
      <c r="B88" s="37" t="str">
        <f>HYPERLINK("#'Data_Analysis_overall'!A656", "hum_assistance_received_strata_30")</f>
        <v>hum_assistance_received_strata_30</v>
      </c>
      <c r="C88" t="s">
        <v>160</v>
      </c>
    </row>
    <row r="89" spans="1:3" x14ac:dyDescent="0.25">
      <c r="A89" t="s">
        <v>63</v>
      </c>
      <c r="B89" s="37" t="str">
        <f>HYPERLINK("#'Data_Analysis_overall'!A663", "importance_of_involved_overall_D_101_by_resp_age_group")</f>
        <v>importance_of_involved_overall_D_101_by_resp_age_group</v>
      </c>
      <c r="C89" t="s">
        <v>161</v>
      </c>
    </row>
    <row r="90" spans="1:3" x14ac:dyDescent="0.25">
      <c r="A90" t="s">
        <v>63</v>
      </c>
      <c r="B90" s="37" t="str">
        <f>HYPERLINK("#'Data_Analysis_overall'!A671", "importance_of_involved_strata_100")</f>
        <v>importance_of_involved_strata_100</v>
      </c>
      <c r="C90" t="s">
        <v>162</v>
      </c>
    </row>
    <row r="91" spans="1:3" x14ac:dyDescent="0.25">
      <c r="A91" t="s">
        <v>163</v>
      </c>
      <c r="B91" s="37" t="str">
        <f>HYPERLINK("#'Data_Analysis_overall'!A678", "increase_trust_overall_D_148_by_resp_age_group")</f>
        <v>increase_trust_overall_D_148_by_resp_age_group</v>
      </c>
      <c r="C91" t="s">
        <v>164</v>
      </c>
    </row>
    <row r="92" spans="1:3" x14ac:dyDescent="0.25">
      <c r="A92" t="s">
        <v>163</v>
      </c>
      <c r="B92" s="37" t="str">
        <f>HYPERLINK("#'Data_Analysis_overall'!A686", "increase_trust_strata_147")</f>
        <v>increase_trust_strata_147</v>
      </c>
      <c r="C92" t="s">
        <v>165</v>
      </c>
    </row>
    <row r="93" spans="1:3" x14ac:dyDescent="0.25">
      <c r="A93" t="s">
        <v>58</v>
      </c>
      <c r="B93" s="37" t="str">
        <f>HYPERLINK("#'Data_Analysis_overall'!A693", "inf_receiving_way_overall_D_177_by_resp_age_group")</f>
        <v>inf_receiving_way_overall_D_177_by_resp_age_group</v>
      </c>
      <c r="C93" t="s">
        <v>166</v>
      </c>
    </row>
    <row r="94" spans="1:3" x14ac:dyDescent="0.25">
      <c r="A94" t="s">
        <v>58</v>
      </c>
      <c r="B94" s="37" t="str">
        <f>HYPERLINK("#'Data_Analysis_overall'!A701", "inf_receiving_way_overall_D_178_by_disability_wgss")</f>
        <v>inf_receiving_way_overall_D_178_by_disability_wgss</v>
      </c>
      <c r="C94" t="s">
        <v>167</v>
      </c>
    </row>
    <row r="95" spans="1:3" x14ac:dyDescent="0.25">
      <c r="A95" t="s">
        <v>58</v>
      </c>
      <c r="B95" s="37" t="str">
        <f>HYPERLINK("#'Data_Analysis_overall'!A708", "inf_receiving_way_strata_176")</f>
        <v>inf_receiving_way_strata_176</v>
      </c>
      <c r="C95" t="s">
        <v>168</v>
      </c>
    </row>
    <row r="96" spans="1:3" x14ac:dyDescent="0.25">
      <c r="A96" t="s">
        <v>169</v>
      </c>
      <c r="B96" s="37" t="str">
        <f>HYPERLINK("#'Data_Analysis_overall'!A715", "integration_challenges_group_overall_D_161_by_resp_age_group")</f>
        <v>integration_challenges_group_overall_D_161_by_resp_age_group</v>
      </c>
      <c r="C96" t="s">
        <v>170</v>
      </c>
    </row>
    <row r="97" spans="1:3" x14ac:dyDescent="0.25">
      <c r="A97" t="s">
        <v>169</v>
      </c>
      <c r="B97" s="37" t="str">
        <f>HYPERLINK("#'Data_Analysis_overall'!A723", "integration_challenges_group_overall_D_162_by_disability_wgss")</f>
        <v>integration_challenges_group_overall_D_162_by_disability_wgss</v>
      </c>
      <c r="C97" t="s">
        <v>171</v>
      </c>
    </row>
    <row r="98" spans="1:3" x14ac:dyDescent="0.25">
      <c r="A98" t="s">
        <v>169</v>
      </c>
      <c r="B98" s="37" t="str">
        <f>HYPERLINK("#'Data_Analysis_overall'!A730", "integration_challenges_group_overall_D_163_by_occupation_group")</f>
        <v>integration_challenges_group_overall_D_163_by_occupation_group</v>
      </c>
      <c r="C98" t="s">
        <v>172</v>
      </c>
    </row>
    <row r="99" spans="1:3" x14ac:dyDescent="0.25">
      <c r="A99" t="s">
        <v>169</v>
      </c>
      <c r="B99" s="37" t="str">
        <f>HYPERLINK("#'Data_Analysis_overall'!A740", "integration_challenges_group_overall_D_164_by_vulnerability_group")</f>
        <v>integration_challenges_group_overall_D_164_by_vulnerability_group</v>
      </c>
      <c r="C99" t="s">
        <v>173</v>
      </c>
    </row>
    <row r="100" spans="1:3" x14ac:dyDescent="0.25">
      <c r="A100" t="s">
        <v>169</v>
      </c>
      <c r="B100" s="37" t="str">
        <f>HYPERLINK("#'Data_Analysis_overall'!A749", "integration_challenges_group_strata_160")</f>
        <v>integration_challenges_group_strata_160</v>
      </c>
      <c r="C100" t="s">
        <v>174</v>
      </c>
    </row>
    <row r="101" spans="1:3" x14ac:dyDescent="0.25">
      <c r="A101" t="s">
        <v>169</v>
      </c>
      <c r="B101" s="37" t="str">
        <f>HYPERLINK("#'Data_Analysis_overall'!A756", "integration_challenges_overall_D_155_by_resp_age_group")</f>
        <v>integration_challenges_overall_D_155_by_resp_age_group</v>
      </c>
      <c r="C101" t="s">
        <v>175</v>
      </c>
    </row>
    <row r="102" spans="1:3" x14ac:dyDescent="0.25">
      <c r="A102" t="s">
        <v>169</v>
      </c>
      <c r="B102" s="37" t="str">
        <f>HYPERLINK("#'Data_Analysis_overall'!A764", "integration_challenges_overall_D_156_by_disability_wgss")</f>
        <v>integration_challenges_overall_D_156_by_disability_wgss</v>
      </c>
      <c r="C102" t="s">
        <v>176</v>
      </c>
    </row>
    <row r="103" spans="1:3" x14ac:dyDescent="0.25">
      <c r="A103" t="s">
        <v>169</v>
      </c>
      <c r="B103" s="37" t="str">
        <f>HYPERLINK("#'Data_Analysis_overall'!A771", "integration_challenges_overall_D_157_by_type_of_accommodation")</f>
        <v>integration_challenges_overall_D_157_by_type_of_accommodation</v>
      </c>
      <c r="C103" t="s">
        <v>177</v>
      </c>
    </row>
    <row r="104" spans="1:3" x14ac:dyDescent="0.25">
      <c r="A104" t="s">
        <v>169</v>
      </c>
      <c r="B104" s="37" t="str">
        <f>HYPERLINK("#'Data_Analysis_overall'!A779", "integration_challenges_overall_D_158_by_vulnerability_group")</f>
        <v>integration_challenges_overall_D_158_by_vulnerability_group</v>
      </c>
      <c r="C104" t="s">
        <v>178</v>
      </c>
    </row>
    <row r="105" spans="1:3" x14ac:dyDescent="0.25">
      <c r="A105" t="s">
        <v>169</v>
      </c>
      <c r="B105" s="37" t="str">
        <f>HYPERLINK("#'Data_Analysis_overall'!A788", "integration_challenges_overall_D_159_by_occupation_group")</f>
        <v>integration_challenges_overall_D_159_by_occupation_group</v>
      </c>
      <c r="C105" t="s">
        <v>179</v>
      </c>
    </row>
    <row r="106" spans="1:3" x14ac:dyDescent="0.25">
      <c r="A106" t="s">
        <v>169</v>
      </c>
      <c r="B106" s="37" t="str">
        <f>HYPERLINK("#'Data_Analysis_overall'!A798", "integration_challenges_strata_154")</f>
        <v>integration_challenges_strata_154</v>
      </c>
      <c r="C106" t="s">
        <v>180</v>
      </c>
    </row>
    <row r="107" spans="1:3" x14ac:dyDescent="0.25">
      <c r="A107" t="s">
        <v>61</v>
      </c>
      <c r="B107" s="37" t="str">
        <f>HYPERLINK("#'Data_Analysis_overall'!A805", "legal_status_strata_8")</f>
        <v>legal_status_strata_8</v>
      </c>
      <c r="C107" t="s">
        <v>181</v>
      </c>
    </row>
    <row r="108" spans="1:3" x14ac:dyDescent="0.25">
      <c r="A108" t="s">
        <v>63</v>
      </c>
      <c r="B108" s="37" t="str">
        <f>HYPERLINK("#'Data_Analysis_overall'!A812", "main_challenges_overall_D_111_by_resp_age_group")</f>
        <v>main_challenges_overall_D_111_by_resp_age_group</v>
      </c>
      <c r="C108" t="s">
        <v>182</v>
      </c>
    </row>
    <row r="109" spans="1:3" x14ac:dyDescent="0.25">
      <c r="A109" t="s">
        <v>63</v>
      </c>
      <c r="B109" s="37" t="str">
        <f>HYPERLINK("#'Data_Analysis_overall'!A820", "main_challenges_strata_110")</f>
        <v>main_challenges_strata_110</v>
      </c>
      <c r="C109" t="s">
        <v>183</v>
      </c>
    </row>
    <row r="110" spans="1:3" x14ac:dyDescent="0.25">
      <c r="A110" t="s">
        <v>65</v>
      </c>
      <c r="B110" s="37" t="str">
        <f>HYPERLINK("#'Data_Analysis_overall'!A827", "main_reason_not_adequately_overall_D_75_by_resp_age_group")</f>
        <v>main_reason_not_adequately_overall_D_75_by_resp_age_group</v>
      </c>
      <c r="C110" t="s">
        <v>184</v>
      </c>
    </row>
    <row r="111" spans="1:3" x14ac:dyDescent="0.25">
      <c r="A111" t="s">
        <v>65</v>
      </c>
      <c r="B111" s="37" t="str">
        <f>HYPERLINK("#'Data_Analysis_overall'!A835", "main_reason_not_adequately_overall_D_76_by_occupation_group")</f>
        <v>main_reason_not_adequately_overall_D_76_by_occupation_group</v>
      </c>
      <c r="C111" t="s">
        <v>185</v>
      </c>
    </row>
    <row r="112" spans="1:3" x14ac:dyDescent="0.25">
      <c r="A112" t="s">
        <v>65</v>
      </c>
      <c r="B112" s="37" t="str">
        <f>HYPERLINK("#'Data_Analysis_overall'!A844", "main_reason_not_adequately_strata_74")</f>
        <v>main_reason_not_adequately_strata_74</v>
      </c>
      <c r="C112" t="s">
        <v>186</v>
      </c>
    </row>
    <row r="113" spans="1:3" x14ac:dyDescent="0.25">
      <c r="A113" t="s">
        <v>63</v>
      </c>
      <c r="B113" s="37" t="str">
        <f>HYPERLINK("#'Data_Analysis_overall'!A851", "main_reason_not_asked_overall_D_93_by_resp_age_group")</f>
        <v>main_reason_not_asked_overall_D_93_by_resp_age_group</v>
      </c>
      <c r="C113" t="s">
        <v>187</v>
      </c>
    </row>
    <row r="114" spans="1:3" x14ac:dyDescent="0.25">
      <c r="A114" t="s">
        <v>63</v>
      </c>
      <c r="B114" s="37" t="str">
        <f>HYPERLINK("#'Data_Analysis_overall'!A859", "main_reason_not_asked_strata_92")</f>
        <v>main_reason_not_asked_strata_92</v>
      </c>
      <c r="C114" t="s">
        <v>188</v>
      </c>
    </row>
    <row r="115" spans="1:3" x14ac:dyDescent="0.25">
      <c r="A115" t="s">
        <v>63</v>
      </c>
      <c r="B115" s="37" t="str">
        <f>HYPERLINK("#'Data_Analysis_overall'!A866", "main_reason_not_involved_overall_D_107_by_resp_age_group")</f>
        <v>main_reason_not_involved_overall_D_107_by_resp_age_group</v>
      </c>
      <c r="C115" t="s">
        <v>189</v>
      </c>
    </row>
    <row r="116" spans="1:3" x14ac:dyDescent="0.25">
      <c r="A116" t="s">
        <v>63</v>
      </c>
      <c r="B116" s="37" t="str">
        <f>HYPERLINK("#'Data_Analysis_overall'!A874", "main_reason_not_involved_strata_106")</f>
        <v>main_reason_not_involved_strata_106</v>
      </c>
      <c r="C116" t="s">
        <v>190</v>
      </c>
    </row>
    <row r="117" spans="1:3" x14ac:dyDescent="0.25">
      <c r="A117" t="s">
        <v>80</v>
      </c>
      <c r="B117" s="37" t="str">
        <f>HYPERLINK("#'Data_Analysis_overall'!A881", "main_reason_not_used_overall_D_135_by_resp_age_group")</f>
        <v>main_reason_not_used_overall_D_135_by_resp_age_group</v>
      </c>
      <c r="C117" t="s">
        <v>191</v>
      </c>
    </row>
    <row r="118" spans="1:3" x14ac:dyDescent="0.25">
      <c r="A118" t="s">
        <v>80</v>
      </c>
      <c r="B118" s="37" t="str">
        <f>HYPERLINK("#'Data_Analysis_overall'!A889", "main_reason_not_used_strata_134")</f>
        <v>main_reason_not_used_strata_134</v>
      </c>
      <c r="C118" t="s">
        <v>192</v>
      </c>
    </row>
    <row r="119" spans="1:3" x14ac:dyDescent="0.25">
      <c r="A119" t="s">
        <v>80</v>
      </c>
      <c r="B119" s="37" t="str">
        <f>HYPERLINK("#'Data_Analysis_overall'!A896", "main_reason_of_hesitate_overall_D_137_by_resp_age_group")</f>
        <v>main_reason_of_hesitate_overall_D_137_by_resp_age_group</v>
      </c>
      <c r="C119" t="s">
        <v>193</v>
      </c>
    </row>
    <row r="120" spans="1:3" x14ac:dyDescent="0.25">
      <c r="A120" t="s">
        <v>80</v>
      </c>
      <c r="B120" s="37" t="str">
        <f>HYPERLINK("#'Data_Analysis_overall'!A904", "main_reason_of_hesitate_strata_136")</f>
        <v>main_reason_of_hesitate_strata_136</v>
      </c>
      <c r="C120" t="s">
        <v>194</v>
      </c>
    </row>
    <row r="121" spans="1:3" x14ac:dyDescent="0.25">
      <c r="A121" t="s">
        <v>80</v>
      </c>
      <c r="B121" s="37" t="str">
        <f>HYPERLINK("#'Data_Analysis_overall'!A911", "main_reason_used_overall_D_131_by_resp_age_group")</f>
        <v>main_reason_used_overall_D_131_by_resp_age_group</v>
      </c>
      <c r="C121" t="s">
        <v>195</v>
      </c>
    </row>
    <row r="122" spans="1:3" x14ac:dyDescent="0.25">
      <c r="A122" t="s">
        <v>80</v>
      </c>
      <c r="B122" s="37" t="str">
        <f>HYPERLINK("#'Data_Analysis_overall'!A919", "main_reason_used_strata_130")</f>
        <v>main_reason_used_strata_130</v>
      </c>
      <c r="C122" t="s">
        <v>196</v>
      </c>
    </row>
    <row r="123" spans="1:3" x14ac:dyDescent="0.25">
      <c r="A123" t="s">
        <v>117</v>
      </c>
      <c r="B123" s="37" t="str">
        <f>HYPERLINK("#'Data_Analysis_overall'!A926", "make_inf_accessible_overall_D_58_by_resp_age_group")</f>
        <v>make_inf_accessible_overall_D_58_by_resp_age_group</v>
      </c>
      <c r="C123" t="s">
        <v>197</v>
      </c>
    </row>
    <row r="124" spans="1:3" x14ac:dyDescent="0.25">
      <c r="A124" t="s">
        <v>117</v>
      </c>
      <c r="B124" s="37" t="str">
        <f>HYPERLINK("#'Data_Analysis_overall'!A934", "make_inf_accessible_overall_D_59_by_disability_wgss")</f>
        <v>make_inf_accessible_overall_D_59_by_disability_wgss</v>
      </c>
      <c r="C124" t="s">
        <v>198</v>
      </c>
    </row>
    <row r="125" spans="1:3" x14ac:dyDescent="0.25">
      <c r="A125" t="s">
        <v>117</v>
      </c>
      <c r="B125" s="37" t="str">
        <f>HYPERLINK("#'Data_Analysis_overall'!A941", "make_inf_accessible_strata_57")</f>
        <v>make_inf_accessible_strata_57</v>
      </c>
      <c r="C125" t="s">
        <v>199</v>
      </c>
    </row>
    <row r="126" spans="1:3" x14ac:dyDescent="0.25">
      <c r="A126" t="s">
        <v>200</v>
      </c>
      <c r="B126" s="37" t="str">
        <f>HYPERLINK("#'Data_Analysis_overall'!A948", "most_important_aid_overall_D_78_by_resp_age_group")</f>
        <v>most_important_aid_overall_D_78_by_resp_age_group</v>
      </c>
      <c r="C126" t="s">
        <v>201</v>
      </c>
    </row>
    <row r="127" spans="1:3" x14ac:dyDescent="0.25">
      <c r="A127" t="s">
        <v>200</v>
      </c>
      <c r="B127" s="37" t="str">
        <f>HYPERLINK("#'Data_Analysis_overall'!A956", "most_important_aid_overall_D_79_by_disability_wgss")</f>
        <v>most_important_aid_overall_D_79_by_disability_wgss</v>
      </c>
      <c r="C127" t="s">
        <v>202</v>
      </c>
    </row>
    <row r="128" spans="1:3" x14ac:dyDescent="0.25">
      <c r="A128" t="s">
        <v>200</v>
      </c>
      <c r="B128" s="37" t="str">
        <f>HYPERLINK("#'Data_Analysis_overall'!A963", "most_important_aid_overall_D_80_by_occupation_group")</f>
        <v>most_important_aid_overall_D_80_by_occupation_group</v>
      </c>
      <c r="C128" t="s">
        <v>203</v>
      </c>
    </row>
    <row r="129" spans="1:3" x14ac:dyDescent="0.25">
      <c r="A129" t="s">
        <v>200</v>
      </c>
      <c r="B129" s="37" t="str">
        <f>HYPERLINK("#'Data_Analysis_overall'!A973", "most_important_aid_overall_D_81_by_vulnerability_group")</f>
        <v>most_important_aid_overall_D_81_by_vulnerability_group</v>
      </c>
      <c r="C129" t="s">
        <v>204</v>
      </c>
    </row>
    <row r="130" spans="1:3" x14ac:dyDescent="0.25">
      <c r="A130" t="s">
        <v>200</v>
      </c>
      <c r="B130" s="37" t="str">
        <f>HYPERLINK("#'Data_Analysis_overall'!A982", "most_important_aid_strata_77")</f>
        <v>most_important_aid_strata_77</v>
      </c>
      <c r="C130" t="s">
        <v>205</v>
      </c>
    </row>
    <row r="131" spans="1:3" x14ac:dyDescent="0.25">
      <c r="A131" t="s">
        <v>206</v>
      </c>
      <c r="B131" s="37" t="str">
        <f>HYPERLINK("#'Data_Analysis_overall'!A989", "most_important_needs_overall_D_150_by_resp_age_group")</f>
        <v>most_important_needs_overall_D_150_by_resp_age_group</v>
      </c>
      <c r="C131" t="s">
        <v>207</v>
      </c>
    </row>
    <row r="132" spans="1:3" x14ac:dyDescent="0.25">
      <c r="A132" t="s">
        <v>206</v>
      </c>
      <c r="B132" s="37" t="str">
        <f>HYPERLINK("#'Data_Analysis_overall'!A997", "most_important_needs_overall_D_151_by_disability_wgss")</f>
        <v>most_important_needs_overall_D_151_by_disability_wgss</v>
      </c>
      <c r="C132" t="s">
        <v>208</v>
      </c>
    </row>
    <row r="133" spans="1:3" x14ac:dyDescent="0.25">
      <c r="A133" t="s">
        <v>206</v>
      </c>
      <c r="B133" s="37" t="str">
        <f>HYPERLINK("#'Data_Analysis_overall'!A1004", "most_important_needs_overall_D_152_by_vulnerability_group")</f>
        <v>most_important_needs_overall_D_152_by_vulnerability_group</v>
      </c>
      <c r="C133" t="s">
        <v>209</v>
      </c>
    </row>
    <row r="134" spans="1:3" x14ac:dyDescent="0.25">
      <c r="A134" t="s">
        <v>206</v>
      </c>
      <c r="B134" s="37" t="str">
        <f>HYPERLINK("#'Data_Analysis_overall'!A1013", "most_important_needs_overall_D_153_by_occupation_group")</f>
        <v>most_important_needs_overall_D_153_by_occupation_group</v>
      </c>
      <c r="C134" t="s">
        <v>210</v>
      </c>
    </row>
    <row r="135" spans="1:3" x14ac:dyDescent="0.25">
      <c r="A135" t="s">
        <v>206</v>
      </c>
      <c r="B135" s="37" t="str">
        <f>HYPERLINK("#'Data_Analysis_overall'!A1023", "most_important_needs_strata_149")</f>
        <v>most_important_needs_strata_149</v>
      </c>
      <c r="C135" t="s">
        <v>211</v>
      </c>
    </row>
    <row r="136" spans="1:3" x14ac:dyDescent="0.25">
      <c r="A136" t="s">
        <v>71</v>
      </c>
      <c r="B136" s="37" t="str">
        <f>HYPERLINK("#'Data_Analysis_overall'!A1030", "not_applied_aid_strata_52")</f>
        <v>not_applied_aid_strata_52</v>
      </c>
      <c r="C136" t="s">
        <v>212</v>
      </c>
    </row>
    <row r="137" spans="1:3" x14ac:dyDescent="0.25">
      <c r="A137" t="s">
        <v>117</v>
      </c>
      <c r="B137" s="37" t="str">
        <f>HYPERLINK("#'Data_Analysis_overall'!A1037", "not_clear_why_strata_45")</f>
        <v>not_clear_why_strata_45</v>
      </c>
      <c r="C137" t="s">
        <v>213</v>
      </c>
    </row>
    <row r="138" spans="1:3" x14ac:dyDescent="0.25">
      <c r="A138" t="s">
        <v>80</v>
      </c>
      <c r="B138" s="37" t="str">
        <f>HYPERLINK("#'Data_Analysis_overall'!A1044", "not_satisfied_why_strata_133")</f>
        <v>not_satisfied_why_strata_133</v>
      </c>
      <c r="C138" t="s">
        <v>214</v>
      </c>
    </row>
    <row r="139" spans="1:3" x14ac:dyDescent="0.25">
      <c r="A139" t="s">
        <v>63</v>
      </c>
      <c r="B139" s="37" t="str">
        <f>HYPERLINK("#'Data_Analysis_overall'!A1051", "not_say_in_decision_affect_comm_overall_D_99_by_resp_age_group")</f>
        <v>not_say_in_decision_affect_comm_overall_D_99_by_resp_age_group</v>
      </c>
      <c r="C139" t="s">
        <v>215</v>
      </c>
    </row>
    <row r="140" spans="1:3" x14ac:dyDescent="0.25">
      <c r="A140" t="s">
        <v>63</v>
      </c>
      <c r="B140" s="37" t="str">
        <f>HYPERLINK("#'Data_Analysis_overall'!A1059", "not_say_in_decision_affect_comm_strata_98")</f>
        <v>not_say_in_decision_affect_comm_strata_98</v>
      </c>
      <c r="C140" t="s">
        <v>216</v>
      </c>
    </row>
    <row r="141" spans="1:3" x14ac:dyDescent="0.25">
      <c r="A141" t="s">
        <v>61</v>
      </c>
      <c r="B141" s="37" t="str">
        <f>HYPERLINK("#'Data_Analysis_overall'!A1066", "occupation_group_strata_16")</f>
        <v>occupation_group_strata_16</v>
      </c>
      <c r="C141" t="s">
        <v>217</v>
      </c>
    </row>
    <row r="142" spans="1:3" x14ac:dyDescent="0.25">
      <c r="A142" t="s">
        <v>61</v>
      </c>
      <c r="B142" s="37" t="str">
        <f>HYPERLINK("#'Data_Analysis_overall'!A1073", "occupation_overall_D_13_by_resp_age_group")</f>
        <v>occupation_overall_D_13_by_resp_age_group</v>
      </c>
      <c r="C142" t="s">
        <v>218</v>
      </c>
    </row>
    <row r="143" spans="1:3" x14ac:dyDescent="0.25">
      <c r="A143" t="s">
        <v>61</v>
      </c>
      <c r="B143" s="37" t="str">
        <f>HYPERLINK("#'Data_Analysis_overall'!A1081", "occupation_overall_D_14_by_disability_wgss")</f>
        <v>occupation_overall_D_14_by_disability_wgss</v>
      </c>
      <c r="C143" t="s">
        <v>219</v>
      </c>
    </row>
    <row r="144" spans="1:3" x14ac:dyDescent="0.25">
      <c r="A144" t="s">
        <v>61</v>
      </c>
      <c r="B144" s="37" t="str">
        <f>HYPERLINK("#'Data_Analysis_overall'!A1088", "occupation_overall_D_15_by_vulnerability_group")</f>
        <v>occupation_overall_D_15_by_vulnerability_group</v>
      </c>
      <c r="C144" t="s">
        <v>220</v>
      </c>
    </row>
    <row r="145" spans="1:3" x14ac:dyDescent="0.25">
      <c r="A145" t="s">
        <v>61</v>
      </c>
      <c r="B145" s="37" t="str">
        <f>HYPERLINK("#'Data_Analysis_overall'!A1097", "occupation_strata_12")</f>
        <v>occupation_strata_12</v>
      </c>
      <c r="C145" t="s">
        <v>221</v>
      </c>
    </row>
    <row r="146" spans="1:3" x14ac:dyDescent="0.25">
      <c r="A146" t="s">
        <v>58</v>
      </c>
      <c r="B146" s="37" t="str">
        <f>HYPERLINK("#'Data_Analysis_overall'!A1104", "preferred_way_receiving_inf_overall_D_182_by_resp_age_group")</f>
        <v>preferred_way_receiving_inf_overall_D_182_by_resp_age_group</v>
      </c>
      <c r="C146" t="s">
        <v>222</v>
      </c>
    </row>
    <row r="147" spans="1:3" x14ac:dyDescent="0.25">
      <c r="A147" t="s">
        <v>58</v>
      </c>
      <c r="B147" s="37" t="str">
        <f>HYPERLINK("#'Data_Analysis_overall'!A1112", "preferred_way_receiving_inf_overall_D_183_by_disability_wgss")</f>
        <v>preferred_way_receiving_inf_overall_D_183_by_disability_wgss</v>
      </c>
      <c r="C147" t="s">
        <v>223</v>
      </c>
    </row>
    <row r="148" spans="1:3" x14ac:dyDescent="0.25">
      <c r="A148" t="s">
        <v>58</v>
      </c>
      <c r="B148" s="37" t="str">
        <f>HYPERLINK("#'Data_Analysis_overall'!A1119", "preferred_way_receiving_inf_strata_181")</f>
        <v>preferred_way_receiving_inf_strata_181</v>
      </c>
      <c r="C148" t="s">
        <v>224</v>
      </c>
    </row>
    <row r="149" spans="1:3" x14ac:dyDescent="0.25">
      <c r="A149" t="s">
        <v>61</v>
      </c>
      <c r="B149" s="37" t="str">
        <f>HYPERLINK("#'Data_Analysis_overall'!A1126", "raion_overall_5")</f>
        <v>raion_overall_5</v>
      </c>
      <c r="C149" t="s">
        <v>225</v>
      </c>
    </row>
    <row r="150" spans="1:3" x14ac:dyDescent="0.25">
      <c r="A150" t="s">
        <v>117</v>
      </c>
      <c r="B150" s="37" t="str">
        <f>HYPERLINK("#'Data_Analysis_overall'!A1131", "reason_not_informed_overall_D_56_by_resp_age_group")</f>
        <v>reason_not_informed_overall_D_56_by_resp_age_group</v>
      </c>
      <c r="C150" t="s">
        <v>226</v>
      </c>
    </row>
    <row r="151" spans="1:3" x14ac:dyDescent="0.25">
      <c r="A151" t="s">
        <v>117</v>
      </c>
      <c r="B151" s="37" t="str">
        <f>HYPERLINK("#'Data_Analysis_overall'!A1139", "reason_not_informed_strata_55")</f>
        <v>reason_not_informed_strata_55</v>
      </c>
      <c r="C151" t="s">
        <v>227</v>
      </c>
    </row>
    <row r="152" spans="1:3" x14ac:dyDescent="0.25">
      <c r="A152" t="s">
        <v>228</v>
      </c>
      <c r="B152" s="37" t="str">
        <f>HYPERLINK("#'Data_Analysis_overall'!A1146", "receive_support_from_overall_D_174_by_resp_age_group")</f>
        <v>receive_support_from_overall_D_174_by_resp_age_group</v>
      </c>
      <c r="C152" t="s">
        <v>229</v>
      </c>
    </row>
    <row r="153" spans="1:3" x14ac:dyDescent="0.25">
      <c r="A153" t="s">
        <v>228</v>
      </c>
      <c r="B153" s="37" t="str">
        <f>HYPERLINK("#'Data_Analysis_overall'!A1154", "receive_support_from_overall_D_175_by_occupation_group")</f>
        <v>receive_support_from_overall_D_175_by_occupation_group</v>
      </c>
      <c r="C153" t="s">
        <v>230</v>
      </c>
    </row>
    <row r="154" spans="1:3" x14ac:dyDescent="0.25">
      <c r="A154" t="s">
        <v>228</v>
      </c>
      <c r="B154" s="37" t="str">
        <f>HYPERLINK("#'Data_Analysis_overall'!A1163", "receive_support_from_strata_173")</f>
        <v>receive_support_from_strata_173</v>
      </c>
      <c r="C154" t="s">
        <v>231</v>
      </c>
    </row>
    <row r="155" spans="1:3" x14ac:dyDescent="0.25">
      <c r="A155" t="s">
        <v>63</v>
      </c>
      <c r="B155" s="37" t="str">
        <f>HYPERLINK("#'Data_Analysis_overall'!A1170", "receive_what_asked_overall_D_89_by_resp_age_group")</f>
        <v>receive_what_asked_overall_D_89_by_resp_age_group</v>
      </c>
      <c r="C155" t="s">
        <v>232</v>
      </c>
    </row>
    <row r="156" spans="1:3" x14ac:dyDescent="0.25">
      <c r="A156" t="s">
        <v>63</v>
      </c>
      <c r="B156" s="37" t="str">
        <f>HYPERLINK("#'Data_Analysis_overall'!A1178", "receive_what_asked_overall_D_90_by_occupation_group")</f>
        <v>receive_what_asked_overall_D_90_by_occupation_group</v>
      </c>
      <c r="C156" t="s">
        <v>233</v>
      </c>
    </row>
    <row r="157" spans="1:3" x14ac:dyDescent="0.25">
      <c r="A157" t="s">
        <v>63</v>
      </c>
      <c r="B157" s="37" t="str">
        <f>HYPERLINK("#'Data_Analysis_overall'!A1187", "receive_what_asked_strata_88")</f>
        <v>receive_what_asked_strata_88</v>
      </c>
      <c r="C157" t="s">
        <v>234</v>
      </c>
    </row>
    <row r="158" spans="1:3" x14ac:dyDescent="0.25">
      <c r="A158" t="s">
        <v>65</v>
      </c>
      <c r="B158" s="37" t="str">
        <f>HYPERLINK("#'Data_Analysis_overall'!A1194", "received_aid_match_overall_D_39_by_resp_age_group")</f>
        <v>received_aid_match_overall_D_39_by_resp_age_group</v>
      </c>
      <c r="C158" t="s">
        <v>235</v>
      </c>
    </row>
    <row r="159" spans="1:3" x14ac:dyDescent="0.25">
      <c r="A159" t="s">
        <v>65</v>
      </c>
      <c r="B159" s="37" t="str">
        <f>HYPERLINK("#'Data_Analysis_overall'!A1202", "received_aid_match_overall_D_40_by_disability_wgss")</f>
        <v>received_aid_match_overall_D_40_by_disability_wgss</v>
      </c>
      <c r="C159" t="s">
        <v>236</v>
      </c>
    </row>
    <row r="160" spans="1:3" x14ac:dyDescent="0.25">
      <c r="A160" t="s">
        <v>65</v>
      </c>
      <c r="B160" s="37" t="str">
        <f>HYPERLINK("#'Data_Analysis_overall'!A1209", "received_aid_match_strata_38")</f>
        <v>received_aid_match_strata_38</v>
      </c>
      <c r="C160" t="s">
        <v>237</v>
      </c>
    </row>
    <row r="161" spans="1:3" x14ac:dyDescent="0.25">
      <c r="A161" t="s">
        <v>61</v>
      </c>
      <c r="B161" s="37" t="str">
        <f>HYPERLINK("#'Data_Analysis_overall'!A1216", "resp_age_group_strata_2")</f>
        <v>resp_age_group_strata_2</v>
      </c>
      <c r="C161" t="s">
        <v>238</v>
      </c>
    </row>
    <row r="162" spans="1:3" x14ac:dyDescent="0.25">
      <c r="A162" t="s">
        <v>61</v>
      </c>
      <c r="B162" s="37" t="str">
        <f>HYPERLINK("#'Data_Analysis_overall'!A1223", "resp_age_strata_1")</f>
        <v>resp_age_strata_1</v>
      </c>
      <c r="C162" t="s">
        <v>239</v>
      </c>
    </row>
    <row r="163" spans="1:3" x14ac:dyDescent="0.25">
      <c r="A163" t="s">
        <v>80</v>
      </c>
      <c r="B163" s="37" t="str">
        <f>HYPERLINK("#'Data_Analysis_overall'!A1230", "satisfied_complaint_strata_132")</f>
        <v>satisfied_complaint_strata_132</v>
      </c>
      <c r="C163" t="s">
        <v>240</v>
      </c>
    </row>
    <row r="164" spans="1:3" x14ac:dyDescent="0.25">
      <c r="A164" t="s">
        <v>163</v>
      </c>
      <c r="B164" s="37" t="str">
        <f>HYPERLINK("#'Data_Analysis_overall'!A1237", "trust_hum_actors_overall_D_146_by_resp_age_group")</f>
        <v>trust_hum_actors_overall_D_146_by_resp_age_group</v>
      </c>
      <c r="C164" t="s">
        <v>241</v>
      </c>
    </row>
    <row r="165" spans="1:3" x14ac:dyDescent="0.25">
      <c r="A165" t="s">
        <v>163</v>
      </c>
      <c r="B165" s="37" t="str">
        <f>HYPERLINK("#'Data_Analysis_overall'!A1245", "trust_hum_actors_strata_145")</f>
        <v>trust_hum_actors_strata_145</v>
      </c>
      <c r="C165" t="s">
        <v>242</v>
      </c>
    </row>
    <row r="166" spans="1:3" x14ac:dyDescent="0.25">
      <c r="A166" t="s">
        <v>71</v>
      </c>
      <c r="B166" s="37" t="str">
        <f>HYPERLINK("#'Data_Analysis_overall'!A1252", "try_to_apply_overall_D_49_by_vulnerability_group")</f>
        <v>try_to_apply_overall_D_49_by_vulnerability_group</v>
      </c>
      <c r="C166" t="s">
        <v>243</v>
      </c>
    </row>
    <row r="167" spans="1:3" x14ac:dyDescent="0.25">
      <c r="A167" t="s">
        <v>71</v>
      </c>
      <c r="B167" s="37" t="str">
        <f>HYPERLINK("#'Data_Analysis_overall'!A1259", "try_to_apply_strata_48")</f>
        <v>try_to_apply_strata_48</v>
      </c>
      <c r="C167" t="s">
        <v>244</v>
      </c>
    </row>
    <row r="168" spans="1:3" x14ac:dyDescent="0.25">
      <c r="A168" t="s">
        <v>245</v>
      </c>
      <c r="B168" s="37" t="str">
        <f>HYPERLINK("#'Data_Analysis_overall'!A1266", "type_of_accommodation_overall_D_10_by_resp_age_group")</f>
        <v>type_of_accommodation_overall_D_10_by_resp_age_group</v>
      </c>
      <c r="C168" t="s">
        <v>246</v>
      </c>
    </row>
    <row r="169" spans="1:3" x14ac:dyDescent="0.25">
      <c r="A169" t="s">
        <v>245</v>
      </c>
      <c r="B169" s="37" t="str">
        <f>HYPERLINK("#'Data_Analysis_overall'!A1274", "type_of_accommodation_overall_D_11_by_disability_wgss")</f>
        <v>type_of_accommodation_overall_D_11_by_disability_wgss</v>
      </c>
      <c r="C169" t="s">
        <v>247</v>
      </c>
    </row>
    <row r="170" spans="1:3" x14ac:dyDescent="0.25">
      <c r="A170" t="s">
        <v>245</v>
      </c>
      <c r="B170" s="37" t="str">
        <f>HYPERLINK("#'Data_Analysis_overall'!A1281", "type_of_accommodation_strata_9")</f>
        <v>type_of_accommodation_strata_9</v>
      </c>
      <c r="C170" t="s">
        <v>248</v>
      </c>
    </row>
    <row r="171" spans="1:3" x14ac:dyDescent="0.25">
      <c r="A171" t="s">
        <v>154</v>
      </c>
      <c r="B171" s="37" t="str">
        <f>HYPERLINK("#'Data_Analysis_overall'!A1288", "type_of_hum_org_overall_D_37_by_resp_age_group")</f>
        <v>type_of_hum_org_overall_D_37_by_resp_age_group</v>
      </c>
      <c r="C171" t="s">
        <v>249</v>
      </c>
    </row>
    <row r="172" spans="1:3" x14ac:dyDescent="0.25">
      <c r="A172" t="s">
        <v>154</v>
      </c>
      <c r="B172" s="37" t="str">
        <f>HYPERLINK("#'Data_Analysis_overall'!A1296", "type_of_hum_org_strata_36")</f>
        <v>type_of_hum_org_strata_36</v>
      </c>
      <c r="C172" t="s">
        <v>250</v>
      </c>
    </row>
    <row r="173" spans="1:3" x14ac:dyDescent="0.25">
      <c r="A173" t="s">
        <v>80</v>
      </c>
      <c r="B173" s="37" t="str">
        <f>HYPERLINK("#'Data_Analysis_overall'!A1303", "used_ways_to_give_feedback_overall_D_129_by_resp_age_group")</f>
        <v>used_ways_to_give_feedback_overall_D_129_by_resp_age_group</v>
      </c>
      <c r="C173" t="s">
        <v>251</v>
      </c>
    </row>
    <row r="174" spans="1:3" x14ac:dyDescent="0.25">
      <c r="A174" t="s">
        <v>80</v>
      </c>
      <c r="B174" s="37" t="str">
        <f>HYPERLINK("#'Data_Analysis_overall'!A1311", "used_ways_to_give_feedback_strata_128")</f>
        <v>used_ways_to_give_feedback_strata_128</v>
      </c>
      <c r="C174" t="s">
        <v>252</v>
      </c>
    </row>
    <row r="175" spans="1:3" x14ac:dyDescent="0.25">
      <c r="A175" t="s">
        <v>61</v>
      </c>
      <c r="B175" s="37" t="str">
        <f>HYPERLINK("#'Data_Analysis_overall'!A1318", "vulnerability_group_overall_D_19_by_resp_age_group")</f>
        <v>vulnerability_group_overall_D_19_by_resp_age_group</v>
      </c>
      <c r="C175" t="s">
        <v>253</v>
      </c>
    </row>
    <row r="176" spans="1:3" x14ac:dyDescent="0.25">
      <c r="A176" t="s">
        <v>61</v>
      </c>
      <c r="B176" s="37" t="str">
        <f>HYPERLINK("#'Data_Analysis_overall'!A1326", "vulnerability_group_strata_18")</f>
        <v>vulnerability_group_strata_18</v>
      </c>
      <c r="C176" t="s">
        <v>254</v>
      </c>
    </row>
    <row r="177" spans="1:3" x14ac:dyDescent="0.25">
      <c r="A177" t="s">
        <v>61</v>
      </c>
      <c r="B177" s="37" t="str">
        <f>HYPERLINK("#'Data_Analysis_overall'!A1333", "vulnerability_strata_17")</f>
        <v>vulnerability_strata_17</v>
      </c>
      <c r="C177" t="s">
        <v>255</v>
      </c>
    </row>
    <row r="178" spans="1:3" x14ac:dyDescent="0.25">
      <c r="A178" t="s">
        <v>80</v>
      </c>
      <c r="B178" s="37" t="str">
        <f>HYPERLINK("#'Data_Analysis_overall'!A1340", "ways_feedback_used_for_overall_D_124_by_resp_age_group")</f>
        <v>ways_feedback_used_for_overall_D_124_by_resp_age_group</v>
      </c>
      <c r="C178" t="s">
        <v>256</v>
      </c>
    </row>
    <row r="179" spans="1:3" x14ac:dyDescent="0.25">
      <c r="A179" t="s">
        <v>80</v>
      </c>
      <c r="B179" s="37" t="str">
        <f>HYPERLINK("#'Data_Analysis_overall'!A1348", "ways_feedback_used_for_strata_123")</f>
        <v>ways_feedback_used_for_strata_123</v>
      </c>
      <c r="C179" t="s">
        <v>257</v>
      </c>
    </row>
    <row r="180" spans="1:3" x14ac:dyDescent="0.25">
      <c r="A180" t="s">
        <v>65</v>
      </c>
      <c r="B180" s="37" t="str">
        <f>HYPERLINK("#'Data_Analysis_overall'!A1355", "what_help_become_autonomous_overall_D_189_by_resp_age_group")</f>
        <v>what_help_become_autonomous_overall_D_189_by_resp_age_group</v>
      </c>
      <c r="C180" t="s">
        <v>258</v>
      </c>
    </row>
    <row r="181" spans="1:3" x14ac:dyDescent="0.25">
      <c r="A181" t="s">
        <v>65</v>
      </c>
      <c r="B181" s="37" t="str">
        <f>HYPERLINK("#'Data_Analysis_overall'!A1363", "what_help_become_autonomous_overall_D_190_by_disability_wgss")</f>
        <v>what_help_become_autonomous_overall_D_190_by_disability_wgss</v>
      </c>
      <c r="C181" t="s">
        <v>259</v>
      </c>
    </row>
    <row r="182" spans="1:3" x14ac:dyDescent="0.25">
      <c r="A182" t="s">
        <v>65</v>
      </c>
      <c r="B182" s="37" t="str">
        <f>HYPERLINK("#'Data_Analysis_overall'!A1370", "what_help_become_autonomous_overall_D_191_by_occupation_group")</f>
        <v>what_help_become_autonomous_overall_D_191_by_occupation_group</v>
      </c>
      <c r="C182" t="s">
        <v>260</v>
      </c>
    </row>
    <row r="183" spans="1:3" x14ac:dyDescent="0.25">
      <c r="A183" t="s">
        <v>65</v>
      </c>
      <c r="B183" s="37" t="str">
        <f>HYPERLINK("#'Data_Analysis_overall'!A1379", "what_help_become_autonomous_strata_188")</f>
        <v>what_help_become_autonomous_strata_188</v>
      </c>
      <c r="C183" t="s">
        <v>261</v>
      </c>
    </row>
    <row r="184" spans="1:3" x14ac:dyDescent="0.25">
      <c r="A184" t="s">
        <v>63</v>
      </c>
      <c r="B184" s="37" t="str">
        <f>HYPERLINK("#'Data_Analysis_overall'!A1386", "what_way_asked_overall_D_85_by_resp_age_group")</f>
        <v>what_way_asked_overall_D_85_by_resp_age_group</v>
      </c>
      <c r="C184" t="s">
        <v>262</v>
      </c>
    </row>
    <row r="185" spans="1:3" x14ac:dyDescent="0.25">
      <c r="A185" t="s">
        <v>63</v>
      </c>
      <c r="B185" s="37" t="str">
        <f>HYPERLINK("#'Data_Analysis_overall'!A1394", "what_way_asked_strata_84")</f>
        <v>what_way_asked_strata_84</v>
      </c>
      <c r="C185" t="s">
        <v>263</v>
      </c>
    </row>
    <row r="186" spans="1:3" x14ac:dyDescent="0.25">
      <c r="A186" t="s">
        <v>80</v>
      </c>
      <c r="B186" s="37" t="str">
        <f>HYPERLINK("#'Data_Analysis_overall'!A1401", "which_aware_2_overall_D_122_by_resp_age_group")</f>
        <v>which_aware_2_overall_D_122_by_resp_age_group</v>
      </c>
      <c r="C186" t="s">
        <v>264</v>
      </c>
    </row>
    <row r="187" spans="1:3" x14ac:dyDescent="0.25">
      <c r="A187" t="s">
        <v>80</v>
      </c>
      <c r="B187" s="37" t="str">
        <f>HYPERLINK("#'Data_Analysis_overall'!A1409", "which_aware_2_strata_121")</f>
        <v>which_aware_2_strata_121</v>
      </c>
      <c r="C187" t="s">
        <v>265</v>
      </c>
    </row>
    <row r="188" spans="1:3" x14ac:dyDescent="0.25">
      <c r="A188" t="s">
        <v>80</v>
      </c>
      <c r="B188" s="37" t="str">
        <f>HYPERLINK("#'Data_Analysis_overall'!A1416", "which_aware_overall_D_120_by_resp_age_group")</f>
        <v>which_aware_overall_D_120_by_resp_age_group</v>
      </c>
      <c r="C188" t="s">
        <v>266</v>
      </c>
    </row>
    <row r="189" spans="1:3" x14ac:dyDescent="0.25">
      <c r="A189" t="s">
        <v>80</v>
      </c>
      <c r="B189" s="37" t="str">
        <f>HYPERLINK("#'Data_Analysis_overall'!A1424", "which_aware_strata_119")</f>
        <v>which_aware_strata_119</v>
      </c>
      <c r="C189" t="s">
        <v>267</v>
      </c>
    </row>
    <row r="190" spans="1:3" x14ac:dyDescent="0.25">
      <c r="A190" t="s">
        <v>63</v>
      </c>
      <c r="B190" s="37" t="str">
        <f>HYPERLINK("#'Data_Analysis_overall'!A1431", "who_asked_overall_D_87_by_resp_age_group")</f>
        <v>who_asked_overall_D_87_by_resp_age_group</v>
      </c>
      <c r="C190" t="s">
        <v>268</v>
      </c>
    </row>
    <row r="191" spans="1:3" x14ac:dyDescent="0.25">
      <c r="A191" t="s">
        <v>63</v>
      </c>
      <c r="B191" s="37" t="str">
        <f>HYPERLINK("#'Data_Analysis_overall'!A1439", "who_asked_strata_86")</f>
        <v>who_asked_strata_86</v>
      </c>
      <c r="C191" t="s">
        <v>269</v>
      </c>
    </row>
    <row r="192" spans="1:3" x14ac:dyDescent="0.25">
      <c r="A192" t="s">
        <v>65</v>
      </c>
      <c r="B192" s="37" t="str">
        <f>HYPERLINK("#'Data_Analysis_overall'!A1446", "why_not_match_strata_42")</f>
        <v>why_not_match_strata_42</v>
      </c>
      <c r="C192" t="s">
        <v>270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8D7B-E941-4B70-A5E8-8EA493D178CC}">
  <dimension ref="A1:W1451"/>
  <sheetViews>
    <sheetView workbookViewId="0"/>
  </sheetViews>
  <sheetFormatPr defaultColWidth="11.42578125" defaultRowHeight="15" x14ac:dyDescent="0.25"/>
  <sheetData>
    <row r="1" spans="1:10" x14ac:dyDescent="0.25">
      <c r="A1" t="s">
        <v>271</v>
      </c>
    </row>
    <row r="2" spans="1:10" x14ac:dyDescent="0.25">
      <c r="A2" t="s">
        <v>59</v>
      </c>
    </row>
    <row r="3" spans="1:10" x14ac:dyDescent="0.25">
      <c r="A3" t="s">
        <v>272</v>
      </c>
      <c r="B3" t="s">
        <v>273</v>
      </c>
      <c r="C3" t="s">
        <v>274</v>
      </c>
      <c r="D3" t="s">
        <v>275</v>
      </c>
      <c r="E3" t="s">
        <v>276</v>
      </c>
      <c r="F3" t="s">
        <v>277</v>
      </c>
      <c r="G3" t="s">
        <v>278</v>
      </c>
      <c r="H3" t="s">
        <v>279</v>
      </c>
      <c r="I3" t="s">
        <v>280</v>
      </c>
      <c r="J3" t="s">
        <v>281</v>
      </c>
    </row>
    <row r="4" spans="1:10" x14ac:dyDescent="0.25">
      <c r="A4" t="s">
        <v>282</v>
      </c>
      <c r="B4" t="s">
        <v>283</v>
      </c>
      <c r="C4" t="s">
        <v>284</v>
      </c>
      <c r="D4" t="s">
        <v>285</v>
      </c>
      <c r="E4" t="s">
        <v>286</v>
      </c>
      <c r="F4" t="s">
        <v>287</v>
      </c>
      <c r="G4" t="s">
        <v>288</v>
      </c>
      <c r="H4" t="s">
        <v>287</v>
      </c>
      <c r="I4" t="s">
        <v>287</v>
      </c>
      <c r="J4" t="s">
        <v>289</v>
      </c>
    </row>
    <row r="5" spans="1:10" x14ac:dyDescent="0.25">
      <c r="A5" t="s">
        <v>290</v>
      </c>
      <c r="B5" t="s">
        <v>291</v>
      </c>
      <c r="C5" t="s">
        <v>292</v>
      </c>
      <c r="D5" t="s">
        <v>293</v>
      </c>
      <c r="E5" t="s">
        <v>294</v>
      </c>
      <c r="F5" t="s">
        <v>295</v>
      </c>
      <c r="G5" t="s">
        <v>296</v>
      </c>
      <c r="H5" t="s">
        <v>287</v>
      </c>
      <c r="I5" t="s">
        <v>287</v>
      </c>
      <c r="J5" t="s">
        <v>297</v>
      </c>
    </row>
    <row r="6" spans="1:10" x14ac:dyDescent="0.25">
      <c r="A6" t="s">
        <v>298</v>
      </c>
      <c r="B6" t="s">
        <v>283</v>
      </c>
      <c r="C6" t="s">
        <v>299</v>
      </c>
      <c r="D6" t="s">
        <v>300</v>
      </c>
      <c r="E6" t="s">
        <v>301</v>
      </c>
      <c r="F6" t="s">
        <v>287</v>
      </c>
      <c r="G6" t="s">
        <v>302</v>
      </c>
      <c r="H6" t="s">
        <v>287</v>
      </c>
      <c r="I6" t="s">
        <v>287</v>
      </c>
      <c r="J6" t="s">
        <v>303</v>
      </c>
    </row>
    <row r="7" spans="1:10" x14ac:dyDescent="0.25">
      <c r="A7" t="s">
        <v>304</v>
      </c>
      <c r="B7" t="s">
        <v>305</v>
      </c>
      <c r="C7" t="s">
        <v>306</v>
      </c>
      <c r="D7" t="s">
        <v>307</v>
      </c>
      <c r="E7" t="s">
        <v>308</v>
      </c>
      <c r="F7" t="s">
        <v>309</v>
      </c>
      <c r="G7" t="s">
        <v>310</v>
      </c>
      <c r="H7" t="s">
        <v>287</v>
      </c>
      <c r="I7" t="s">
        <v>287</v>
      </c>
      <c r="J7" t="s">
        <v>311</v>
      </c>
    </row>
    <row r="9" spans="1:10" x14ac:dyDescent="0.25">
      <c r="A9" t="s">
        <v>312</v>
      </c>
    </row>
    <row r="10" spans="1:10" x14ac:dyDescent="0.25">
      <c r="A10" t="s">
        <v>60</v>
      </c>
    </row>
    <row r="11" spans="1:10" x14ac:dyDescent="0.25">
      <c r="A11" t="s">
        <v>313</v>
      </c>
      <c r="B11" t="s">
        <v>273</v>
      </c>
      <c r="C11" t="s">
        <v>274</v>
      </c>
      <c r="D11" t="s">
        <v>275</v>
      </c>
      <c r="E11" t="s">
        <v>276</v>
      </c>
      <c r="F11" t="s">
        <v>277</v>
      </c>
      <c r="G11" t="s">
        <v>278</v>
      </c>
      <c r="H11" t="s">
        <v>279</v>
      </c>
      <c r="I11" t="s">
        <v>280</v>
      </c>
      <c r="J11" t="s">
        <v>281</v>
      </c>
    </row>
    <row r="12" spans="1:10" x14ac:dyDescent="0.25">
      <c r="A12" t="s">
        <v>314</v>
      </c>
      <c r="B12" t="s">
        <v>315</v>
      </c>
      <c r="C12" t="s">
        <v>316</v>
      </c>
      <c r="D12" t="s">
        <v>317</v>
      </c>
      <c r="E12" t="s">
        <v>318</v>
      </c>
      <c r="F12" t="s">
        <v>309</v>
      </c>
      <c r="G12" t="s">
        <v>319</v>
      </c>
      <c r="H12" t="s">
        <v>287</v>
      </c>
      <c r="I12" t="s">
        <v>287</v>
      </c>
      <c r="J12" t="s">
        <v>320</v>
      </c>
    </row>
    <row r="13" spans="1:10" x14ac:dyDescent="0.25">
      <c r="A13" t="s">
        <v>321</v>
      </c>
      <c r="B13" t="s">
        <v>322</v>
      </c>
      <c r="C13" t="s">
        <v>323</v>
      </c>
      <c r="D13" t="s">
        <v>324</v>
      </c>
      <c r="E13" t="s">
        <v>325</v>
      </c>
      <c r="F13" t="s">
        <v>309</v>
      </c>
      <c r="G13" t="s">
        <v>310</v>
      </c>
      <c r="H13" t="s">
        <v>287</v>
      </c>
      <c r="I13" t="s">
        <v>287</v>
      </c>
      <c r="J13" t="s">
        <v>326</v>
      </c>
    </row>
    <row r="14" spans="1:10" x14ac:dyDescent="0.25">
      <c r="A14" t="s">
        <v>304</v>
      </c>
      <c r="B14" t="s">
        <v>305</v>
      </c>
      <c r="C14" t="s">
        <v>306</v>
      </c>
      <c r="D14" t="s">
        <v>307</v>
      </c>
      <c r="E14" t="s">
        <v>308</v>
      </c>
      <c r="F14" t="s">
        <v>309</v>
      </c>
      <c r="G14" t="s">
        <v>310</v>
      </c>
      <c r="H14" t="s">
        <v>287</v>
      </c>
      <c r="I14" t="s">
        <v>287</v>
      </c>
      <c r="J14" t="s">
        <v>311</v>
      </c>
    </row>
    <row r="16" spans="1:10" x14ac:dyDescent="0.25">
      <c r="A16" t="s">
        <v>327</v>
      </c>
    </row>
    <row r="17" spans="1:11" x14ac:dyDescent="0.25">
      <c r="A17" t="s">
        <v>62</v>
      </c>
    </row>
    <row r="18" spans="1:11" x14ac:dyDescent="0.25">
      <c r="A18" t="s">
        <v>313</v>
      </c>
      <c r="B18" t="s">
        <v>273</v>
      </c>
      <c r="C18" t="s">
        <v>328</v>
      </c>
      <c r="D18" t="s">
        <v>329</v>
      </c>
      <c r="E18" t="s">
        <v>330</v>
      </c>
      <c r="F18" t="s">
        <v>331</v>
      </c>
      <c r="G18" t="s">
        <v>332</v>
      </c>
      <c r="H18" t="s">
        <v>333</v>
      </c>
    </row>
    <row r="19" spans="1:11" x14ac:dyDescent="0.25">
      <c r="A19" t="s">
        <v>314</v>
      </c>
      <c r="B19" t="s">
        <v>315</v>
      </c>
      <c r="C19" t="s">
        <v>334</v>
      </c>
      <c r="D19" t="s">
        <v>335</v>
      </c>
      <c r="E19" t="s">
        <v>336</v>
      </c>
      <c r="F19" t="s">
        <v>318</v>
      </c>
      <c r="G19" t="s">
        <v>337</v>
      </c>
      <c r="H19" t="s">
        <v>338</v>
      </c>
    </row>
    <row r="20" spans="1:11" x14ac:dyDescent="0.25">
      <c r="A20" t="s">
        <v>321</v>
      </c>
      <c r="B20" t="s">
        <v>322</v>
      </c>
      <c r="C20" t="s">
        <v>339</v>
      </c>
      <c r="D20" t="s">
        <v>340</v>
      </c>
      <c r="E20" t="s">
        <v>341</v>
      </c>
      <c r="F20" t="s">
        <v>342</v>
      </c>
      <c r="G20" t="s">
        <v>325</v>
      </c>
      <c r="H20" t="s">
        <v>343</v>
      </c>
    </row>
    <row r="21" spans="1:11" x14ac:dyDescent="0.25">
      <c r="A21" t="s">
        <v>304</v>
      </c>
      <c r="B21" t="s">
        <v>305</v>
      </c>
      <c r="C21" t="s">
        <v>344</v>
      </c>
      <c r="D21" t="s">
        <v>345</v>
      </c>
      <c r="E21" t="s">
        <v>346</v>
      </c>
      <c r="F21" t="s">
        <v>347</v>
      </c>
      <c r="G21" t="s">
        <v>348</v>
      </c>
      <c r="H21" t="s">
        <v>349</v>
      </c>
    </row>
    <row r="23" spans="1:11" x14ac:dyDescent="0.25">
      <c r="A23" t="s">
        <v>350</v>
      </c>
    </row>
    <row r="24" spans="1:11" x14ac:dyDescent="0.25">
      <c r="A24" t="s">
        <v>64</v>
      </c>
    </row>
    <row r="25" spans="1:11" x14ac:dyDescent="0.25">
      <c r="A25" t="s">
        <v>313</v>
      </c>
      <c r="B25" t="s">
        <v>273</v>
      </c>
      <c r="C25" t="s">
        <v>351</v>
      </c>
      <c r="D25" t="s">
        <v>352</v>
      </c>
      <c r="E25" t="s">
        <v>353</v>
      </c>
      <c r="F25" t="s">
        <v>354</v>
      </c>
      <c r="G25" t="s">
        <v>355</v>
      </c>
      <c r="H25" t="s">
        <v>356</v>
      </c>
      <c r="I25" t="s">
        <v>357</v>
      </c>
      <c r="J25" t="s">
        <v>280</v>
      </c>
      <c r="K25" t="s">
        <v>358</v>
      </c>
    </row>
    <row r="26" spans="1:11" x14ac:dyDescent="0.25">
      <c r="A26" t="s">
        <v>314</v>
      </c>
      <c r="B26" t="s">
        <v>359</v>
      </c>
      <c r="C26" t="s">
        <v>360</v>
      </c>
      <c r="D26" t="s">
        <v>361</v>
      </c>
      <c r="E26" t="s">
        <v>360</v>
      </c>
      <c r="F26" t="s">
        <v>362</v>
      </c>
      <c r="G26" t="s">
        <v>360</v>
      </c>
      <c r="H26" t="s">
        <v>360</v>
      </c>
      <c r="I26" t="s">
        <v>362</v>
      </c>
      <c r="J26" t="s">
        <v>362</v>
      </c>
      <c r="K26" t="s">
        <v>360</v>
      </c>
    </row>
    <row r="27" spans="1:11" x14ac:dyDescent="0.25">
      <c r="A27" t="s">
        <v>321</v>
      </c>
      <c r="B27" t="s">
        <v>363</v>
      </c>
      <c r="C27" t="s">
        <v>362</v>
      </c>
      <c r="D27" t="s">
        <v>364</v>
      </c>
      <c r="E27" t="s">
        <v>362</v>
      </c>
      <c r="F27" t="s">
        <v>362</v>
      </c>
      <c r="G27" t="s">
        <v>360</v>
      </c>
      <c r="H27" t="s">
        <v>362</v>
      </c>
      <c r="I27" t="s">
        <v>362</v>
      </c>
      <c r="J27" t="s">
        <v>362</v>
      </c>
      <c r="K27" t="s">
        <v>365</v>
      </c>
    </row>
    <row r="28" spans="1:11" x14ac:dyDescent="0.25">
      <c r="A28" t="s">
        <v>304</v>
      </c>
      <c r="B28" t="s">
        <v>366</v>
      </c>
      <c r="C28" t="s">
        <v>360</v>
      </c>
      <c r="D28" t="s">
        <v>367</v>
      </c>
      <c r="E28" t="s">
        <v>360</v>
      </c>
      <c r="F28" t="s">
        <v>362</v>
      </c>
      <c r="G28" t="s">
        <v>368</v>
      </c>
      <c r="H28" t="s">
        <v>360</v>
      </c>
      <c r="I28" t="s">
        <v>362</v>
      </c>
      <c r="J28" t="s">
        <v>362</v>
      </c>
      <c r="K28" t="s">
        <v>369</v>
      </c>
    </row>
    <row r="30" spans="1:11" x14ac:dyDescent="0.25">
      <c r="A30" t="s">
        <v>370</v>
      </c>
    </row>
    <row r="31" spans="1:11" x14ac:dyDescent="0.25">
      <c r="A31" t="s">
        <v>66</v>
      </c>
    </row>
    <row r="32" spans="1:11" x14ac:dyDescent="0.25">
      <c r="A32" t="s">
        <v>371</v>
      </c>
      <c r="B32" t="s">
        <v>273</v>
      </c>
      <c r="C32" t="s">
        <v>372</v>
      </c>
      <c r="D32" t="s">
        <v>278</v>
      </c>
      <c r="E32" t="s">
        <v>373</v>
      </c>
      <c r="F32" t="s">
        <v>374</v>
      </c>
    </row>
    <row r="33" spans="1:6" x14ac:dyDescent="0.25">
      <c r="A33" t="s">
        <v>375</v>
      </c>
      <c r="B33" t="s">
        <v>376</v>
      </c>
      <c r="C33" t="s">
        <v>287</v>
      </c>
      <c r="D33" t="s">
        <v>377</v>
      </c>
      <c r="E33" t="s">
        <v>378</v>
      </c>
      <c r="F33" t="s">
        <v>379</v>
      </c>
    </row>
    <row r="34" spans="1:6" x14ac:dyDescent="0.25">
      <c r="A34" t="s">
        <v>380</v>
      </c>
      <c r="B34" t="s">
        <v>381</v>
      </c>
      <c r="C34" t="s">
        <v>382</v>
      </c>
      <c r="D34" t="s">
        <v>383</v>
      </c>
      <c r="E34" t="s">
        <v>384</v>
      </c>
      <c r="F34" t="s">
        <v>385</v>
      </c>
    </row>
    <row r="35" spans="1:6" x14ac:dyDescent="0.25">
      <c r="A35" t="s">
        <v>386</v>
      </c>
      <c r="B35" t="s">
        <v>387</v>
      </c>
      <c r="C35" t="s">
        <v>287</v>
      </c>
      <c r="D35" t="s">
        <v>383</v>
      </c>
      <c r="E35" t="s">
        <v>388</v>
      </c>
      <c r="F35" t="s">
        <v>389</v>
      </c>
    </row>
    <row r="36" spans="1:6" x14ac:dyDescent="0.25">
      <c r="A36" t="s">
        <v>390</v>
      </c>
      <c r="B36" t="s">
        <v>368</v>
      </c>
      <c r="C36" t="s">
        <v>287</v>
      </c>
      <c r="D36" t="s">
        <v>287</v>
      </c>
      <c r="E36" t="s">
        <v>287</v>
      </c>
      <c r="F36" t="s">
        <v>391</v>
      </c>
    </row>
    <row r="37" spans="1:6" x14ac:dyDescent="0.25">
      <c r="A37" t="s">
        <v>392</v>
      </c>
      <c r="B37" t="s">
        <v>393</v>
      </c>
      <c r="C37" t="s">
        <v>394</v>
      </c>
      <c r="D37" t="s">
        <v>395</v>
      </c>
      <c r="E37" t="s">
        <v>396</v>
      </c>
      <c r="F37" t="s">
        <v>397</v>
      </c>
    </row>
    <row r="38" spans="1:6" x14ac:dyDescent="0.25">
      <c r="A38" t="s">
        <v>304</v>
      </c>
      <c r="B38" t="s">
        <v>305</v>
      </c>
      <c r="C38" t="s">
        <v>382</v>
      </c>
      <c r="D38" t="s">
        <v>347</v>
      </c>
      <c r="E38" t="s">
        <v>398</v>
      </c>
      <c r="F38" t="s">
        <v>399</v>
      </c>
    </row>
    <row r="40" spans="1:6" x14ac:dyDescent="0.25">
      <c r="A40" t="s">
        <v>400</v>
      </c>
    </row>
    <row r="41" spans="1:6" x14ac:dyDescent="0.25">
      <c r="A41" t="s">
        <v>67</v>
      </c>
    </row>
    <row r="42" spans="1:6" x14ac:dyDescent="0.25">
      <c r="A42" t="s">
        <v>401</v>
      </c>
      <c r="B42" t="s">
        <v>273</v>
      </c>
      <c r="C42" t="s">
        <v>372</v>
      </c>
      <c r="D42" t="s">
        <v>278</v>
      </c>
      <c r="E42" t="s">
        <v>373</v>
      </c>
      <c r="F42" t="s">
        <v>374</v>
      </c>
    </row>
    <row r="43" spans="1:6" x14ac:dyDescent="0.25">
      <c r="A43" t="s">
        <v>402</v>
      </c>
      <c r="B43" t="s">
        <v>403</v>
      </c>
      <c r="C43" t="s">
        <v>287</v>
      </c>
      <c r="D43" t="s">
        <v>348</v>
      </c>
      <c r="E43" t="s">
        <v>404</v>
      </c>
      <c r="F43" t="s">
        <v>405</v>
      </c>
    </row>
    <row r="44" spans="1:6" x14ac:dyDescent="0.25">
      <c r="A44" t="s">
        <v>406</v>
      </c>
      <c r="B44" t="s">
        <v>407</v>
      </c>
      <c r="C44" t="s">
        <v>408</v>
      </c>
      <c r="D44" t="s">
        <v>409</v>
      </c>
      <c r="E44" t="s">
        <v>378</v>
      </c>
      <c r="F44" t="s">
        <v>410</v>
      </c>
    </row>
    <row r="45" spans="1:6" x14ac:dyDescent="0.25">
      <c r="A45" t="s">
        <v>304</v>
      </c>
      <c r="B45" t="s">
        <v>305</v>
      </c>
      <c r="C45" t="s">
        <v>382</v>
      </c>
      <c r="D45" t="s">
        <v>347</v>
      </c>
      <c r="E45" t="s">
        <v>398</v>
      </c>
      <c r="F45" t="s">
        <v>399</v>
      </c>
    </row>
    <row r="47" spans="1:6" x14ac:dyDescent="0.25">
      <c r="A47" t="s">
        <v>411</v>
      </c>
    </row>
    <row r="48" spans="1:6" x14ac:dyDescent="0.25">
      <c r="A48" t="s">
        <v>68</v>
      </c>
    </row>
    <row r="49" spans="1:15" x14ac:dyDescent="0.25">
      <c r="A49" t="s">
        <v>272</v>
      </c>
      <c r="B49" t="s">
        <v>273</v>
      </c>
      <c r="C49" t="s">
        <v>372</v>
      </c>
      <c r="D49" t="s">
        <v>278</v>
      </c>
      <c r="E49" t="s">
        <v>373</v>
      </c>
      <c r="F49" t="s">
        <v>374</v>
      </c>
    </row>
    <row r="50" spans="1:15" x14ac:dyDescent="0.25">
      <c r="A50" t="s">
        <v>282</v>
      </c>
      <c r="B50" t="s">
        <v>283</v>
      </c>
      <c r="C50" t="s">
        <v>287</v>
      </c>
      <c r="D50" t="s">
        <v>301</v>
      </c>
      <c r="E50" t="s">
        <v>320</v>
      </c>
      <c r="F50" t="s">
        <v>412</v>
      </c>
    </row>
    <row r="51" spans="1:15" x14ac:dyDescent="0.25">
      <c r="A51" t="s">
        <v>290</v>
      </c>
      <c r="B51" t="s">
        <v>291</v>
      </c>
      <c r="C51" t="s">
        <v>413</v>
      </c>
      <c r="D51" t="s">
        <v>383</v>
      </c>
      <c r="E51" t="s">
        <v>414</v>
      </c>
      <c r="F51" t="s">
        <v>415</v>
      </c>
    </row>
    <row r="52" spans="1:15" x14ac:dyDescent="0.25">
      <c r="A52" t="s">
        <v>298</v>
      </c>
      <c r="B52" t="s">
        <v>283</v>
      </c>
      <c r="C52" t="s">
        <v>287</v>
      </c>
      <c r="D52" t="s">
        <v>416</v>
      </c>
      <c r="E52" t="s">
        <v>285</v>
      </c>
      <c r="F52" t="s">
        <v>417</v>
      </c>
    </row>
    <row r="53" spans="1:15" x14ac:dyDescent="0.25">
      <c r="A53" t="s">
        <v>304</v>
      </c>
      <c r="B53" t="s">
        <v>305</v>
      </c>
      <c r="C53" t="s">
        <v>382</v>
      </c>
      <c r="D53" t="s">
        <v>347</v>
      </c>
      <c r="E53" t="s">
        <v>398</v>
      </c>
      <c r="F53" t="s">
        <v>399</v>
      </c>
    </row>
    <row r="55" spans="1:15" x14ac:dyDescent="0.25">
      <c r="A55" t="s">
        <v>418</v>
      </c>
    </row>
    <row r="56" spans="1:15" x14ac:dyDescent="0.25">
      <c r="A56" t="s">
        <v>69</v>
      </c>
    </row>
    <row r="57" spans="1:15" x14ac:dyDescent="0.25">
      <c r="A57" t="s">
        <v>313</v>
      </c>
      <c r="B57" t="s">
        <v>273</v>
      </c>
      <c r="C57" t="s">
        <v>372</v>
      </c>
      <c r="D57" t="s">
        <v>278</v>
      </c>
      <c r="E57" t="s">
        <v>373</v>
      </c>
      <c r="F57" t="s">
        <v>374</v>
      </c>
    </row>
    <row r="58" spans="1:15" x14ac:dyDescent="0.25">
      <c r="A58" t="s">
        <v>314</v>
      </c>
      <c r="B58" t="s">
        <v>315</v>
      </c>
      <c r="C58" t="s">
        <v>419</v>
      </c>
      <c r="D58" t="s">
        <v>309</v>
      </c>
      <c r="E58" t="s">
        <v>420</v>
      </c>
      <c r="F58" t="s">
        <v>421</v>
      </c>
    </row>
    <row r="59" spans="1:15" x14ac:dyDescent="0.25">
      <c r="A59" t="s">
        <v>321</v>
      </c>
      <c r="B59" t="s">
        <v>322</v>
      </c>
      <c r="C59" t="s">
        <v>422</v>
      </c>
      <c r="D59" t="s">
        <v>423</v>
      </c>
      <c r="E59" t="s">
        <v>424</v>
      </c>
      <c r="F59" t="s">
        <v>425</v>
      </c>
    </row>
    <row r="60" spans="1:15" x14ac:dyDescent="0.25">
      <c r="A60" t="s">
        <v>304</v>
      </c>
      <c r="B60" t="s">
        <v>305</v>
      </c>
      <c r="C60" t="s">
        <v>382</v>
      </c>
      <c r="D60" t="s">
        <v>347</v>
      </c>
      <c r="E60" t="s">
        <v>398</v>
      </c>
      <c r="F60" t="s">
        <v>399</v>
      </c>
    </row>
    <row r="62" spans="1:15" x14ac:dyDescent="0.25">
      <c r="A62" t="s">
        <v>426</v>
      </c>
    </row>
    <row r="63" spans="1:15" x14ac:dyDescent="0.25">
      <c r="A63" t="s">
        <v>70</v>
      </c>
    </row>
    <row r="64" spans="1:15" x14ac:dyDescent="0.25">
      <c r="A64" t="s">
        <v>313</v>
      </c>
      <c r="B64" t="s">
        <v>273</v>
      </c>
      <c r="C64" t="s">
        <v>427</v>
      </c>
      <c r="D64" t="s">
        <v>428</v>
      </c>
      <c r="E64" t="s">
        <v>429</v>
      </c>
      <c r="F64" t="s">
        <v>430</v>
      </c>
      <c r="G64" t="s">
        <v>431</v>
      </c>
      <c r="H64" t="s">
        <v>432</v>
      </c>
      <c r="I64" t="s">
        <v>433</v>
      </c>
      <c r="J64" t="s">
        <v>434</v>
      </c>
      <c r="K64" t="s">
        <v>435</v>
      </c>
      <c r="L64" t="s">
        <v>436</v>
      </c>
      <c r="M64" t="s">
        <v>357</v>
      </c>
      <c r="N64" t="s">
        <v>280</v>
      </c>
      <c r="O64" t="s">
        <v>437</v>
      </c>
    </row>
    <row r="65" spans="1:15" x14ac:dyDescent="0.25">
      <c r="A65" t="s">
        <v>314</v>
      </c>
      <c r="B65" t="s">
        <v>438</v>
      </c>
      <c r="C65" t="s">
        <v>362</v>
      </c>
      <c r="D65" t="s">
        <v>439</v>
      </c>
      <c r="E65" t="s">
        <v>362</v>
      </c>
      <c r="F65" t="s">
        <v>362</v>
      </c>
      <c r="G65" t="s">
        <v>360</v>
      </c>
      <c r="H65" t="s">
        <v>362</v>
      </c>
      <c r="I65" t="s">
        <v>362</v>
      </c>
      <c r="J65" t="s">
        <v>362</v>
      </c>
      <c r="K65" t="s">
        <v>362</v>
      </c>
      <c r="L65" t="s">
        <v>362</v>
      </c>
      <c r="M65" t="s">
        <v>362</v>
      </c>
      <c r="N65" t="s">
        <v>362</v>
      </c>
      <c r="O65" t="s">
        <v>368</v>
      </c>
    </row>
    <row r="66" spans="1:15" x14ac:dyDescent="0.25">
      <c r="A66" t="s">
        <v>321</v>
      </c>
      <c r="B66" t="s">
        <v>439</v>
      </c>
      <c r="C66" t="s">
        <v>362</v>
      </c>
      <c r="D66" t="s">
        <v>369</v>
      </c>
      <c r="E66" t="s">
        <v>362</v>
      </c>
      <c r="F66" t="s">
        <v>362</v>
      </c>
      <c r="G66" t="s">
        <v>362</v>
      </c>
      <c r="H66" t="s">
        <v>362</v>
      </c>
      <c r="I66" t="s">
        <v>362</v>
      </c>
      <c r="J66" t="s">
        <v>362</v>
      </c>
      <c r="K66" t="s">
        <v>362</v>
      </c>
      <c r="L66" t="s">
        <v>365</v>
      </c>
      <c r="M66" t="s">
        <v>362</v>
      </c>
      <c r="N66" t="s">
        <v>362</v>
      </c>
      <c r="O66" t="s">
        <v>368</v>
      </c>
    </row>
    <row r="67" spans="1:15" x14ac:dyDescent="0.25">
      <c r="A67" t="s">
        <v>304</v>
      </c>
      <c r="B67" t="s">
        <v>359</v>
      </c>
      <c r="C67" t="s">
        <v>362</v>
      </c>
      <c r="D67" t="s">
        <v>361</v>
      </c>
      <c r="E67" t="s">
        <v>362</v>
      </c>
      <c r="F67" t="s">
        <v>362</v>
      </c>
      <c r="G67" t="s">
        <v>360</v>
      </c>
      <c r="H67" t="s">
        <v>362</v>
      </c>
      <c r="I67" t="s">
        <v>362</v>
      </c>
      <c r="J67" t="s">
        <v>362</v>
      </c>
      <c r="K67" t="s">
        <v>362</v>
      </c>
      <c r="L67" t="s">
        <v>365</v>
      </c>
      <c r="M67" t="s">
        <v>362</v>
      </c>
      <c r="N67" t="s">
        <v>362</v>
      </c>
      <c r="O67" t="s">
        <v>369</v>
      </c>
    </row>
    <row r="69" spans="1:15" x14ac:dyDescent="0.25">
      <c r="A69" t="s">
        <v>440</v>
      </c>
    </row>
    <row r="70" spans="1:15" x14ac:dyDescent="0.25">
      <c r="A70" t="s">
        <v>72</v>
      </c>
    </row>
    <row r="71" spans="1:15" x14ac:dyDescent="0.25">
      <c r="A71" t="s">
        <v>273</v>
      </c>
      <c r="B71" t="s">
        <v>441</v>
      </c>
      <c r="C71" t="s">
        <v>442</v>
      </c>
      <c r="D71" t="s">
        <v>443</v>
      </c>
      <c r="E71" t="s">
        <v>357</v>
      </c>
      <c r="F71" t="s">
        <v>280</v>
      </c>
      <c r="G71" t="s">
        <v>444</v>
      </c>
    </row>
    <row r="72" spans="1:15" x14ac:dyDescent="0.25">
      <c r="A72" t="s">
        <v>445</v>
      </c>
      <c r="B72" t="s">
        <v>446</v>
      </c>
      <c r="C72" t="s">
        <v>287</v>
      </c>
      <c r="D72" t="s">
        <v>447</v>
      </c>
      <c r="E72" t="s">
        <v>287</v>
      </c>
      <c r="F72" t="s">
        <v>287</v>
      </c>
      <c r="G72" t="s">
        <v>308</v>
      </c>
    </row>
    <row r="74" spans="1:15" x14ac:dyDescent="0.25">
      <c r="A74" t="s">
        <v>448</v>
      </c>
    </row>
    <row r="75" spans="1:15" x14ac:dyDescent="0.25">
      <c r="A75" t="s">
        <v>73</v>
      </c>
    </row>
    <row r="76" spans="1:15" x14ac:dyDescent="0.25">
      <c r="A76" t="s">
        <v>313</v>
      </c>
      <c r="B76" t="s">
        <v>273</v>
      </c>
      <c r="C76" t="s">
        <v>441</v>
      </c>
      <c r="D76" t="s">
        <v>442</v>
      </c>
      <c r="E76" t="s">
        <v>443</v>
      </c>
      <c r="F76" t="s">
        <v>357</v>
      </c>
      <c r="G76" t="s">
        <v>280</v>
      </c>
      <c r="H76" t="s">
        <v>444</v>
      </c>
    </row>
    <row r="77" spans="1:15" x14ac:dyDescent="0.25">
      <c r="A77" t="s">
        <v>314</v>
      </c>
      <c r="B77" t="s">
        <v>449</v>
      </c>
      <c r="C77" t="s">
        <v>359</v>
      </c>
      <c r="D77" t="s">
        <v>362</v>
      </c>
      <c r="E77" t="s">
        <v>368</v>
      </c>
      <c r="F77" t="s">
        <v>362</v>
      </c>
      <c r="G77" t="s">
        <v>362</v>
      </c>
      <c r="H77" t="s">
        <v>368</v>
      </c>
    </row>
    <row r="78" spans="1:15" x14ac:dyDescent="0.25">
      <c r="A78" t="s">
        <v>321</v>
      </c>
      <c r="B78" t="s">
        <v>367</v>
      </c>
      <c r="C78" t="s">
        <v>450</v>
      </c>
      <c r="D78" t="s">
        <v>362</v>
      </c>
      <c r="E78" t="s">
        <v>451</v>
      </c>
      <c r="F78" t="s">
        <v>362</v>
      </c>
      <c r="G78" t="s">
        <v>362</v>
      </c>
      <c r="H78" t="s">
        <v>362</v>
      </c>
    </row>
    <row r="79" spans="1:15" x14ac:dyDescent="0.25">
      <c r="A79" t="s">
        <v>304</v>
      </c>
      <c r="B79" t="s">
        <v>445</v>
      </c>
      <c r="C79" t="s">
        <v>452</v>
      </c>
      <c r="D79" t="s">
        <v>362</v>
      </c>
      <c r="E79" t="s">
        <v>453</v>
      </c>
      <c r="F79" t="s">
        <v>362</v>
      </c>
      <c r="G79" t="s">
        <v>362</v>
      </c>
      <c r="H79" t="s">
        <v>368</v>
      </c>
    </row>
    <row r="81" spans="1:5" x14ac:dyDescent="0.25">
      <c r="A81" t="s">
        <v>454</v>
      </c>
    </row>
    <row r="82" spans="1:5" x14ac:dyDescent="0.25">
      <c r="A82" t="s">
        <v>74</v>
      </c>
    </row>
    <row r="83" spans="1:5" x14ac:dyDescent="0.25">
      <c r="A83" t="s">
        <v>272</v>
      </c>
      <c r="B83" t="s">
        <v>273</v>
      </c>
      <c r="C83" t="s">
        <v>372</v>
      </c>
      <c r="D83" t="s">
        <v>278</v>
      </c>
      <c r="E83" t="s">
        <v>374</v>
      </c>
    </row>
    <row r="84" spans="1:5" x14ac:dyDescent="0.25">
      <c r="A84" t="s">
        <v>282</v>
      </c>
      <c r="B84" t="s">
        <v>283</v>
      </c>
      <c r="C84" t="s">
        <v>287</v>
      </c>
      <c r="D84" t="s">
        <v>455</v>
      </c>
      <c r="E84" t="s">
        <v>456</v>
      </c>
    </row>
    <row r="85" spans="1:5" x14ac:dyDescent="0.25">
      <c r="A85" t="s">
        <v>290</v>
      </c>
      <c r="B85" t="s">
        <v>291</v>
      </c>
      <c r="C85" t="s">
        <v>457</v>
      </c>
      <c r="D85" t="s">
        <v>458</v>
      </c>
      <c r="E85" t="s">
        <v>459</v>
      </c>
    </row>
    <row r="86" spans="1:5" x14ac:dyDescent="0.25">
      <c r="A86" t="s">
        <v>298</v>
      </c>
      <c r="B86" t="s">
        <v>283</v>
      </c>
      <c r="C86" t="s">
        <v>460</v>
      </c>
      <c r="D86" t="s">
        <v>461</v>
      </c>
      <c r="E86" t="s">
        <v>303</v>
      </c>
    </row>
    <row r="87" spans="1:5" x14ac:dyDescent="0.25">
      <c r="A87" t="s">
        <v>304</v>
      </c>
      <c r="B87" t="s">
        <v>305</v>
      </c>
      <c r="C87" t="s">
        <v>462</v>
      </c>
      <c r="D87" t="s">
        <v>463</v>
      </c>
      <c r="E87" t="s">
        <v>289</v>
      </c>
    </row>
    <row r="89" spans="1:5" x14ac:dyDescent="0.25">
      <c r="A89" t="s">
        <v>464</v>
      </c>
    </row>
    <row r="90" spans="1:5" x14ac:dyDescent="0.25">
      <c r="A90" t="s">
        <v>75</v>
      </c>
    </row>
    <row r="91" spans="1:5" x14ac:dyDescent="0.25">
      <c r="A91" t="s">
        <v>313</v>
      </c>
      <c r="B91" t="s">
        <v>273</v>
      </c>
      <c r="C91" t="s">
        <v>372</v>
      </c>
      <c r="D91" t="s">
        <v>278</v>
      </c>
      <c r="E91" t="s">
        <v>374</v>
      </c>
    </row>
    <row r="92" spans="1:5" x14ac:dyDescent="0.25">
      <c r="A92" t="s">
        <v>314</v>
      </c>
      <c r="B92" t="s">
        <v>315</v>
      </c>
      <c r="C92" t="s">
        <v>287</v>
      </c>
      <c r="D92" t="s">
        <v>465</v>
      </c>
      <c r="E92" t="s">
        <v>466</v>
      </c>
    </row>
    <row r="93" spans="1:5" x14ac:dyDescent="0.25">
      <c r="A93" t="s">
        <v>321</v>
      </c>
      <c r="B93" t="s">
        <v>322</v>
      </c>
      <c r="C93" t="s">
        <v>467</v>
      </c>
      <c r="D93" t="s">
        <v>468</v>
      </c>
      <c r="E93" t="s">
        <v>469</v>
      </c>
    </row>
    <row r="94" spans="1:5" x14ac:dyDescent="0.25">
      <c r="A94" t="s">
        <v>304</v>
      </c>
      <c r="B94" t="s">
        <v>305</v>
      </c>
      <c r="C94" t="s">
        <v>462</v>
      </c>
      <c r="D94" t="s">
        <v>463</v>
      </c>
      <c r="E94" t="s">
        <v>289</v>
      </c>
    </row>
    <row r="96" spans="1:5" x14ac:dyDescent="0.25">
      <c r="A96" t="s">
        <v>470</v>
      </c>
    </row>
    <row r="97" spans="1:8" x14ac:dyDescent="0.25">
      <c r="A97" t="s">
        <v>76</v>
      </c>
    </row>
    <row r="98" spans="1:8" x14ac:dyDescent="0.25">
      <c r="A98" t="s">
        <v>272</v>
      </c>
      <c r="B98" t="s">
        <v>273</v>
      </c>
      <c r="C98" t="s">
        <v>471</v>
      </c>
      <c r="D98" t="s">
        <v>357</v>
      </c>
      <c r="E98" t="s">
        <v>280</v>
      </c>
      <c r="F98" t="s">
        <v>472</v>
      </c>
      <c r="G98" t="s">
        <v>473</v>
      </c>
      <c r="H98" t="s">
        <v>474</v>
      </c>
    </row>
    <row r="99" spans="1:8" x14ac:dyDescent="0.25">
      <c r="A99" t="s">
        <v>282</v>
      </c>
      <c r="B99" t="s">
        <v>475</v>
      </c>
      <c r="C99" t="s">
        <v>476</v>
      </c>
      <c r="D99" t="s">
        <v>287</v>
      </c>
      <c r="E99" t="s">
        <v>287</v>
      </c>
      <c r="F99" t="s">
        <v>422</v>
      </c>
      <c r="G99" t="s">
        <v>422</v>
      </c>
      <c r="H99" t="s">
        <v>422</v>
      </c>
    </row>
    <row r="100" spans="1:8" x14ac:dyDescent="0.25">
      <c r="A100" t="s">
        <v>290</v>
      </c>
      <c r="B100" t="s">
        <v>477</v>
      </c>
      <c r="C100" t="s">
        <v>478</v>
      </c>
      <c r="D100" t="s">
        <v>287</v>
      </c>
      <c r="E100" t="s">
        <v>287</v>
      </c>
      <c r="F100" t="s">
        <v>479</v>
      </c>
      <c r="G100" t="s">
        <v>479</v>
      </c>
      <c r="H100" t="s">
        <v>457</v>
      </c>
    </row>
    <row r="101" spans="1:8" x14ac:dyDescent="0.25">
      <c r="A101" t="s">
        <v>298</v>
      </c>
      <c r="B101" t="s">
        <v>480</v>
      </c>
      <c r="C101" t="s">
        <v>481</v>
      </c>
      <c r="D101" t="s">
        <v>287</v>
      </c>
      <c r="E101" t="s">
        <v>287</v>
      </c>
      <c r="F101" t="s">
        <v>482</v>
      </c>
      <c r="G101" t="s">
        <v>347</v>
      </c>
      <c r="H101" t="s">
        <v>287</v>
      </c>
    </row>
    <row r="102" spans="1:8" x14ac:dyDescent="0.25">
      <c r="A102" t="s">
        <v>304</v>
      </c>
      <c r="B102" t="s">
        <v>483</v>
      </c>
      <c r="C102" t="s">
        <v>484</v>
      </c>
      <c r="D102" t="s">
        <v>287</v>
      </c>
      <c r="E102" t="s">
        <v>287</v>
      </c>
      <c r="F102" t="s">
        <v>293</v>
      </c>
      <c r="G102" t="s">
        <v>348</v>
      </c>
      <c r="H102" t="s">
        <v>460</v>
      </c>
    </row>
    <row r="104" spans="1:8" x14ac:dyDescent="0.25">
      <c r="A104" t="s">
        <v>485</v>
      </c>
    </row>
    <row r="105" spans="1:8" x14ac:dyDescent="0.25">
      <c r="A105" t="s">
        <v>77</v>
      </c>
    </row>
    <row r="106" spans="1:8" x14ac:dyDescent="0.25">
      <c r="A106" t="s">
        <v>313</v>
      </c>
      <c r="B106" t="s">
        <v>273</v>
      </c>
      <c r="C106" t="s">
        <v>471</v>
      </c>
      <c r="D106" t="s">
        <v>357</v>
      </c>
      <c r="E106" t="s">
        <v>280</v>
      </c>
      <c r="F106" t="s">
        <v>472</v>
      </c>
      <c r="G106" t="s">
        <v>473</v>
      </c>
      <c r="H106" t="s">
        <v>474</v>
      </c>
    </row>
    <row r="107" spans="1:8" x14ac:dyDescent="0.25">
      <c r="A107" t="s">
        <v>314</v>
      </c>
      <c r="B107" t="s">
        <v>486</v>
      </c>
      <c r="C107" t="s">
        <v>487</v>
      </c>
      <c r="D107" t="s">
        <v>287</v>
      </c>
      <c r="E107" t="s">
        <v>287</v>
      </c>
      <c r="F107" t="s">
        <v>488</v>
      </c>
      <c r="G107" t="s">
        <v>489</v>
      </c>
      <c r="H107" t="s">
        <v>422</v>
      </c>
    </row>
    <row r="108" spans="1:8" x14ac:dyDescent="0.25">
      <c r="A108" t="s">
        <v>321</v>
      </c>
      <c r="B108" t="s">
        <v>490</v>
      </c>
      <c r="C108" t="s">
        <v>389</v>
      </c>
      <c r="D108" t="s">
        <v>287</v>
      </c>
      <c r="E108" t="s">
        <v>287</v>
      </c>
      <c r="F108" t="s">
        <v>491</v>
      </c>
      <c r="G108" t="s">
        <v>394</v>
      </c>
      <c r="H108" t="s">
        <v>492</v>
      </c>
    </row>
    <row r="109" spans="1:8" x14ac:dyDescent="0.25">
      <c r="A109" t="s">
        <v>304</v>
      </c>
      <c r="B109" t="s">
        <v>483</v>
      </c>
      <c r="C109" t="s">
        <v>484</v>
      </c>
      <c r="D109" t="s">
        <v>287</v>
      </c>
      <c r="E109" t="s">
        <v>287</v>
      </c>
      <c r="F109" t="s">
        <v>293</v>
      </c>
      <c r="G109" t="s">
        <v>348</v>
      </c>
      <c r="H109" t="s">
        <v>460</v>
      </c>
    </row>
    <row r="111" spans="1:8" x14ac:dyDescent="0.25">
      <c r="A111" t="s">
        <v>493</v>
      </c>
    </row>
    <row r="112" spans="1:8" x14ac:dyDescent="0.25">
      <c r="A112" t="s">
        <v>79</v>
      </c>
    </row>
    <row r="113" spans="1:16" x14ac:dyDescent="0.25">
      <c r="A113" t="s">
        <v>313</v>
      </c>
      <c r="B113" t="s">
        <v>273</v>
      </c>
      <c r="C113" t="s">
        <v>494</v>
      </c>
      <c r="D113" t="s">
        <v>495</v>
      </c>
      <c r="E113" t="s">
        <v>357</v>
      </c>
      <c r="F113" t="s">
        <v>496</v>
      </c>
      <c r="G113" t="s">
        <v>497</v>
      </c>
      <c r="H113" t="s">
        <v>498</v>
      </c>
      <c r="I113" t="s">
        <v>499</v>
      </c>
      <c r="J113" t="s">
        <v>500</v>
      </c>
      <c r="K113" t="s">
        <v>501</v>
      </c>
      <c r="L113" t="s">
        <v>502</v>
      </c>
      <c r="M113" t="s">
        <v>280</v>
      </c>
      <c r="N113" t="s">
        <v>503</v>
      </c>
      <c r="O113" t="s">
        <v>504</v>
      </c>
      <c r="P113" t="s">
        <v>505</v>
      </c>
    </row>
    <row r="114" spans="1:16" x14ac:dyDescent="0.25">
      <c r="A114" t="s">
        <v>314</v>
      </c>
      <c r="B114" t="s">
        <v>315</v>
      </c>
      <c r="C114" t="s">
        <v>506</v>
      </c>
      <c r="D114" t="s">
        <v>419</v>
      </c>
      <c r="E114" t="s">
        <v>287</v>
      </c>
      <c r="F114" t="s">
        <v>287</v>
      </c>
      <c r="G114" t="s">
        <v>287</v>
      </c>
      <c r="H114" t="s">
        <v>287</v>
      </c>
      <c r="I114" t="s">
        <v>287</v>
      </c>
      <c r="J114" t="s">
        <v>287</v>
      </c>
      <c r="K114" t="s">
        <v>419</v>
      </c>
      <c r="L114" t="s">
        <v>287</v>
      </c>
      <c r="M114" t="s">
        <v>287</v>
      </c>
      <c r="N114" t="s">
        <v>309</v>
      </c>
      <c r="O114" t="s">
        <v>287</v>
      </c>
      <c r="P114" t="s">
        <v>287</v>
      </c>
    </row>
    <row r="115" spans="1:16" x14ac:dyDescent="0.25">
      <c r="A115" t="s">
        <v>321</v>
      </c>
      <c r="B115" t="s">
        <v>322</v>
      </c>
      <c r="C115" t="s">
        <v>507</v>
      </c>
      <c r="D115" t="s">
        <v>422</v>
      </c>
      <c r="E115" t="s">
        <v>287</v>
      </c>
      <c r="F115" t="s">
        <v>287</v>
      </c>
      <c r="G115" t="s">
        <v>309</v>
      </c>
      <c r="H115" t="s">
        <v>287</v>
      </c>
      <c r="I115" t="s">
        <v>462</v>
      </c>
      <c r="J115" t="s">
        <v>287</v>
      </c>
      <c r="K115" t="s">
        <v>422</v>
      </c>
      <c r="L115" t="s">
        <v>287</v>
      </c>
      <c r="M115" t="s">
        <v>287</v>
      </c>
      <c r="N115" t="s">
        <v>287</v>
      </c>
      <c r="O115" t="s">
        <v>287</v>
      </c>
      <c r="P115" t="s">
        <v>287</v>
      </c>
    </row>
    <row r="116" spans="1:16" x14ac:dyDescent="0.25">
      <c r="A116" t="s">
        <v>304</v>
      </c>
      <c r="B116" t="s">
        <v>305</v>
      </c>
      <c r="C116" t="s">
        <v>508</v>
      </c>
      <c r="D116" t="s">
        <v>382</v>
      </c>
      <c r="E116" t="s">
        <v>287</v>
      </c>
      <c r="F116" t="s">
        <v>287</v>
      </c>
      <c r="G116" t="s">
        <v>509</v>
      </c>
      <c r="H116" t="s">
        <v>287</v>
      </c>
      <c r="I116" t="s">
        <v>309</v>
      </c>
      <c r="J116" t="s">
        <v>287</v>
      </c>
      <c r="K116" t="s">
        <v>382</v>
      </c>
      <c r="L116" t="s">
        <v>287</v>
      </c>
      <c r="M116" t="s">
        <v>287</v>
      </c>
      <c r="N116" t="s">
        <v>509</v>
      </c>
      <c r="O116" t="s">
        <v>287</v>
      </c>
      <c r="P116" t="s">
        <v>287</v>
      </c>
    </row>
    <row r="118" spans="1:16" x14ac:dyDescent="0.25">
      <c r="A118" t="s">
        <v>510</v>
      </c>
    </row>
    <row r="119" spans="1:16" x14ac:dyDescent="0.25">
      <c r="A119" t="s">
        <v>81</v>
      </c>
    </row>
    <row r="120" spans="1:16" x14ac:dyDescent="0.25">
      <c r="A120" t="s">
        <v>272</v>
      </c>
      <c r="B120" t="s">
        <v>273</v>
      </c>
      <c r="C120" t="s">
        <v>511</v>
      </c>
      <c r="D120" t="s">
        <v>512</v>
      </c>
      <c r="E120" t="s">
        <v>278</v>
      </c>
    </row>
    <row r="121" spans="1:16" x14ac:dyDescent="0.25">
      <c r="A121" t="s">
        <v>282</v>
      </c>
      <c r="B121" t="s">
        <v>283</v>
      </c>
      <c r="C121" t="s">
        <v>513</v>
      </c>
      <c r="D121" t="s">
        <v>460</v>
      </c>
      <c r="E121" t="s">
        <v>325</v>
      </c>
    </row>
    <row r="122" spans="1:16" x14ac:dyDescent="0.25">
      <c r="A122" t="s">
        <v>290</v>
      </c>
      <c r="B122" t="s">
        <v>291</v>
      </c>
      <c r="C122" t="s">
        <v>514</v>
      </c>
      <c r="D122" t="s">
        <v>395</v>
      </c>
      <c r="E122" t="s">
        <v>383</v>
      </c>
    </row>
    <row r="123" spans="1:16" x14ac:dyDescent="0.25">
      <c r="A123" t="s">
        <v>298</v>
      </c>
      <c r="B123" t="s">
        <v>283</v>
      </c>
      <c r="C123" t="s">
        <v>515</v>
      </c>
      <c r="D123" t="s">
        <v>301</v>
      </c>
      <c r="E123" t="s">
        <v>323</v>
      </c>
    </row>
    <row r="124" spans="1:16" x14ac:dyDescent="0.25">
      <c r="A124" t="s">
        <v>304</v>
      </c>
      <c r="B124" t="s">
        <v>305</v>
      </c>
      <c r="C124" t="s">
        <v>516</v>
      </c>
      <c r="D124" t="s">
        <v>419</v>
      </c>
      <c r="E124" t="s">
        <v>517</v>
      </c>
    </row>
    <row r="126" spans="1:16" x14ac:dyDescent="0.25">
      <c r="A126" t="s">
        <v>518</v>
      </c>
    </row>
    <row r="127" spans="1:16" x14ac:dyDescent="0.25">
      <c r="A127" t="s">
        <v>82</v>
      </c>
    </row>
    <row r="128" spans="1:16" x14ac:dyDescent="0.25">
      <c r="A128" t="s">
        <v>401</v>
      </c>
      <c r="B128" t="s">
        <v>273</v>
      </c>
      <c r="C128" t="s">
        <v>511</v>
      </c>
      <c r="D128" t="s">
        <v>512</v>
      </c>
      <c r="E128" t="s">
        <v>278</v>
      </c>
    </row>
    <row r="129" spans="1:5" x14ac:dyDescent="0.25">
      <c r="A129" t="s">
        <v>402</v>
      </c>
      <c r="B129" t="s">
        <v>403</v>
      </c>
      <c r="C129" t="s">
        <v>519</v>
      </c>
      <c r="D129" t="s">
        <v>287</v>
      </c>
      <c r="E129" t="s">
        <v>404</v>
      </c>
    </row>
    <row r="130" spans="1:5" x14ac:dyDescent="0.25">
      <c r="A130" t="s">
        <v>406</v>
      </c>
      <c r="B130" t="s">
        <v>407</v>
      </c>
      <c r="C130" t="s">
        <v>520</v>
      </c>
      <c r="D130" t="s">
        <v>521</v>
      </c>
      <c r="E130" t="s">
        <v>522</v>
      </c>
    </row>
    <row r="131" spans="1:5" x14ac:dyDescent="0.25">
      <c r="A131" t="s">
        <v>304</v>
      </c>
      <c r="B131" t="s">
        <v>305</v>
      </c>
      <c r="C131" t="s">
        <v>516</v>
      </c>
      <c r="D131" t="s">
        <v>419</v>
      </c>
      <c r="E131" t="s">
        <v>517</v>
      </c>
    </row>
    <row r="133" spans="1:5" x14ac:dyDescent="0.25">
      <c r="A133" t="s">
        <v>523</v>
      </c>
    </row>
    <row r="134" spans="1:5" x14ac:dyDescent="0.25">
      <c r="A134" t="s">
        <v>83</v>
      </c>
    </row>
    <row r="135" spans="1:5" x14ac:dyDescent="0.25">
      <c r="A135" t="s">
        <v>524</v>
      </c>
      <c r="B135" t="s">
        <v>273</v>
      </c>
      <c r="C135" t="s">
        <v>511</v>
      </c>
      <c r="D135" t="s">
        <v>512</v>
      </c>
      <c r="E135" t="s">
        <v>278</v>
      </c>
    </row>
    <row r="136" spans="1:5" x14ac:dyDescent="0.25">
      <c r="A136" t="s">
        <v>525</v>
      </c>
      <c r="B136" t="s">
        <v>480</v>
      </c>
      <c r="C136" t="s">
        <v>481</v>
      </c>
      <c r="D136" t="s">
        <v>382</v>
      </c>
      <c r="E136" t="s">
        <v>526</v>
      </c>
    </row>
    <row r="137" spans="1:5" x14ac:dyDescent="0.25">
      <c r="A137" t="s">
        <v>527</v>
      </c>
      <c r="B137" t="s">
        <v>528</v>
      </c>
      <c r="C137" t="s">
        <v>506</v>
      </c>
      <c r="D137" t="s">
        <v>419</v>
      </c>
      <c r="E137" t="s">
        <v>419</v>
      </c>
    </row>
    <row r="138" spans="1:5" x14ac:dyDescent="0.25">
      <c r="A138" t="s">
        <v>529</v>
      </c>
      <c r="B138" t="s">
        <v>453</v>
      </c>
      <c r="C138" t="s">
        <v>530</v>
      </c>
      <c r="D138" t="s">
        <v>531</v>
      </c>
      <c r="E138" t="s">
        <v>404</v>
      </c>
    </row>
    <row r="139" spans="1:5" x14ac:dyDescent="0.25">
      <c r="A139" t="s">
        <v>532</v>
      </c>
      <c r="B139" t="s">
        <v>533</v>
      </c>
      <c r="C139" t="s">
        <v>534</v>
      </c>
      <c r="D139" t="s">
        <v>535</v>
      </c>
      <c r="E139" t="s">
        <v>536</v>
      </c>
    </row>
    <row r="140" spans="1:5" x14ac:dyDescent="0.25">
      <c r="A140" t="s">
        <v>304</v>
      </c>
      <c r="B140" t="s">
        <v>305</v>
      </c>
      <c r="C140" t="s">
        <v>516</v>
      </c>
      <c r="D140" t="s">
        <v>419</v>
      </c>
      <c r="E140" t="s">
        <v>517</v>
      </c>
    </row>
    <row r="142" spans="1:5" x14ac:dyDescent="0.25">
      <c r="A142" t="s">
        <v>537</v>
      </c>
    </row>
    <row r="143" spans="1:5" x14ac:dyDescent="0.25">
      <c r="A143" t="s">
        <v>84</v>
      </c>
    </row>
    <row r="144" spans="1:5" x14ac:dyDescent="0.25">
      <c r="A144" t="s">
        <v>313</v>
      </c>
      <c r="B144" t="s">
        <v>273</v>
      </c>
      <c r="C144" t="s">
        <v>511</v>
      </c>
      <c r="D144" t="s">
        <v>512</v>
      </c>
      <c r="E144" t="s">
        <v>278</v>
      </c>
    </row>
    <row r="145" spans="1:8" x14ac:dyDescent="0.25">
      <c r="A145" t="s">
        <v>314</v>
      </c>
      <c r="B145" t="s">
        <v>315</v>
      </c>
      <c r="C145" t="s">
        <v>538</v>
      </c>
      <c r="D145" t="s">
        <v>539</v>
      </c>
      <c r="E145" t="s">
        <v>383</v>
      </c>
    </row>
    <row r="146" spans="1:8" x14ac:dyDescent="0.25">
      <c r="A146" t="s">
        <v>321</v>
      </c>
      <c r="B146" t="s">
        <v>322</v>
      </c>
      <c r="C146" t="s">
        <v>540</v>
      </c>
      <c r="D146" t="s">
        <v>541</v>
      </c>
      <c r="E146" t="s">
        <v>423</v>
      </c>
    </row>
    <row r="147" spans="1:8" x14ac:dyDescent="0.25">
      <c r="A147" t="s">
        <v>304</v>
      </c>
      <c r="B147" t="s">
        <v>305</v>
      </c>
      <c r="C147" t="s">
        <v>516</v>
      </c>
      <c r="D147" t="s">
        <v>419</v>
      </c>
      <c r="E147" t="s">
        <v>517</v>
      </c>
    </row>
    <row r="149" spans="1:8" x14ac:dyDescent="0.25">
      <c r="A149" t="s">
        <v>542</v>
      </c>
    </row>
    <row r="150" spans="1:8" x14ac:dyDescent="0.25">
      <c r="A150" t="s">
        <v>85</v>
      </c>
    </row>
    <row r="151" spans="1:8" x14ac:dyDescent="0.25">
      <c r="A151" t="s">
        <v>272</v>
      </c>
      <c r="B151" t="s">
        <v>273</v>
      </c>
      <c r="C151" t="s">
        <v>372</v>
      </c>
      <c r="D151" t="s">
        <v>543</v>
      </c>
      <c r="E151" t="s">
        <v>544</v>
      </c>
      <c r="F151" t="s">
        <v>545</v>
      </c>
      <c r="G151" t="s">
        <v>546</v>
      </c>
      <c r="H151" t="s">
        <v>547</v>
      </c>
    </row>
    <row r="152" spans="1:8" x14ac:dyDescent="0.25">
      <c r="A152" t="s">
        <v>282</v>
      </c>
      <c r="B152" t="s">
        <v>548</v>
      </c>
      <c r="C152" t="s">
        <v>287</v>
      </c>
      <c r="D152" t="s">
        <v>549</v>
      </c>
      <c r="E152" t="s">
        <v>287</v>
      </c>
      <c r="F152" t="s">
        <v>550</v>
      </c>
      <c r="G152" t="s">
        <v>551</v>
      </c>
      <c r="H152" t="s">
        <v>552</v>
      </c>
    </row>
    <row r="153" spans="1:8" x14ac:dyDescent="0.25">
      <c r="A153" t="s">
        <v>290</v>
      </c>
      <c r="B153" t="s">
        <v>553</v>
      </c>
      <c r="C153" t="s">
        <v>492</v>
      </c>
      <c r="D153" t="s">
        <v>554</v>
      </c>
      <c r="E153" t="s">
        <v>539</v>
      </c>
      <c r="F153" t="s">
        <v>318</v>
      </c>
      <c r="G153" t="s">
        <v>555</v>
      </c>
      <c r="H153" t="s">
        <v>556</v>
      </c>
    </row>
    <row r="154" spans="1:8" x14ac:dyDescent="0.25">
      <c r="A154" t="s">
        <v>298</v>
      </c>
      <c r="B154" t="s">
        <v>557</v>
      </c>
      <c r="C154" t="s">
        <v>460</v>
      </c>
      <c r="D154" t="s">
        <v>558</v>
      </c>
      <c r="E154" t="s">
        <v>460</v>
      </c>
      <c r="F154" t="s">
        <v>559</v>
      </c>
      <c r="G154" t="s">
        <v>560</v>
      </c>
      <c r="H154" t="s">
        <v>561</v>
      </c>
    </row>
    <row r="155" spans="1:8" x14ac:dyDescent="0.25">
      <c r="A155" t="s">
        <v>304</v>
      </c>
      <c r="B155" t="s">
        <v>562</v>
      </c>
      <c r="C155" t="s">
        <v>492</v>
      </c>
      <c r="D155" t="s">
        <v>563</v>
      </c>
      <c r="E155" t="s">
        <v>460</v>
      </c>
      <c r="F155" t="s">
        <v>564</v>
      </c>
      <c r="G155" t="s">
        <v>565</v>
      </c>
      <c r="H155" t="s">
        <v>566</v>
      </c>
    </row>
    <row r="157" spans="1:8" x14ac:dyDescent="0.25">
      <c r="A157" t="s">
        <v>567</v>
      </c>
    </row>
    <row r="158" spans="1:8" x14ac:dyDescent="0.25">
      <c r="A158" t="s">
        <v>86</v>
      </c>
    </row>
    <row r="159" spans="1:8" x14ac:dyDescent="0.25">
      <c r="A159" t="s">
        <v>371</v>
      </c>
      <c r="B159" t="s">
        <v>273</v>
      </c>
      <c r="C159" t="s">
        <v>372</v>
      </c>
      <c r="D159" t="s">
        <v>543</v>
      </c>
      <c r="E159" t="s">
        <v>544</v>
      </c>
      <c r="F159" t="s">
        <v>545</v>
      </c>
      <c r="G159" t="s">
        <v>546</v>
      </c>
      <c r="H159" t="s">
        <v>547</v>
      </c>
    </row>
    <row r="160" spans="1:8" x14ac:dyDescent="0.25">
      <c r="A160" t="s">
        <v>375</v>
      </c>
      <c r="B160" t="s">
        <v>568</v>
      </c>
      <c r="C160" t="s">
        <v>287</v>
      </c>
      <c r="D160" t="s">
        <v>569</v>
      </c>
      <c r="E160" t="s">
        <v>287</v>
      </c>
      <c r="F160" t="s">
        <v>570</v>
      </c>
      <c r="G160" t="s">
        <v>571</v>
      </c>
      <c r="H160" t="s">
        <v>572</v>
      </c>
    </row>
    <row r="161" spans="1:8" x14ac:dyDescent="0.25">
      <c r="A161" t="s">
        <v>380</v>
      </c>
      <c r="B161" t="s">
        <v>573</v>
      </c>
      <c r="C161" t="s">
        <v>287</v>
      </c>
      <c r="D161" t="s">
        <v>344</v>
      </c>
      <c r="E161" t="s">
        <v>574</v>
      </c>
      <c r="F161" t="s">
        <v>574</v>
      </c>
      <c r="G161" t="s">
        <v>575</v>
      </c>
      <c r="H161" t="s">
        <v>576</v>
      </c>
    </row>
    <row r="162" spans="1:8" x14ac:dyDescent="0.25">
      <c r="A162" t="s">
        <v>386</v>
      </c>
      <c r="B162" t="s">
        <v>577</v>
      </c>
      <c r="C162" t="s">
        <v>457</v>
      </c>
      <c r="D162" t="s">
        <v>578</v>
      </c>
      <c r="E162" t="s">
        <v>287</v>
      </c>
      <c r="F162" t="s">
        <v>579</v>
      </c>
      <c r="G162" t="s">
        <v>580</v>
      </c>
      <c r="H162" t="s">
        <v>581</v>
      </c>
    </row>
    <row r="163" spans="1:8" x14ac:dyDescent="0.25">
      <c r="A163" t="s">
        <v>392</v>
      </c>
      <c r="B163" t="s">
        <v>582</v>
      </c>
      <c r="C163" t="s">
        <v>462</v>
      </c>
      <c r="D163" t="s">
        <v>343</v>
      </c>
      <c r="E163" t="s">
        <v>467</v>
      </c>
      <c r="F163" t="s">
        <v>467</v>
      </c>
      <c r="G163" t="s">
        <v>583</v>
      </c>
      <c r="H163" t="s">
        <v>584</v>
      </c>
    </row>
    <row r="164" spans="1:8" x14ac:dyDescent="0.25">
      <c r="A164" t="s">
        <v>304</v>
      </c>
      <c r="B164" t="s">
        <v>562</v>
      </c>
      <c r="C164" t="s">
        <v>492</v>
      </c>
      <c r="D164" t="s">
        <v>563</v>
      </c>
      <c r="E164" t="s">
        <v>460</v>
      </c>
      <c r="F164" t="s">
        <v>564</v>
      </c>
      <c r="G164" t="s">
        <v>565</v>
      </c>
      <c r="H164" t="s">
        <v>566</v>
      </c>
    </row>
    <row r="166" spans="1:8" x14ac:dyDescent="0.25">
      <c r="A166" t="s">
        <v>585</v>
      </c>
    </row>
    <row r="167" spans="1:8" x14ac:dyDescent="0.25">
      <c r="A167" t="s">
        <v>87</v>
      </c>
    </row>
    <row r="168" spans="1:8" x14ac:dyDescent="0.25">
      <c r="A168" t="s">
        <v>401</v>
      </c>
      <c r="B168" t="s">
        <v>273</v>
      </c>
      <c r="C168" t="s">
        <v>372</v>
      </c>
      <c r="D168" t="s">
        <v>543</v>
      </c>
      <c r="E168" t="s">
        <v>544</v>
      </c>
      <c r="F168" t="s">
        <v>545</v>
      </c>
      <c r="G168" t="s">
        <v>546</v>
      </c>
      <c r="H168" t="s">
        <v>547</v>
      </c>
    </row>
    <row r="169" spans="1:8" x14ac:dyDescent="0.25">
      <c r="A169" t="s">
        <v>402</v>
      </c>
      <c r="B169" t="s">
        <v>364</v>
      </c>
      <c r="C169" t="s">
        <v>287</v>
      </c>
      <c r="D169" t="s">
        <v>586</v>
      </c>
      <c r="E169" t="s">
        <v>536</v>
      </c>
      <c r="F169" t="s">
        <v>587</v>
      </c>
      <c r="G169" t="s">
        <v>588</v>
      </c>
      <c r="H169" t="s">
        <v>589</v>
      </c>
    </row>
    <row r="170" spans="1:8" x14ac:dyDescent="0.25">
      <c r="A170" t="s">
        <v>406</v>
      </c>
      <c r="B170" t="s">
        <v>590</v>
      </c>
      <c r="C170" t="s">
        <v>492</v>
      </c>
      <c r="D170" t="s">
        <v>591</v>
      </c>
      <c r="E170" t="s">
        <v>492</v>
      </c>
      <c r="F170" t="s">
        <v>592</v>
      </c>
      <c r="G170" t="s">
        <v>593</v>
      </c>
      <c r="H170" t="s">
        <v>594</v>
      </c>
    </row>
    <row r="171" spans="1:8" x14ac:dyDescent="0.25">
      <c r="A171" t="s">
        <v>304</v>
      </c>
      <c r="B171" t="s">
        <v>562</v>
      </c>
      <c r="C171" t="s">
        <v>492</v>
      </c>
      <c r="D171" t="s">
        <v>563</v>
      </c>
      <c r="E171" t="s">
        <v>460</v>
      </c>
      <c r="F171" t="s">
        <v>564</v>
      </c>
      <c r="G171" t="s">
        <v>565</v>
      </c>
      <c r="H171" t="s">
        <v>566</v>
      </c>
    </row>
    <row r="173" spans="1:8" x14ac:dyDescent="0.25">
      <c r="A173" t="s">
        <v>595</v>
      </c>
    </row>
    <row r="174" spans="1:8" x14ac:dyDescent="0.25">
      <c r="A174" t="s">
        <v>88</v>
      </c>
    </row>
    <row r="175" spans="1:8" x14ac:dyDescent="0.25">
      <c r="A175" t="s">
        <v>313</v>
      </c>
      <c r="B175" t="s">
        <v>273</v>
      </c>
      <c r="C175" t="s">
        <v>372</v>
      </c>
      <c r="D175" t="s">
        <v>543</v>
      </c>
      <c r="E175" t="s">
        <v>544</v>
      </c>
      <c r="F175" t="s">
        <v>545</v>
      </c>
      <c r="G175" t="s">
        <v>546</v>
      </c>
      <c r="H175" t="s">
        <v>547</v>
      </c>
    </row>
    <row r="176" spans="1:8" x14ac:dyDescent="0.25">
      <c r="A176" t="s">
        <v>314</v>
      </c>
      <c r="B176" t="s">
        <v>393</v>
      </c>
      <c r="C176" t="s">
        <v>492</v>
      </c>
      <c r="D176" t="s">
        <v>596</v>
      </c>
      <c r="E176" t="s">
        <v>492</v>
      </c>
      <c r="F176" t="s">
        <v>574</v>
      </c>
      <c r="G176" t="s">
        <v>586</v>
      </c>
      <c r="H176" t="s">
        <v>597</v>
      </c>
    </row>
    <row r="177" spans="1:8" x14ac:dyDescent="0.25">
      <c r="A177" t="s">
        <v>321</v>
      </c>
      <c r="B177" t="s">
        <v>598</v>
      </c>
      <c r="C177" t="s">
        <v>599</v>
      </c>
      <c r="D177" t="s">
        <v>600</v>
      </c>
      <c r="E177" t="s">
        <v>539</v>
      </c>
      <c r="F177" t="s">
        <v>601</v>
      </c>
      <c r="G177" t="s">
        <v>558</v>
      </c>
      <c r="H177" t="s">
        <v>602</v>
      </c>
    </row>
    <row r="178" spans="1:8" x14ac:dyDescent="0.25">
      <c r="A178" t="s">
        <v>304</v>
      </c>
      <c r="B178" t="s">
        <v>562</v>
      </c>
      <c r="C178" t="s">
        <v>492</v>
      </c>
      <c r="D178" t="s">
        <v>563</v>
      </c>
      <c r="E178" t="s">
        <v>460</v>
      </c>
      <c r="F178" t="s">
        <v>564</v>
      </c>
      <c r="G178" t="s">
        <v>565</v>
      </c>
      <c r="H178" t="s">
        <v>566</v>
      </c>
    </row>
    <row r="180" spans="1:8" x14ac:dyDescent="0.25">
      <c r="A180" t="s">
        <v>603</v>
      </c>
    </row>
    <row r="181" spans="1:8" x14ac:dyDescent="0.25">
      <c r="A181" t="s">
        <v>90</v>
      </c>
    </row>
    <row r="182" spans="1:8" x14ac:dyDescent="0.25">
      <c r="A182" t="s">
        <v>272</v>
      </c>
      <c r="B182" t="s">
        <v>273</v>
      </c>
      <c r="C182" t="s">
        <v>278</v>
      </c>
      <c r="D182" t="s">
        <v>374</v>
      </c>
    </row>
    <row r="183" spans="1:8" x14ac:dyDescent="0.25">
      <c r="A183" t="s">
        <v>282</v>
      </c>
      <c r="B183" t="s">
        <v>283</v>
      </c>
      <c r="C183" t="s">
        <v>604</v>
      </c>
      <c r="D183" t="s">
        <v>605</v>
      </c>
    </row>
    <row r="184" spans="1:8" x14ac:dyDescent="0.25">
      <c r="A184" t="s">
        <v>290</v>
      </c>
      <c r="B184" t="s">
        <v>291</v>
      </c>
      <c r="C184" t="s">
        <v>575</v>
      </c>
      <c r="D184" t="s">
        <v>606</v>
      </c>
    </row>
    <row r="185" spans="1:8" x14ac:dyDescent="0.25">
      <c r="A185" t="s">
        <v>298</v>
      </c>
      <c r="B185" t="s">
        <v>283</v>
      </c>
      <c r="C185" t="s">
        <v>607</v>
      </c>
      <c r="D185" t="s">
        <v>608</v>
      </c>
    </row>
    <row r="186" spans="1:8" x14ac:dyDescent="0.25">
      <c r="A186" t="s">
        <v>304</v>
      </c>
      <c r="B186" t="s">
        <v>305</v>
      </c>
      <c r="C186" t="s">
        <v>609</v>
      </c>
      <c r="D186" t="s">
        <v>610</v>
      </c>
    </row>
    <row r="188" spans="1:8" x14ac:dyDescent="0.25">
      <c r="A188" t="s">
        <v>611</v>
      </c>
    </row>
    <row r="189" spans="1:8" x14ac:dyDescent="0.25">
      <c r="A189" t="s">
        <v>91</v>
      </c>
    </row>
    <row r="190" spans="1:8" x14ac:dyDescent="0.25">
      <c r="A190" t="s">
        <v>524</v>
      </c>
      <c r="B190" t="s">
        <v>273</v>
      </c>
      <c r="C190" t="s">
        <v>278</v>
      </c>
      <c r="D190" t="s">
        <v>374</v>
      </c>
    </row>
    <row r="191" spans="1:8" x14ac:dyDescent="0.25">
      <c r="A191" t="s">
        <v>525</v>
      </c>
      <c r="B191" t="s">
        <v>480</v>
      </c>
      <c r="C191" t="s">
        <v>414</v>
      </c>
      <c r="D191" t="s">
        <v>612</v>
      </c>
    </row>
    <row r="192" spans="1:8" x14ac:dyDescent="0.25">
      <c r="A192" t="s">
        <v>527</v>
      </c>
      <c r="B192" t="s">
        <v>528</v>
      </c>
      <c r="C192" t="s">
        <v>346</v>
      </c>
      <c r="D192" t="s">
        <v>613</v>
      </c>
    </row>
    <row r="193" spans="1:6" x14ac:dyDescent="0.25">
      <c r="A193" t="s">
        <v>529</v>
      </c>
      <c r="B193" t="s">
        <v>453</v>
      </c>
      <c r="C193" t="s">
        <v>530</v>
      </c>
      <c r="D193" t="s">
        <v>614</v>
      </c>
    </row>
    <row r="194" spans="1:6" x14ac:dyDescent="0.25">
      <c r="A194" t="s">
        <v>532</v>
      </c>
      <c r="B194" t="s">
        <v>533</v>
      </c>
      <c r="C194" t="s">
        <v>615</v>
      </c>
      <c r="D194" t="s">
        <v>616</v>
      </c>
    </row>
    <row r="195" spans="1:6" x14ac:dyDescent="0.25">
      <c r="A195" t="s">
        <v>304</v>
      </c>
      <c r="B195" t="s">
        <v>305</v>
      </c>
      <c r="C195" t="s">
        <v>609</v>
      </c>
      <c r="D195" t="s">
        <v>610</v>
      </c>
    </row>
    <row r="197" spans="1:6" x14ac:dyDescent="0.25">
      <c r="A197" t="s">
        <v>617</v>
      </c>
    </row>
    <row r="198" spans="1:6" x14ac:dyDescent="0.25">
      <c r="A198" t="s">
        <v>92</v>
      </c>
    </row>
    <row r="199" spans="1:6" x14ac:dyDescent="0.25">
      <c r="A199" t="s">
        <v>313</v>
      </c>
      <c r="B199" t="s">
        <v>273</v>
      </c>
      <c r="C199" t="s">
        <v>278</v>
      </c>
      <c r="D199" t="s">
        <v>374</v>
      </c>
    </row>
    <row r="200" spans="1:6" x14ac:dyDescent="0.25">
      <c r="A200" t="s">
        <v>314</v>
      </c>
      <c r="B200" t="s">
        <v>315</v>
      </c>
      <c r="C200" t="s">
        <v>306</v>
      </c>
      <c r="D200" t="s">
        <v>618</v>
      </c>
    </row>
    <row r="201" spans="1:6" x14ac:dyDescent="0.25">
      <c r="A201" t="s">
        <v>321</v>
      </c>
      <c r="B201" t="s">
        <v>322</v>
      </c>
      <c r="C201" t="s">
        <v>619</v>
      </c>
      <c r="D201" t="s">
        <v>620</v>
      </c>
    </row>
    <row r="202" spans="1:6" x14ac:dyDescent="0.25">
      <c r="A202" t="s">
        <v>304</v>
      </c>
      <c r="B202" t="s">
        <v>305</v>
      </c>
      <c r="C202" t="s">
        <v>609</v>
      </c>
      <c r="D202" t="s">
        <v>610</v>
      </c>
    </row>
    <row r="204" spans="1:6" x14ac:dyDescent="0.25">
      <c r="A204" t="s">
        <v>621</v>
      </c>
    </row>
    <row r="205" spans="1:6" x14ac:dyDescent="0.25">
      <c r="A205" t="s">
        <v>93</v>
      </c>
    </row>
    <row r="206" spans="1:6" x14ac:dyDescent="0.25">
      <c r="A206" t="s">
        <v>272</v>
      </c>
      <c r="B206" t="s">
        <v>273</v>
      </c>
      <c r="C206" t="s">
        <v>351</v>
      </c>
      <c r="D206" t="s">
        <v>622</v>
      </c>
      <c r="E206" t="s">
        <v>278</v>
      </c>
      <c r="F206" t="s">
        <v>374</v>
      </c>
    </row>
    <row r="207" spans="1:6" x14ac:dyDescent="0.25">
      <c r="A207" t="s">
        <v>282</v>
      </c>
      <c r="B207" t="s">
        <v>283</v>
      </c>
      <c r="C207" t="s">
        <v>287</v>
      </c>
      <c r="D207" t="s">
        <v>623</v>
      </c>
      <c r="E207" t="s">
        <v>624</v>
      </c>
      <c r="F207" t="s">
        <v>301</v>
      </c>
    </row>
    <row r="208" spans="1:6" x14ac:dyDescent="0.25">
      <c r="A208" t="s">
        <v>290</v>
      </c>
      <c r="B208" t="s">
        <v>291</v>
      </c>
      <c r="C208" t="s">
        <v>383</v>
      </c>
      <c r="D208" t="s">
        <v>334</v>
      </c>
      <c r="E208" t="s">
        <v>415</v>
      </c>
      <c r="F208" t="s">
        <v>408</v>
      </c>
    </row>
    <row r="209" spans="1:6" x14ac:dyDescent="0.25">
      <c r="A209" t="s">
        <v>298</v>
      </c>
      <c r="B209" t="s">
        <v>283</v>
      </c>
      <c r="C209" t="s">
        <v>301</v>
      </c>
      <c r="D209" t="s">
        <v>284</v>
      </c>
      <c r="E209" t="s">
        <v>455</v>
      </c>
      <c r="F209" t="s">
        <v>460</v>
      </c>
    </row>
    <row r="210" spans="1:6" x14ac:dyDescent="0.25">
      <c r="A210" t="s">
        <v>304</v>
      </c>
      <c r="B210" t="s">
        <v>305</v>
      </c>
      <c r="C210" t="s">
        <v>625</v>
      </c>
      <c r="D210" t="s">
        <v>626</v>
      </c>
      <c r="E210" t="s">
        <v>627</v>
      </c>
      <c r="F210" t="s">
        <v>382</v>
      </c>
    </row>
    <row r="212" spans="1:6" x14ac:dyDescent="0.25">
      <c r="A212" t="s">
        <v>628</v>
      </c>
    </row>
    <row r="213" spans="1:6" x14ac:dyDescent="0.25">
      <c r="A213" t="s">
        <v>94</v>
      </c>
    </row>
    <row r="214" spans="1:6" x14ac:dyDescent="0.25">
      <c r="A214" t="s">
        <v>313</v>
      </c>
      <c r="B214" t="s">
        <v>273</v>
      </c>
      <c r="C214" t="s">
        <v>351</v>
      </c>
      <c r="D214" t="s">
        <v>622</v>
      </c>
      <c r="E214" t="s">
        <v>278</v>
      </c>
      <c r="F214" t="s">
        <v>374</v>
      </c>
    </row>
    <row r="215" spans="1:6" x14ac:dyDescent="0.25">
      <c r="A215" t="s">
        <v>314</v>
      </c>
      <c r="B215" t="s">
        <v>315</v>
      </c>
      <c r="C215" t="s">
        <v>629</v>
      </c>
      <c r="D215" t="s">
        <v>630</v>
      </c>
      <c r="E215" t="s">
        <v>631</v>
      </c>
      <c r="F215" t="s">
        <v>629</v>
      </c>
    </row>
    <row r="216" spans="1:6" x14ac:dyDescent="0.25">
      <c r="A216" t="s">
        <v>321</v>
      </c>
      <c r="B216" t="s">
        <v>322</v>
      </c>
      <c r="C216" t="s">
        <v>325</v>
      </c>
      <c r="D216" t="s">
        <v>632</v>
      </c>
      <c r="E216" t="s">
        <v>465</v>
      </c>
      <c r="F216" t="s">
        <v>541</v>
      </c>
    </row>
    <row r="217" spans="1:6" x14ac:dyDescent="0.25">
      <c r="A217" t="s">
        <v>304</v>
      </c>
      <c r="B217" t="s">
        <v>305</v>
      </c>
      <c r="C217" t="s">
        <v>625</v>
      </c>
      <c r="D217" t="s">
        <v>626</v>
      </c>
      <c r="E217" t="s">
        <v>627</v>
      </c>
      <c r="F217" t="s">
        <v>382</v>
      </c>
    </row>
    <row r="219" spans="1:6" x14ac:dyDescent="0.25">
      <c r="A219" t="s">
        <v>633</v>
      </c>
    </row>
    <row r="220" spans="1:6" x14ac:dyDescent="0.25">
      <c r="A220" t="s">
        <v>96</v>
      </c>
    </row>
    <row r="221" spans="1:6" x14ac:dyDescent="0.25">
      <c r="A221" t="s">
        <v>272</v>
      </c>
      <c r="B221" t="s">
        <v>273</v>
      </c>
      <c r="C221" t="s">
        <v>372</v>
      </c>
      <c r="D221" t="s">
        <v>278</v>
      </c>
      <c r="E221" t="s">
        <v>373</v>
      </c>
      <c r="F221" t="s">
        <v>374</v>
      </c>
    </row>
    <row r="222" spans="1:6" x14ac:dyDescent="0.25">
      <c r="A222" t="s">
        <v>282</v>
      </c>
      <c r="B222" t="s">
        <v>283</v>
      </c>
      <c r="C222" t="s">
        <v>285</v>
      </c>
      <c r="D222" t="s">
        <v>565</v>
      </c>
      <c r="E222" t="s">
        <v>634</v>
      </c>
      <c r="F222" t="s">
        <v>635</v>
      </c>
    </row>
    <row r="223" spans="1:6" x14ac:dyDescent="0.25">
      <c r="A223" t="s">
        <v>290</v>
      </c>
      <c r="B223" t="s">
        <v>291</v>
      </c>
      <c r="C223" t="s">
        <v>636</v>
      </c>
      <c r="D223" t="s">
        <v>637</v>
      </c>
      <c r="E223" t="s">
        <v>320</v>
      </c>
      <c r="F223" t="s">
        <v>638</v>
      </c>
    </row>
    <row r="224" spans="1:6" x14ac:dyDescent="0.25">
      <c r="A224" t="s">
        <v>298</v>
      </c>
      <c r="B224" t="s">
        <v>283</v>
      </c>
      <c r="C224" t="s">
        <v>325</v>
      </c>
      <c r="D224" t="s">
        <v>639</v>
      </c>
      <c r="E224" t="s">
        <v>323</v>
      </c>
      <c r="F224" t="s">
        <v>608</v>
      </c>
    </row>
    <row r="225" spans="1:6" x14ac:dyDescent="0.25">
      <c r="A225" t="s">
        <v>304</v>
      </c>
      <c r="B225" t="s">
        <v>305</v>
      </c>
      <c r="C225" t="s">
        <v>601</v>
      </c>
      <c r="D225" t="s">
        <v>640</v>
      </c>
      <c r="E225" t="s">
        <v>641</v>
      </c>
      <c r="F225" t="s">
        <v>642</v>
      </c>
    </row>
    <row r="227" spans="1:6" x14ac:dyDescent="0.25">
      <c r="A227" t="s">
        <v>643</v>
      </c>
    </row>
    <row r="228" spans="1:6" x14ac:dyDescent="0.25">
      <c r="A228" t="s">
        <v>97</v>
      </c>
    </row>
    <row r="229" spans="1:6" x14ac:dyDescent="0.25">
      <c r="A229" t="s">
        <v>401</v>
      </c>
      <c r="B229" t="s">
        <v>273</v>
      </c>
      <c r="C229" t="s">
        <v>372</v>
      </c>
      <c r="D229" t="s">
        <v>278</v>
      </c>
      <c r="E229" t="s">
        <v>373</v>
      </c>
      <c r="F229" t="s">
        <v>374</v>
      </c>
    </row>
    <row r="230" spans="1:6" x14ac:dyDescent="0.25">
      <c r="A230" t="s">
        <v>402</v>
      </c>
      <c r="B230" t="s">
        <v>403</v>
      </c>
      <c r="C230" t="s">
        <v>526</v>
      </c>
      <c r="D230" t="s">
        <v>531</v>
      </c>
      <c r="E230" t="s">
        <v>348</v>
      </c>
      <c r="F230" t="s">
        <v>405</v>
      </c>
    </row>
    <row r="231" spans="1:6" x14ac:dyDescent="0.25">
      <c r="A231" t="s">
        <v>406</v>
      </c>
      <c r="B231" t="s">
        <v>407</v>
      </c>
      <c r="C231" t="s">
        <v>324</v>
      </c>
      <c r="D231" t="s">
        <v>420</v>
      </c>
      <c r="E231" t="s">
        <v>644</v>
      </c>
      <c r="F231" t="s">
        <v>645</v>
      </c>
    </row>
    <row r="232" spans="1:6" x14ac:dyDescent="0.25">
      <c r="A232" t="s">
        <v>304</v>
      </c>
      <c r="B232" t="s">
        <v>305</v>
      </c>
      <c r="C232" t="s">
        <v>601</v>
      </c>
      <c r="D232" t="s">
        <v>640</v>
      </c>
      <c r="E232" t="s">
        <v>641</v>
      </c>
      <c r="F232" t="s">
        <v>642</v>
      </c>
    </row>
    <row r="234" spans="1:6" x14ac:dyDescent="0.25">
      <c r="A234" t="s">
        <v>646</v>
      </c>
    </row>
    <row r="235" spans="1:6" x14ac:dyDescent="0.25">
      <c r="A235" t="s">
        <v>98</v>
      </c>
    </row>
    <row r="236" spans="1:6" x14ac:dyDescent="0.25">
      <c r="A236" t="s">
        <v>371</v>
      </c>
      <c r="B236" t="s">
        <v>273</v>
      </c>
      <c r="C236" t="s">
        <v>372</v>
      </c>
      <c r="D236" t="s">
        <v>278</v>
      </c>
      <c r="E236" t="s">
        <v>373</v>
      </c>
      <c r="F236" t="s">
        <v>374</v>
      </c>
    </row>
    <row r="237" spans="1:6" x14ac:dyDescent="0.25">
      <c r="A237" t="s">
        <v>375</v>
      </c>
      <c r="B237" t="s">
        <v>376</v>
      </c>
      <c r="C237" t="s">
        <v>377</v>
      </c>
      <c r="D237" t="s">
        <v>378</v>
      </c>
      <c r="E237" t="s">
        <v>378</v>
      </c>
      <c r="F237" t="s">
        <v>647</v>
      </c>
    </row>
    <row r="238" spans="1:6" x14ac:dyDescent="0.25">
      <c r="A238" t="s">
        <v>380</v>
      </c>
      <c r="B238" t="s">
        <v>381</v>
      </c>
      <c r="C238" t="s">
        <v>648</v>
      </c>
      <c r="D238" t="s">
        <v>649</v>
      </c>
      <c r="E238" t="s">
        <v>650</v>
      </c>
      <c r="F238" t="s">
        <v>651</v>
      </c>
    </row>
    <row r="239" spans="1:6" x14ac:dyDescent="0.25">
      <c r="A239" t="s">
        <v>386</v>
      </c>
      <c r="B239" t="s">
        <v>387</v>
      </c>
      <c r="C239" t="s">
        <v>383</v>
      </c>
      <c r="D239" t="s">
        <v>652</v>
      </c>
      <c r="E239" t="s">
        <v>653</v>
      </c>
      <c r="F239" t="s">
        <v>654</v>
      </c>
    </row>
    <row r="240" spans="1:6" x14ac:dyDescent="0.25">
      <c r="A240" t="s">
        <v>390</v>
      </c>
      <c r="B240" t="s">
        <v>368</v>
      </c>
      <c r="C240" t="s">
        <v>581</v>
      </c>
      <c r="D240" t="s">
        <v>287</v>
      </c>
      <c r="E240" t="s">
        <v>287</v>
      </c>
      <c r="F240" t="s">
        <v>581</v>
      </c>
    </row>
    <row r="241" spans="1:7" x14ac:dyDescent="0.25">
      <c r="A241" t="s">
        <v>392</v>
      </c>
      <c r="B241" t="s">
        <v>393</v>
      </c>
      <c r="C241" t="s">
        <v>479</v>
      </c>
      <c r="D241" t="s">
        <v>655</v>
      </c>
      <c r="E241" t="s">
        <v>656</v>
      </c>
      <c r="F241" t="s">
        <v>657</v>
      </c>
    </row>
    <row r="242" spans="1:7" x14ac:dyDescent="0.25">
      <c r="A242" t="s">
        <v>304</v>
      </c>
      <c r="B242" t="s">
        <v>305</v>
      </c>
      <c r="C242" t="s">
        <v>601</v>
      </c>
      <c r="D242" t="s">
        <v>640</v>
      </c>
      <c r="E242" t="s">
        <v>641</v>
      </c>
      <c r="F242" t="s">
        <v>642</v>
      </c>
    </row>
    <row r="244" spans="1:7" x14ac:dyDescent="0.25">
      <c r="A244" t="s">
        <v>658</v>
      </c>
    </row>
    <row r="245" spans="1:7" x14ac:dyDescent="0.25">
      <c r="A245" t="s">
        <v>99</v>
      </c>
    </row>
    <row r="246" spans="1:7" x14ac:dyDescent="0.25">
      <c r="A246" t="s">
        <v>313</v>
      </c>
      <c r="B246" t="s">
        <v>273</v>
      </c>
      <c r="C246" t="s">
        <v>372</v>
      </c>
      <c r="D246" t="s">
        <v>278</v>
      </c>
      <c r="E246" t="s">
        <v>373</v>
      </c>
      <c r="F246" t="s">
        <v>374</v>
      </c>
    </row>
    <row r="247" spans="1:7" x14ac:dyDescent="0.25">
      <c r="A247" t="s">
        <v>314</v>
      </c>
      <c r="B247" t="s">
        <v>315</v>
      </c>
      <c r="C247" t="s">
        <v>377</v>
      </c>
      <c r="D247" t="s">
        <v>306</v>
      </c>
      <c r="E247" t="s">
        <v>466</v>
      </c>
      <c r="F247" t="s">
        <v>659</v>
      </c>
    </row>
    <row r="248" spans="1:7" x14ac:dyDescent="0.25">
      <c r="A248" t="s">
        <v>321</v>
      </c>
      <c r="B248" t="s">
        <v>322</v>
      </c>
      <c r="C248" t="s">
        <v>600</v>
      </c>
      <c r="D248" t="s">
        <v>660</v>
      </c>
      <c r="E248" t="s">
        <v>619</v>
      </c>
      <c r="F248" t="s">
        <v>661</v>
      </c>
    </row>
    <row r="249" spans="1:7" x14ac:dyDescent="0.25">
      <c r="A249" t="s">
        <v>304</v>
      </c>
      <c r="B249" t="s">
        <v>305</v>
      </c>
      <c r="C249" t="s">
        <v>601</v>
      </c>
      <c r="D249" t="s">
        <v>640</v>
      </c>
      <c r="E249" t="s">
        <v>641</v>
      </c>
      <c r="F249" t="s">
        <v>642</v>
      </c>
    </row>
    <row r="251" spans="1:7" x14ac:dyDescent="0.25">
      <c r="A251" t="s">
        <v>662</v>
      </c>
    </row>
    <row r="252" spans="1:7" x14ac:dyDescent="0.25">
      <c r="A252" t="s">
        <v>101</v>
      </c>
    </row>
    <row r="253" spans="1:7" x14ac:dyDescent="0.25">
      <c r="A253" t="s">
        <v>272</v>
      </c>
      <c r="B253" t="s">
        <v>273</v>
      </c>
      <c r="C253" t="s">
        <v>543</v>
      </c>
      <c r="D253" t="s">
        <v>544</v>
      </c>
      <c r="E253" t="s">
        <v>545</v>
      </c>
      <c r="F253" t="s">
        <v>546</v>
      </c>
      <c r="G253" t="s">
        <v>547</v>
      </c>
    </row>
    <row r="254" spans="1:7" x14ac:dyDescent="0.25">
      <c r="A254" t="s">
        <v>282</v>
      </c>
      <c r="B254" t="s">
        <v>548</v>
      </c>
      <c r="C254" t="s">
        <v>517</v>
      </c>
      <c r="D254" t="s">
        <v>663</v>
      </c>
      <c r="E254" t="s">
        <v>619</v>
      </c>
      <c r="F254" t="s">
        <v>619</v>
      </c>
      <c r="G254" t="s">
        <v>491</v>
      </c>
    </row>
    <row r="255" spans="1:7" x14ac:dyDescent="0.25">
      <c r="A255" t="s">
        <v>290</v>
      </c>
      <c r="B255" t="s">
        <v>553</v>
      </c>
      <c r="C255" t="s">
        <v>339</v>
      </c>
      <c r="D255" t="s">
        <v>664</v>
      </c>
      <c r="E255" t="s">
        <v>665</v>
      </c>
      <c r="F255" t="s">
        <v>666</v>
      </c>
      <c r="G255" t="s">
        <v>395</v>
      </c>
    </row>
    <row r="256" spans="1:7" x14ac:dyDescent="0.25">
      <c r="A256" t="s">
        <v>298</v>
      </c>
      <c r="B256" t="s">
        <v>557</v>
      </c>
      <c r="C256" t="s">
        <v>609</v>
      </c>
      <c r="D256" t="s">
        <v>645</v>
      </c>
      <c r="E256" t="s">
        <v>531</v>
      </c>
      <c r="F256" t="s">
        <v>526</v>
      </c>
      <c r="G256" t="s">
        <v>460</v>
      </c>
    </row>
    <row r="257" spans="1:7" x14ac:dyDescent="0.25">
      <c r="A257" t="s">
        <v>304</v>
      </c>
      <c r="B257" t="s">
        <v>562</v>
      </c>
      <c r="C257" t="s">
        <v>563</v>
      </c>
      <c r="D257" t="s">
        <v>638</v>
      </c>
      <c r="E257" t="s">
        <v>667</v>
      </c>
      <c r="F257" t="s">
        <v>316</v>
      </c>
      <c r="G257" t="s">
        <v>625</v>
      </c>
    </row>
    <row r="259" spans="1:7" x14ac:dyDescent="0.25">
      <c r="A259" t="s">
        <v>668</v>
      </c>
    </row>
    <row r="260" spans="1:7" x14ac:dyDescent="0.25">
      <c r="A260" t="s">
        <v>102</v>
      </c>
    </row>
    <row r="261" spans="1:7" x14ac:dyDescent="0.25">
      <c r="A261" t="s">
        <v>313</v>
      </c>
      <c r="B261" t="s">
        <v>273</v>
      </c>
      <c r="C261" t="s">
        <v>543</v>
      </c>
      <c r="D261" t="s">
        <v>544</v>
      </c>
      <c r="E261" t="s">
        <v>545</v>
      </c>
      <c r="F261" t="s">
        <v>546</v>
      </c>
      <c r="G261" t="s">
        <v>547</v>
      </c>
    </row>
    <row r="262" spans="1:7" x14ac:dyDescent="0.25">
      <c r="A262" t="s">
        <v>314</v>
      </c>
      <c r="B262" t="s">
        <v>393</v>
      </c>
      <c r="C262" t="s">
        <v>669</v>
      </c>
      <c r="D262" t="s">
        <v>670</v>
      </c>
      <c r="E262" t="s">
        <v>671</v>
      </c>
      <c r="F262" t="s">
        <v>672</v>
      </c>
      <c r="G262" t="s">
        <v>536</v>
      </c>
    </row>
    <row r="263" spans="1:7" x14ac:dyDescent="0.25">
      <c r="A263" t="s">
        <v>321</v>
      </c>
      <c r="B263" t="s">
        <v>598</v>
      </c>
      <c r="C263" t="s">
        <v>673</v>
      </c>
      <c r="D263" t="s">
        <v>674</v>
      </c>
      <c r="E263" t="s">
        <v>675</v>
      </c>
      <c r="F263" t="s">
        <v>673</v>
      </c>
      <c r="G263" t="s">
        <v>599</v>
      </c>
    </row>
    <row r="264" spans="1:7" x14ac:dyDescent="0.25">
      <c r="A264" t="s">
        <v>304</v>
      </c>
      <c r="B264" t="s">
        <v>562</v>
      </c>
      <c r="C264" t="s">
        <v>563</v>
      </c>
      <c r="D264" t="s">
        <v>638</v>
      </c>
      <c r="E264" t="s">
        <v>667</v>
      </c>
      <c r="F264" t="s">
        <v>316</v>
      </c>
      <c r="G264" t="s">
        <v>625</v>
      </c>
    </row>
    <row r="266" spans="1:7" x14ac:dyDescent="0.25">
      <c r="A266" t="s">
        <v>676</v>
      </c>
    </row>
    <row r="267" spans="1:7" x14ac:dyDescent="0.25">
      <c r="A267" t="s">
        <v>103</v>
      </c>
    </row>
    <row r="268" spans="1:7" x14ac:dyDescent="0.25">
      <c r="A268" t="s">
        <v>313</v>
      </c>
      <c r="B268" t="s">
        <v>273</v>
      </c>
      <c r="C268" t="s">
        <v>525</v>
      </c>
      <c r="D268" t="s">
        <v>527</v>
      </c>
      <c r="E268" t="s">
        <v>529</v>
      </c>
      <c r="F268" t="s">
        <v>532</v>
      </c>
    </row>
    <row r="269" spans="1:7" x14ac:dyDescent="0.25">
      <c r="A269" t="s">
        <v>314</v>
      </c>
      <c r="B269" t="s">
        <v>315</v>
      </c>
      <c r="C269" t="s">
        <v>316</v>
      </c>
      <c r="D269" t="s">
        <v>320</v>
      </c>
      <c r="E269" t="s">
        <v>309</v>
      </c>
      <c r="F269" t="s">
        <v>677</v>
      </c>
    </row>
    <row r="270" spans="1:7" x14ac:dyDescent="0.25">
      <c r="A270" t="s">
        <v>321</v>
      </c>
      <c r="B270" t="s">
        <v>322</v>
      </c>
      <c r="C270" t="s">
        <v>678</v>
      </c>
      <c r="D270" t="s">
        <v>679</v>
      </c>
      <c r="E270" t="s">
        <v>342</v>
      </c>
      <c r="F270" t="s">
        <v>680</v>
      </c>
    </row>
    <row r="271" spans="1:7" x14ac:dyDescent="0.25">
      <c r="A271" t="s">
        <v>304</v>
      </c>
      <c r="B271" t="s">
        <v>305</v>
      </c>
      <c r="C271" t="s">
        <v>681</v>
      </c>
      <c r="D271" t="s">
        <v>682</v>
      </c>
      <c r="E271" t="s">
        <v>683</v>
      </c>
      <c r="F271" t="s">
        <v>684</v>
      </c>
    </row>
    <row r="273" spans="1:16" x14ac:dyDescent="0.25">
      <c r="A273" t="s">
        <v>685</v>
      </c>
    </row>
    <row r="274" spans="1:16" x14ac:dyDescent="0.25">
      <c r="A274" t="s">
        <v>104</v>
      </c>
    </row>
    <row r="275" spans="1:16" x14ac:dyDescent="0.25">
      <c r="A275" t="s">
        <v>313</v>
      </c>
      <c r="B275" t="s">
        <v>273</v>
      </c>
      <c r="C275" t="s">
        <v>686</v>
      </c>
      <c r="D275" t="s">
        <v>687</v>
      </c>
      <c r="E275" t="s">
        <v>688</v>
      </c>
      <c r="F275" t="s">
        <v>689</v>
      </c>
      <c r="G275" t="s">
        <v>690</v>
      </c>
      <c r="H275" t="s">
        <v>691</v>
      </c>
      <c r="I275" t="s">
        <v>692</v>
      </c>
      <c r="J275" t="s">
        <v>693</v>
      </c>
      <c r="K275" t="s">
        <v>694</v>
      </c>
      <c r="L275" t="s">
        <v>695</v>
      </c>
      <c r="M275" t="s">
        <v>696</v>
      </c>
      <c r="N275" t="s">
        <v>697</v>
      </c>
      <c r="O275" t="s">
        <v>698</v>
      </c>
      <c r="P275" t="s">
        <v>699</v>
      </c>
    </row>
    <row r="276" spans="1:16" x14ac:dyDescent="0.25">
      <c r="A276" t="s">
        <v>314</v>
      </c>
      <c r="B276" t="s">
        <v>315</v>
      </c>
      <c r="C276" t="s">
        <v>700</v>
      </c>
      <c r="D276" t="s">
        <v>701</v>
      </c>
      <c r="E276" t="s">
        <v>539</v>
      </c>
      <c r="F276" t="s">
        <v>287</v>
      </c>
      <c r="G276" t="s">
        <v>702</v>
      </c>
      <c r="H276" t="s">
        <v>701</v>
      </c>
      <c r="I276" t="s">
        <v>318</v>
      </c>
      <c r="J276" t="s">
        <v>309</v>
      </c>
      <c r="K276" t="s">
        <v>701</v>
      </c>
      <c r="L276" t="s">
        <v>377</v>
      </c>
      <c r="M276" t="s">
        <v>550</v>
      </c>
      <c r="N276" t="s">
        <v>338</v>
      </c>
      <c r="O276" t="s">
        <v>337</v>
      </c>
      <c r="P276" t="s">
        <v>287</v>
      </c>
    </row>
    <row r="277" spans="1:16" x14ac:dyDescent="0.25">
      <c r="A277" t="s">
        <v>321</v>
      </c>
      <c r="B277" t="s">
        <v>322</v>
      </c>
      <c r="C277" t="s">
        <v>703</v>
      </c>
      <c r="D277" t="s">
        <v>704</v>
      </c>
      <c r="E277" t="s">
        <v>422</v>
      </c>
      <c r="F277" t="s">
        <v>309</v>
      </c>
      <c r="G277" t="s">
        <v>424</v>
      </c>
      <c r="H277" t="s">
        <v>324</v>
      </c>
      <c r="I277" t="s">
        <v>462</v>
      </c>
      <c r="J277" t="s">
        <v>541</v>
      </c>
      <c r="K277" t="s">
        <v>704</v>
      </c>
      <c r="L277" t="s">
        <v>409</v>
      </c>
      <c r="M277" t="s">
        <v>422</v>
      </c>
      <c r="N277" t="s">
        <v>409</v>
      </c>
      <c r="O277" t="s">
        <v>704</v>
      </c>
      <c r="P277" t="s">
        <v>462</v>
      </c>
    </row>
    <row r="278" spans="1:16" x14ac:dyDescent="0.25">
      <c r="A278" t="s">
        <v>304</v>
      </c>
      <c r="B278" t="s">
        <v>305</v>
      </c>
      <c r="C278" t="s">
        <v>705</v>
      </c>
      <c r="D278" t="s">
        <v>479</v>
      </c>
      <c r="E278" t="s">
        <v>539</v>
      </c>
      <c r="F278" t="s">
        <v>509</v>
      </c>
      <c r="G278" t="s">
        <v>609</v>
      </c>
      <c r="H278" t="s">
        <v>648</v>
      </c>
      <c r="I278" t="s">
        <v>419</v>
      </c>
      <c r="J278" t="s">
        <v>539</v>
      </c>
      <c r="K278" t="s">
        <v>479</v>
      </c>
      <c r="L278" t="s">
        <v>347</v>
      </c>
      <c r="M278" t="s">
        <v>419</v>
      </c>
      <c r="N278" t="s">
        <v>488</v>
      </c>
      <c r="O278" t="s">
        <v>349</v>
      </c>
      <c r="P278" t="s">
        <v>309</v>
      </c>
    </row>
    <row r="280" spans="1:16" x14ac:dyDescent="0.25">
      <c r="A280" t="s">
        <v>706</v>
      </c>
    </row>
    <row r="281" spans="1:16" x14ac:dyDescent="0.25">
      <c r="A281" t="s">
        <v>106</v>
      </c>
    </row>
    <row r="282" spans="1:16" x14ac:dyDescent="0.25">
      <c r="A282" t="s">
        <v>272</v>
      </c>
      <c r="B282" t="s">
        <v>273</v>
      </c>
      <c r="C282" t="s">
        <v>707</v>
      </c>
      <c r="D282" t="s">
        <v>372</v>
      </c>
      <c r="E282" t="s">
        <v>708</v>
      </c>
      <c r="F282" t="s">
        <v>709</v>
      </c>
      <c r="G282" t="s">
        <v>357</v>
      </c>
      <c r="H282" t="s">
        <v>710</v>
      </c>
      <c r="I282" t="s">
        <v>280</v>
      </c>
      <c r="J282" t="s">
        <v>711</v>
      </c>
      <c r="K282" t="s">
        <v>712</v>
      </c>
      <c r="L282" t="s">
        <v>713</v>
      </c>
      <c r="M282" t="s">
        <v>714</v>
      </c>
      <c r="N282" t="s">
        <v>715</v>
      </c>
    </row>
    <row r="283" spans="1:16" x14ac:dyDescent="0.25">
      <c r="A283" t="s">
        <v>282</v>
      </c>
      <c r="B283" t="s">
        <v>548</v>
      </c>
      <c r="C283" t="s">
        <v>287</v>
      </c>
      <c r="D283" t="s">
        <v>287</v>
      </c>
      <c r="E283" t="s">
        <v>287</v>
      </c>
      <c r="F283" t="s">
        <v>549</v>
      </c>
      <c r="G283" t="s">
        <v>287</v>
      </c>
      <c r="H283" t="s">
        <v>550</v>
      </c>
      <c r="I283" t="s">
        <v>287</v>
      </c>
      <c r="J283" t="s">
        <v>716</v>
      </c>
      <c r="K283" t="s">
        <v>619</v>
      </c>
      <c r="L283" t="s">
        <v>549</v>
      </c>
      <c r="M283" t="s">
        <v>717</v>
      </c>
      <c r="N283" t="s">
        <v>549</v>
      </c>
    </row>
    <row r="284" spans="1:16" x14ac:dyDescent="0.25">
      <c r="A284" t="s">
        <v>290</v>
      </c>
      <c r="B284" t="s">
        <v>718</v>
      </c>
      <c r="C284" t="s">
        <v>287</v>
      </c>
      <c r="D284" t="s">
        <v>287</v>
      </c>
      <c r="E284" t="s">
        <v>462</v>
      </c>
      <c r="F284" t="s">
        <v>284</v>
      </c>
      <c r="G284" t="s">
        <v>287</v>
      </c>
      <c r="H284" t="s">
        <v>719</v>
      </c>
      <c r="I284" t="s">
        <v>287</v>
      </c>
      <c r="J284" t="s">
        <v>720</v>
      </c>
      <c r="K284" t="s">
        <v>721</v>
      </c>
      <c r="L284" t="s">
        <v>722</v>
      </c>
      <c r="M284" t="s">
        <v>723</v>
      </c>
      <c r="N284" t="s">
        <v>724</v>
      </c>
    </row>
    <row r="285" spans="1:16" x14ac:dyDescent="0.25">
      <c r="A285" t="s">
        <v>298</v>
      </c>
      <c r="B285" t="s">
        <v>725</v>
      </c>
      <c r="C285" t="s">
        <v>287</v>
      </c>
      <c r="D285" t="s">
        <v>287</v>
      </c>
      <c r="E285" t="s">
        <v>522</v>
      </c>
      <c r="F285" t="s">
        <v>419</v>
      </c>
      <c r="G285" t="s">
        <v>287</v>
      </c>
      <c r="H285" t="s">
        <v>419</v>
      </c>
      <c r="I285" t="s">
        <v>287</v>
      </c>
      <c r="J285" t="s">
        <v>726</v>
      </c>
      <c r="K285" t="s">
        <v>727</v>
      </c>
      <c r="L285" t="s">
        <v>728</v>
      </c>
      <c r="M285" t="s">
        <v>729</v>
      </c>
      <c r="N285" t="s">
        <v>419</v>
      </c>
    </row>
    <row r="286" spans="1:16" x14ac:dyDescent="0.25">
      <c r="A286" t="s">
        <v>304</v>
      </c>
      <c r="B286" t="s">
        <v>730</v>
      </c>
      <c r="C286" t="s">
        <v>287</v>
      </c>
      <c r="D286" t="s">
        <v>287</v>
      </c>
      <c r="E286" t="s">
        <v>539</v>
      </c>
      <c r="F286" t="s">
        <v>575</v>
      </c>
      <c r="G286" t="s">
        <v>287</v>
      </c>
      <c r="H286" t="s">
        <v>731</v>
      </c>
      <c r="I286" t="s">
        <v>287</v>
      </c>
      <c r="J286" t="s">
        <v>572</v>
      </c>
      <c r="K286" t="s">
        <v>732</v>
      </c>
      <c r="L286" t="s">
        <v>733</v>
      </c>
      <c r="M286" t="s">
        <v>734</v>
      </c>
      <c r="N286" t="s">
        <v>728</v>
      </c>
    </row>
    <row r="288" spans="1:16" x14ac:dyDescent="0.25">
      <c r="A288" t="s">
        <v>735</v>
      </c>
    </row>
    <row r="289" spans="1:14" x14ac:dyDescent="0.25">
      <c r="A289" t="s">
        <v>107</v>
      </c>
    </row>
    <row r="290" spans="1:14" x14ac:dyDescent="0.25">
      <c r="A290" t="s">
        <v>736</v>
      </c>
      <c r="B290" t="s">
        <v>273</v>
      </c>
      <c r="C290" t="s">
        <v>707</v>
      </c>
      <c r="D290" t="s">
        <v>372</v>
      </c>
      <c r="E290" t="s">
        <v>708</v>
      </c>
      <c r="F290" t="s">
        <v>709</v>
      </c>
      <c r="G290" t="s">
        <v>357</v>
      </c>
      <c r="H290" t="s">
        <v>710</v>
      </c>
      <c r="I290" t="s">
        <v>280</v>
      </c>
      <c r="J290" t="s">
        <v>711</v>
      </c>
      <c r="K290" t="s">
        <v>712</v>
      </c>
      <c r="L290" t="s">
        <v>713</v>
      </c>
      <c r="M290" t="s">
        <v>714</v>
      </c>
      <c r="N290" t="s">
        <v>715</v>
      </c>
    </row>
    <row r="291" spans="1:14" x14ac:dyDescent="0.25">
      <c r="A291" t="s">
        <v>737</v>
      </c>
      <c r="B291" t="s">
        <v>598</v>
      </c>
      <c r="C291" t="s">
        <v>287</v>
      </c>
      <c r="D291" t="s">
        <v>287</v>
      </c>
      <c r="E291" t="s">
        <v>539</v>
      </c>
      <c r="F291" t="s">
        <v>673</v>
      </c>
      <c r="G291" t="s">
        <v>287</v>
      </c>
      <c r="H291" t="s">
        <v>308</v>
      </c>
      <c r="I291" t="s">
        <v>287</v>
      </c>
      <c r="J291" t="s">
        <v>602</v>
      </c>
      <c r="K291" t="s">
        <v>738</v>
      </c>
      <c r="L291" t="s">
        <v>739</v>
      </c>
      <c r="M291" t="s">
        <v>740</v>
      </c>
      <c r="N291" t="s">
        <v>619</v>
      </c>
    </row>
    <row r="292" spans="1:14" x14ac:dyDescent="0.25">
      <c r="A292" t="s">
        <v>741</v>
      </c>
      <c r="B292" t="s">
        <v>439</v>
      </c>
      <c r="C292" t="s">
        <v>287</v>
      </c>
      <c r="D292" t="s">
        <v>287</v>
      </c>
      <c r="E292" t="s">
        <v>287</v>
      </c>
      <c r="F292" t="s">
        <v>287</v>
      </c>
      <c r="G292" t="s">
        <v>287</v>
      </c>
      <c r="H292" t="s">
        <v>287</v>
      </c>
      <c r="I292" t="s">
        <v>287</v>
      </c>
      <c r="J292" t="s">
        <v>519</v>
      </c>
      <c r="K292" t="s">
        <v>581</v>
      </c>
      <c r="L292" t="s">
        <v>287</v>
      </c>
      <c r="M292" t="s">
        <v>519</v>
      </c>
      <c r="N292" t="s">
        <v>287</v>
      </c>
    </row>
    <row r="293" spans="1:14" x14ac:dyDescent="0.25">
      <c r="A293" t="s">
        <v>742</v>
      </c>
      <c r="B293" t="s">
        <v>743</v>
      </c>
      <c r="C293" t="s">
        <v>287</v>
      </c>
      <c r="D293" t="s">
        <v>287</v>
      </c>
      <c r="E293" t="s">
        <v>467</v>
      </c>
      <c r="F293" t="s">
        <v>398</v>
      </c>
      <c r="G293" t="s">
        <v>287</v>
      </c>
      <c r="H293" t="s">
        <v>489</v>
      </c>
      <c r="I293" t="s">
        <v>287</v>
      </c>
      <c r="J293" t="s">
        <v>744</v>
      </c>
      <c r="K293" t="s">
        <v>745</v>
      </c>
      <c r="L293" t="s">
        <v>746</v>
      </c>
      <c r="M293" t="s">
        <v>747</v>
      </c>
      <c r="N293" t="s">
        <v>489</v>
      </c>
    </row>
    <row r="294" spans="1:14" x14ac:dyDescent="0.25">
      <c r="A294" t="s">
        <v>304</v>
      </c>
      <c r="B294" t="s">
        <v>730</v>
      </c>
      <c r="C294" t="s">
        <v>287</v>
      </c>
      <c r="D294" t="s">
        <v>287</v>
      </c>
      <c r="E294" t="s">
        <v>539</v>
      </c>
      <c r="F294" t="s">
        <v>575</v>
      </c>
      <c r="G294" t="s">
        <v>287</v>
      </c>
      <c r="H294" t="s">
        <v>731</v>
      </c>
      <c r="I294" t="s">
        <v>287</v>
      </c>
      <c r="J294" t="s">
        <v>572</v>
      </c>
      <c r="K294" t="s">
        <v>732</v>
      </c>
      <c r="L294" t="s">
        <v>733</v>
      </c>
      <c r="M294" t="s">
        <v>734</v>
      </c>
      <c r="N294" t="s">
        <v>728</v>
      </c>
    </row>
    <row r="296" spans="1:14" x14ac:dyDescent="0.25">
      <c r="A296" t="s">
        <v>748</v>
      </c>
    </row>
    <row r="297" spans="1:14" x14ac:dyDescent="0.25">
      <c r="A297" t="s">
        <v>108</v>
      </c>
    </row>
    <row r="298" spans="1:14" x14ac:dyDescent="0.25">
      <c r="A298" t="s">
        <v>313</v>
      </c>
      <c r="B298" t="s">
        <v>273</v>
      </c>
      <c r="C298" t="s">
        <v>707</v>
      </c>
      <c r="D298" t="s">
        <v>372</v>
      </c>
      <c r="E298" t="s">
        <v>708</v>
      </c>
      <c r="F298" t="s">
        <v>709</v>
      </c>
      <c r="G298" t="s">
        <v>357</v>
      </c>
      <c r="H298" t="s">
        <v>710</v>
      </c>
      <c r="I298" t="s">
        <v>280</v>
      </c>
      <c r="J298" t="s">
        <v>711</v>
      </c>
      <c r="K298" t="s">
        <v>712</v>
      </c>
      <c r="L298" t="s">
        <v>713</v>
      </c>
      <c r="M298" t="s">
        <v>714</v>
      </c>
      <c r="N298" t="s">
        <v>715</v>
      </c>
    </row>
    <row r="299" spans="1:14" x14ac:dyDescent="0.25">
      <c r="A299" t="s">
        <v>314</v>
      </c>
      <c r="B299" t="s">
        <v>749</v>
      </c>
      <c r="C299" t="s">
        <v>287</v>
      </c>
      <c r="D299" t="s">
        <v>287</v>
      </c>
      <c r="E299" t="s">
        <v>460</v>
      </c>
      <c r="F299" t="s">
        <v>586</v>
      </c>
      <c r="G299" t="s">
        <v>287</v>
      </c>
      <c r="H299" t="s">
        <v>722</v>
      </c>
      <c r="I299" t="s">
        <v>287</v>
      </c>
      <c r="J299" t="s">
        <v>750</v>
      </c>
      <c r="K299" t="s">
        <v>751</v>
      </c>
      <c r="L299" t="s">
        <v>722</v>
      </c>
      <c r="M299" t="s">
        <v>752</v>
      </c>
      <c r="N299" t="s">
        <v>753</v>
      </c>
    </row>
    <row r="300" spans="1:14" x14ac:dyDescent="0.25">
      <c r="A300" t="s">
        <v>321</v>
      </c>
      <c r="B300" t="s">
        <v>754</v>
      </c>
      <c r="C300" t="s">
        <v>287</v>
      </c>
      <c r="D300" t="s">
        <v>287</v>
      </c>
      <c r="E300" t="s">
        <v>419</v>
      </c>
      <c r="F300" t="s">
        <v>755</v>
      </c>
      <c r="G300" t="s">
        <v>287</v>
      </c>
      <c r="H300" t="s">
        <v>287</v>
      </c>
      <c r="I300" t="s">
        <v>287</v>
      </c>
      <c r="J300" t="s">
        <v>756</v>
      </c>
      <c r="K300" t="s">
        <v>757</v>
      </c>
      <c r="L300" t="s">
        <v>758</v>
      </c>
      <c r="M300" t="s">
        <v>729</v>
      </c>
      <c r="N300" t="s">
        <v>759</v>
      </c>
    </row>
    <row r="301" spans="1:14" x14ac:dyDescent="0.25">
      <c r="A301" t="s">
        <v>304</v>
      </c>
      <c r="B301" t="s">
        <v>730</v>
      </c>
      <c r="C301" t="s">
        <v>287</v>
      </c>
      <c r="D301" t="s">
        <v>287</v>
      </c>
      <c r="E301" t="s">
        <v>539</v>
      </c>
      <c r="F301" t="s">
        <v>575</v>
      </c>
      <c r="G301" t="s">
        <v>287</v>
      </c>
      <c r="H301" t="s">
        <v>731</v>
      </c>
      <c r="I301" t="s">
        <v>287</v>
      </c>
      <c r="J301" t="s">
        <v>572</v>
      </c>
      <c r="K301" t="s">
        <v>732</v>
      </c>
      <c r="L301" t="s">
        <v>733</v>
      </c>
      <c r="M301" t="s">
        <v>734</v>
      </c>
      <c r="N301" t="s">
        <v>728</v>
      </c>
    </row>
    <row r="303" spans="1:14" x14ac:dyDescent="0.25">
      <c r="A303" t="s">
        <v>760</v>
      </c>
    </row>
    <row r="304" spans="1:14" x14ac:dyDescent="0.25">
      <c r="A304" t="s">
        <v>109</v>
      </c>
    </row>
    <row r="305" spans="1:5" x14ac:dyDescent="0.25">
      <c r="A305" t="s">
        <v>313</v>
      </c>
      <c r="B305" t="s">
        <v>273</v>
      </c>
      <c r="C305" t="s">
        <v>761</v>
      </c>
      <c r="D305" t="s">
        <v>762</v>
      </c>
      <c r="E305" t="s">
        <v>763</v>
      </c>
    </row>
    <row r="306" spans="1:5" x14ac:dyDescent="0.25">
      <c r="A306" t="s">
        <v>314</v>
      </c>
      <c r="B306" t="s">
        <v>315</v>
      </c>
      <c r="C306" t="s">
        <v>764</v>
      </c>
      <c r="D306" t="s">
        <v>287</v>
      </c>
      <c r="E306" t="s">
        <v>539</v>
      </c>
    </row>
    <row r="307" spans="1:5" x14ac:dyDescent="0.25">
      <c r="A307" t="s">
        <v>321</v>
      </c>
      <c r="B307" t="s">
        <v>322</v>
      </c>
      <c r="C307" t="s">
        <v>765</v>
      </c>
      <c r="D307" t="s">
        <v>309</v>
      </c>
      <c r="E307" t="s">
        <v>766</v>
      </c>
    </row>
    <row r="308" spans="1:5" x14ac:dyDescent="0.25">
      <c r="A308" t="s">
        <v>304</v>
      </c>
      <c r="B308" t="s">
        <v>305</v>
      </c>
      <c r="C308" t="s">
        <v>767</v>
      </c>
      <c r="D308" t="s">
        <v>509</v>
      </c>
      <c r="E308" t="s">
        <v>683</v>
      </c>
    </row>
    <row r="310" spans="1:5" x14ac:dyDescent="0.25">
      <c r="A310" t="s">
        <v>768</v>
      </c>
    </row>
    <row r="311" spans="1:5" x14ac:dyDescent="0.25">
      <c r="A311" t="s">
        <v>110</v>
      </c>
    </row>
    <row r="312" spans="1:5" x14ac:dyDescent="0.25">
      <c r="A312" t="s">
        <v>313</v>
      </c>
      <c r="B312" t="s">
        <v>273</v>
      </c>
      <c r="C312" t="s">
        <v>761</v>
      </c>
      <c r="D312" t="s">
        <v>762</v>
      </c>
      <c r="E312" t="s">
        <v>763</v>
      </c>
    </row>
    <row r="313" spans="1:5" x14ac:dyDescent="0.25">
      <c r="A313" t="s">
        <v>314</v>
      </c>
      <c r="B313" t="s">
        <v>315</v>
      </c>
      <c r="C313" t="s">
        <v>769</v>
      </c>
      <c r="D313" t="s">
        <v>309</v>
      </c>
      <c r="E313" t="s">
        <v>770</v>
      </c>
    </row>
    <row r="314" spans="1:5" x14ac:dyDescent="0.25">
      <c r="A314" t="s">
        <v>321</v>
      </c>
      <c r="B314" t="s">
        <v>322</v>
      </c>
      <c r="C314" t="s">
        <v>771</v>
      </c>
      <c r="D314" t="s">
        <v>422</v>
      </c>
      <c r="E314" t="s">
        <v>772</v>
      </c>
    </row>
    <row r="315" spans="1:5" x14ac:dyDescent="0.25">
      <c r="A315" t="s">
        <v>304</v>
      </c>
      <c r="B315" t="s">
        <v>305</v>
      </c>
      <c r="C315" t="s">
        <v>773</v>
      </c>
      <c r="D315" t="s">
        <v>462</v>
      </c>
      <c r="E315" t="s">
        <v>774</v>
      </c>
    </row>
    <row r="317" spans="1:5" x14ac:dyDescent="0.25">
      <c r="A317" t="s">
        <v>775</v>
      </c>
    </row>
    <row r="318" spans="1:5" x14ac:dyDescent="0.25">
      <c r="A318" t="s">
        <v>111</v>
      </c>
    </row>
    <row r="319" spans="1:5" x14ac:dyDescent="0.25">
      <c r="A319" t="s">
        <v>313</v>
      </c>
      <c r="B319" t="s">
        <v>273</v>
      </c>
      <c r="C319" t="s">
        <v>761</v>
      </c>
      <c r="D319" t="s">
        <v>762</v>
      </c>
      <c r="E319" t="s">
        <v>763</v>
      </c>
    </row>
    <row r="320" spans="1:5" x14ac:dyDescent="0.25">
      <c r="A320" t="s">
        <v>314</v>
      </c>
      <c r="B320" t="s">
        <v>315</v>
      </c>
      <c r="C320" t="s">
        <v>776</v>
      </c>
      <c r="D320" t="s">
        <v>287</v>
      </c>
      <c r="E320" t="s">
        <v>681</v>
      </c>
    </row>
    <row r="321" spans="1:6" x14ac:dyDescent="0.25">
      <c r="A321" t="s">
        <v>321</v>
      </c>
      <c r="B321" t="s">
        <v>322</v>
      </c>
      <c r="C321" t="s">
        <v>777</v>
      </c>
      <c r="D321" t="s">
        <v>309</v>
      </c>
      <c r="E321" t="s">
        <v>774</v>
      </c>
    </row>
    <row r="322" spans="1:6" x14ac:dyDescent="0.25">
      <c r="A322" t="s">
        <v>304</v>
      </c>
      <c r="B322" t="s">
        <v>305</v>
      </c>
      <c r="C322" t="s">
        <v>771</v>
      </c>
      <c r="D322" t="s">
        <v>509</v>
      </c>
      <c r="E322" t="s">
        <v>575</v>
      </c>
    </row>
    <row r="324" spans="1:6" x14ac:dyDescent="0.25">
      <c r="A324" t="s">
        <v>778</v>
      </c>
    </row>
    <row r="325" spans="1:6" x14ac:dyDescent="0.25">
      <c r="A325" t="s">
        <v>112</v>
      </c>
    </row>
    <row r="326" spans="1:6" x14ac:dyDescent="0.25">
      <c r="A326" t="s">
        <v>313</v>
      </c>
      <c r="B326" t="s">
        <v>273</v>
      </c>
      <c r="C326" t="s">
        <v>779</v>
      </c>
      <c r="D326" t="s">
        <v>761</v>
      </c>
      <c r="E326" t="s">
        <v>762</v>
      </c>
      <c r="F326" t="s">
        <v>763</v>
      </c>
    </row>
    <row r="327" spans="1:6" x14ac:dyDescent="0.25">
      <c r="A327" t="s">
        <v>314</v>
      </c>
      <c r="B327" t="s">
        <v>315</v>
      </c>
      <c r="C327" t="s">
        <v>309</v>
      </c>
      <c r="D327" t="s">
        <v>780</v>
      </c>
      <c r="E327" t="s">
        <v>539</v>
      </c>
      <c r="F327" t="s">
        <v>781</v>
      </c>
    </row>
    <row r="328" spans="1:6" x14ac:dyDescent="0.25">
      <c r="A328" t="s">
        <v>321</v>
      </c>
      <c r="B328" t="s">
        <v>322</v>
      </c>
      <c r="C328" t="s">
        <v>287</v>
      </c>
      <c r="D328" t="s">
        <v>647</v>
      </c>
      <c r="E328" t="s">
        <v>342</v>
      </c>
      <c r="F328" t="s">
        <v>326</v>
      </c>
    </row>
    <row r="329" spans="1:6" x14ac:dyDescent="0.25">
      <c r="A329" t="s">
        <v>304</v>
      </c>
      <c r="B329" t="s">
        <v>305</v>
      </c>
      <c r="C329" t="s">
        <v>509</v>
      </c>
      <c r="D329" t="s">
        <v>782</v>
      </c>
      <c r="E329" t="s">
        <v>625</v>
      </c>
      <c r="F329" t="s">
        <v>783</v>
      </c>
    </row>
    <row r="331" spans="1:6" x14ac:dyDescent="0.25">
      <c r="A331" t="s">
        <v>784</v>
      </c>
    </row>
    <row r="332" spans="1:6" x14ac:dyDescent="0.25">
      <c r="A332" t="s">
        <v>113</v>
      </c>
    </row>
    <row r="333" spans="1:6" x14ac:dyDescent="0.25">
      <c r="A333" t="s">
        <v>313</v>
      </c>
      <c r="B333" t="s">
        <v>273</v>
      </c>
      <c r="C333" t="s">
        <v>779</v>
      </c>
      <c r="D333" t="s">
        <v>761</v>
      </c>
      <c r="E333" t="s">
        <v>762</v>
      </c>
      <c r="F333" t="s">
        <v>763</v>
      </c>
    </row>
    <row r="334" spans="1:6" x14ac:dyDescent="0.25">
      <c r="A334" t="s">
        <v>314</v>
      </c>
      <c r="B334" t="s">
        <v>315</v>
      </c>
      <c r="C334" t="s">
        <v>287</v>
      </c>
      <c r="D334" t="s">
        <v>785</v>
      </c>
      <c r="E334" t="s">
        <v>309</v>
      </c>
      <c r="F334" t="s">
        <v>318</v>
      </c>
    </row>
    <row r="335" spans="1:6" x14ac:dyDescent="0.25">
      <c r="A335" t="s">
        <v>321</v>
      </c>
      <c r="B335" t="s">
        <v>322</v>
      </c>
      <c r="C335" t="s">
        <v>309</v>
      </c>
      <c r="D335" t="s">
        <v>786</v>
      </c>
      <c r="E335" t="s">
        <v>287</v>
      </c>
      <c r="F335" t="s">
        <v>325</v>
      </c>
    </row>
    <row r="336" spans="1:6" x14ac:dyDescent="0.25">
      <c r="A336" t="s">
        <v>304</v>
      </c>
      <c r="B336" t="s">
        <v>305</v>
      </c>
      <c r="C336" t="s">
        <v>509</v>
      </c>
      <c r="D336" t="s">
        <v>787</v>
      </c>
      <c r="E336" t="s">
        <v>509</v>
      </c>
      <c r="F336" t="s">
        <v>308</v>
      </c>
    </row>
    <row r="338" spans="1:6" x14ac:dyDescent="0.25">
      <c r="A338" t="s">
        <v>788</v>
      </c>
    </row>
    <row r="339" spans="1:6" x14ac:dyDescent="0.25">
      <c r="A339" t="s">
        <v>114</v>
      </c>
    </row>
    <row r="340" spans="1:6" x14ac:dyDescent="0.25">
      <c r="A340" t="s">
        <v>313</v>
      </c>
      <c r="B340" t="s">
        <v>273</v>
      </c>
      <c r="C340" t="s">
        <v>779</v>
      </c>
      <c r="D340" t="s">
        <v>761</v>
      </c>
      <c r="E340" t="s">
        <v>762</v>
      </c>
      <c r="F340" t="s">
        <v>763</v>
      </c>
    </row>
    <row r="341" spans="1:6" x14ac:dyDescent="0.25">
      <c r="A341" t="s">
        <v>314</v>
      </c>
      <c r="B341" t="s">
        <v>315</v>
      </c>
      <c r="C341" t="s">
        <v>287</v>
      </c>
      <c r="D341" t="s">
        <v>789</v>
      </c>
      <c r="E341" t="s">
        <v>629</v>
      </c>
      <c r="F341" t="s">
        <v>555</v>
      </c>
    </row>
    <row r="342" spans="1:6" x14ac:dyDescent="0.25">
      <c r="A342" t="s">
        <v>321</v>
      </c>
      <c r="B342" t="s">
        <v>322</v>
      </c>
      <c r="C342" t="s">
        <v>309</v>
      </c>
      <c r="D342" t="s">
        <v>790</v>
      </c>
      <c r="E342" t="s">
        <v>467</v>
      </c>
      <c r="F342" t="s">
        <v>466</v>
      </c>
    </row>
    <row r="343" spans="1:6" x14ac:dyDescent="0.25">
      <c r="A343" t="s">
        <v>304</v>
      </c>
      <c r="B343" t="s">
        <v>305</v>
      </c>
      <c r="C343" t="s">
        <v>509</v>
      </c>
      <c r="D343" t="s">
        <v>723</v>
      </c>
      <c r="E343" t="s">
        <v>539</v>
      </c>
      <c r="F343" t="s">
        <v>791</v>
      </c>
    </row>
    <row r="345" spans="1:6" x14ac:dyDescent="0.25">
      <c r="A345" t="s">
        <v>792</v>
      </c>
    </row>
    <row r="346" spans="1:6" x14ac:dyDescent="0.25">
      <c r="A346" t="s">
        <v>115</v>
      </c>
    </row>
    <row r="347" spans="1:6" x14ac:dyDescent="0.25">
      <c r="A347" t="s">
        <v>272</v>
      </c>
      <c r="B347" t="s">
        <v>273</v>
      </c>
      <c r="C347" t="s">
        <v>402</v>
      </c>
      <c r="D347" t="s">
        <v>406</v>
      </c>
    </row>
    <row r="348" spans="1:6" x14ac:dyDescent="0.25">
      <c r="A348" t="s">
        <v>282</v>
      </c>
      <c r="B348" t="s">
        <v>283</v>
      </c>
      <c r="C348" t="s">
        <v>301</v>
      </c>
      <c r="D348" t="s">
        <v>793</v>
      </c>
    </row>
    <row r="349" spans="1:6" x14ac:dyDescent="0.25">
      <c r="A349" t="s">
        <v>290</v>
      </c>
      <c r="B349" t="s">
        <v>291</v>
      </c>
      <c r="C349" t="s">
        <v>457</v>
      </c>
      <c r="D349" t="s">
        <v>794</v>
      </c>
    </row>
    <row r="350" spans="1:6" x14ac:dyDescent="0.25">
      <c r="A350" t="s">
        <v>298</v>
      </c>
      <c r="B350" t="s">
        <v>283</v>
      </c>
      <c r="C350" t="s">
        <v>300</v>
      </c>
      <c r="D350" t="s">
        <v>795</v>
      </c>
    </row>
    <row r="351" spans="1:6" x14ac:dyDescent="0.25">
      <c r="A351" t="s">
        <v>304</v>
      </c>
      <c r="B351" t="s">
        <v>305</v>
      </c>
      <c r="C351" t="s">
        <v>348</v>
      </c>
      <c r="D351" t="s">
        <v>796</v>
      </c>
    </row>
    <row r="353" spans="1:15" x14ac:dyDescent="0.25">
      <c r="A353" t="s">
        <v>797</v>
      </c>
    </row>
    <row r="354" spans="1:15" x14ac:dyDescent="0.25">
      <c r="A354" t="s">
        <v>116</v>
      </c>
    </row>
    <row r="355" spans="1:15" x14ac:dyDescent="0.25">
      <c r="A355" t="s">
        <v>313</v>
      </c>
      <c r="B355" t="s">
        <v>273</v>
      </c>
      <c r="C355" t="s">
        <v>402</v>
      </c>
      <c r="D355" t="s">
        <v>406</v>
      </c>
    </row>
    <row r="356" spans="1:15" x14ac:dyDescent="0.25">
      <c r="A356" t="s">
        <v>314</v>
      </c>
      <c r="B356" t="s">
        <v>315</v>
      </c>
      <c r="C356" t="s">
        <v>318</v>
      </c>
      <c r="D356" t="s">
        <v>798</v>
      </c>
    </row>
    <row r="357" spans="1:15" x14ac:dyDescent="0.25">
      <c r="A357" t="s">
        <v>321</v>
      </c>
      <c r="B357" t="s">
        <v>322</v>
      </c>
      <c r="C357" t="s">
        <v>324</v>
      </c>
      <c r="D357" t="s">
        <v>799</v>
      </c>
    </row>
    <row r="358" spans="1:15" x14ac:dyDescent="0.25">
      <c r="A358" t="s">
        <v>304</v>
      </c>
      <c r="B358" t="s">
        <v>305</v>
      </c>
      <c r="C358" t="s">
        <v>348</v>
      </c>
      <c r="D358" t="s">
        <v>796</v>
      </c>
    </row>
    <row r="360" spans="1:15" x14ac:dyDescent="0.25">
      <c r="A360" t="s">
        <v>800</v>
      </c>
    </row>
    <row r="361" spans="1:15" x14ac:dyDescent="0.25">
      <c r="A361" t="s">
        <v>118</v>
      </c>
    </row>
    <row r="362" spans="1:15" x14ac:dyDescent="0.25">
      <c r="A362" t="s">
        <v>313</v>
      </c>
      <c r="B362" t="s">
        <v>273</v>
      </c>
      <c r="C362" t="s">
        <v>427</v>
      </c>
      <c r="D362" t="s">
        <v>428</v>
      </c>
      <c r="E362" t="s">
        <v>429</v>
      </c>
      <c r="F362" t="s">
        <v>430</v>
      </c>
      <c r="G362" t="s">
        <v>431</v>
      </c>
      <c r="H362" t="s">
        <v>432</v>
      </c>
      <c r="I362" t="s">
        <v>433</v>
      </c>
      <c r="J362" t="s">
        <v>434</v>
      </c>
      <c r="K362" t="s">
        <v>435</v>
      </c>
      <c r="L362" t="s">
        <v>436</v>
      </c>
      <c r="M362" t="s">
        <v>357</v>
      </c>
      <c r="N362" t="s">
        <v>280</v>
      </c>
      <c r="O362" t="s">
        <v>437</v>
      </c>
    </row>
    <row r="363" spans="1:15" x14ac:dyDescent="0.25">
      <c r="A363" t="s">
        <v>314</v>
      </c>
      <c r="B363" t="s">
        <v>368</v>
      </c>
      <c r="C363" t="s">
        <v>362</v>
      </c>
      <c r="D363" t="s">
        <v>368</v>
      </c>
      <c r="E363" t="s">
        <v>362</v>
      </c>
      <c r="F363" t="s">
        <v>362</v>
      </c>
      <c r="G363" t="s">
        <v>362</v>
      </c>
      <c r="H363" t="s">
        <v>362</v>
      </c>
      <c r="I363" t="s">
        <v>362</v>
      </c>
      <c r="J363" t="s">
        <v>362</v>
      </c>
      <c r="K363" t="s">
        <v>362</v>
      </c>
      <c r="L363" t="s">
        <v>362</v>
      </c>
      <c r="M363" t="s">
        <v>362</v>
      </c>
      <c r="N363" t="s">
        <v>362</v>
      </c>
      <c r="O363" t="s">
        <v>362</v>
      </c>
    </row>
    <row r="364" spans="1:15" x14ac:dyDescent="0.25">
      <c r="A364" t="s">
        <v>321</v>
      </c>
      <c r="B364" t="s">
        <v>369</v>
      </c>
      <c r="C364" t="s">
        <v>362</v>
      </c>
      <c r="D364" t="s">
        <v>369</v>
      </c>
      <c r="E364" t="s">
        <v>362</v>
      </c>
      <c r="F364" t="s">
        <v>362</v>
      </c>
      <c r="G364" t="s">
        <v>362</v>
      </c>
      <c r="H364" t="s">
        <v>362</v>
      </c>
      <c r="I364" t="s">
        <v>362</v>
      </c>
      <c r="J364" t="s">
        <v>362</v>
      </c>
      <c r="K364" t="s">
        <v>362</v>
      </c>
      <c r="L364" t="s">
        <v>362</v>
      </c>
      <c r="M364" t="s">
        <v>362</v>
      </c>
      <c r="N364" t="s">
        <v>362</v>
      </c>
      <c r="O364" t="s">
        <v>360</v>
      </c>
    </row>
    <row r="365" spans="1:15" x14ac:dyDescent="0.25">
      <c r="A365" t="s">
        <v>304</v>
      </c>
      <c r="B365" t="s">
        <v>439</v>
      </c>
      <c r="C365" t="s">
        <v>362</v>
      </c>
      <c r="D365" t="s">
        <v>439</v>
      </c>
      <c r="E365" t="s">
        <v>362</v>
      </c>
      <c r="F365" t="s">
        <v>362</v>
      </c>
      <c r="G365" t="s">
        <v>362</v>
      </c>
      <c r="H365" t="s">
        <v>362</v>
      </c>
      <c r="I365" t="s">
        <v>362</v>
      </c>
      <c r="J365" t="s">
        <v>362</v>
      </c>
      <c r="K365" t="s">
        <v>362</v>
      </c>
      <c r="L365" t="s">
        <v>362</v>
      </c>
      <c r="M365" t="s">
        <v>362</v>
      </c>
      <c r="N365" t="s">
        <v>362</v>
      </c>
      <c r="O365" t="s">
        <v>360</v>
      </c>
    </row>
    <row r="367" spans="1:15" x14ac:dyDescent="0.25">
      <c r="A367" t="s">
        <v>801</v>
      </c>
    </row>
    <row r="368" spans="1:15" x14ac:dyDescent="0.25">
      <c r="A368" t="s">
        <v>119</v>
      </c>
    </row>
    <row r="369" spans="1:10" x14ac:dyDescent="0.25">
      <c r="A369" t="s">
        <v>313</v>
      </c>
      <c r="B369" t="s">
        <v>273</v>
      </c>
      <c r="C369" t="s">
        <v>802</v>
      </c>
      <c r="D369" t="s">
        <v>803</v>
      </c>
      <c r="E369" t="s">
        <v>547</v>
      </c>
    </row>
    <row r="370" spans="1:10" x14ac:dyDescent="0.25">
      <c r="A370" t="s">
        <v>314</v>
      </c>
      <c r="B370" t="s">
        <v>393</v>
      </c>
      <c r="C370" t="s">
        <v>492</v>
      </c>
      <c r="D370" t="s">
        <v>492</v>
      </c>
      <c r="E370" t="s">
        <v>804</v>
      </c>
    </row>
    <row r="371" spans="1:10" x14ac:dyDescent="0.25">
      <c r="A371" t="s">
        <v>321</v>
      </c>
      <c r="B371" t="s">
        <v>598</v>
      </c>
      <c r="C371" t="s">
        <v>287</v>
      </c>
      <c r="D371" t="s">
        <v>318</v>
      </c>
      <c r="E371" t="s">
        <v>798</v>
      </c>
    </row>
    <row r="372" spans="1:10" x14ac:dyDescent="0.25">
      <c r="A372" t="s">
        <v>304</v>
      </c>
      <c r="B372" t="s">
        <v>562</v>
      </c>
      <c r="C372" t="s">
        <v>805</v>
      </c>
      <c r="D372" t="s">
        <v>467</v>
      </c>
      <c r="E372" t="s">
        <v>806</v>
      </c>
    </row>
    <row r="374" spans="1:10" x14ac:dyDescent="0.25">
      <c r="A374" t="s">
        <v>807</v>
      </c>
    </row>
    <row r="375" spans="1:10" x14ac:dyDescent="0.25">
      <c r="A375" t="s">
        <v>120</v>
      </c>
    </row>
    <row r="376" spans="1:10" x14ac:dyDescent="0.25">
      <c r="A376" t="s">
        <v>272</v>
      </c>
      <c r="B376" t="s">
        <v>273</v>
      </c>
      <c r="C376" t="s">
        <v>808</v>
      </c>
      <c r="D376" t="s">
        <v>809</v>
      </c>
      <c r="E376" t="s">
        <v>372</v>
      </c>
      <c r="F376" t="s">
        <v>810</v>
      </c>
      <c r="G376" t="s">
        <v>357</v>
      </c>
      <c r="H376" t="s">
        <v>811</v>
      </c>
      <c r="I376" t="s">
        <v>280</v>
      </c>
      <c r="J376" t="s">
        <v>812</v>
      </c>
    </row>
    <row r="377" spans="1:10" x14ac:dyDescent="0.25">
      <c r="A377" t="s">
        <v>282</v>
      </c>
      <c r="B377" t="s">
        <v>813</v>
      </c>
      <c r="C377" t="s">
        <v>284</v>
      </c>
      <c r="D377" t="s">
        <v>814</v>
      </c>
      <c r="E377" t="s">
        <v>287</v>
      </c>
      <c r="F377" t="s">
        <v>815</v>
      </c>
      <c r="G377" t="s">
        <v>287</v>
      </c>
      <c r="H377" t="s">
        <v>287</v>
      </c>
      <c r="I377" t="s">
        <v>287</v>
      </c>
      <c r="J377" t="s">
        <v>816</v>
      </c>
    </row>
    <row r="378" spans="1:10" x14ac:dyDescent="0.25">
      <c r="A378" t="s">
        <v>290</v>
      </c>
      <c r="B378" t="s">
        <v>817</v>
      </c>
      <c r="C378" t="s">
        <v>700</v>
      </c>
      <c r="D378" t="s">
        <v>769</v>
      </c>
      <c r="E378" t="s">
        <v>287</v>
      </c>
      <c r="F378" t="s">
        <v>818</v>
      </c>
      <c r="G378" t="s">
        <v>287</v>
      </c>
      <c r="H378" t="s">
        <v>295</v>
      </c>
      <c r="I378" t="s">
        <v>287</v>
      </c>
      <c r="J378" t="s">
        <v>344</v>
      </c>
    </row>
    <row r="379" spans="1:10" x14ac:dyDescent="0.25">
      <c r="A379" t="s">
        <v>298</v>
      </c>
      <c r="B379" t="s">
        <v>364</v>
      </c>
      <c r="C379" t="s">
        <v>589</v>
      </c>
      <c r="D379" t="s">
        <v>819</v>
      </c>
      <c r="E379" t="s">
        <v>287</v>
      </c>
      <c r="F379" t="s">
        <v>536</v>
      </c>
      <c r="G379" t="s">
        <v>287</v>
      </c>
      <c r="H379" t="s">
        <v>287</v>
      </c>
      <c r="I379" t="s">
        <v>287</v>
      </c>
      <c r="J379" t="s">
        <v>536</v>
      </c>
    </row>
    <row r="380" spans="1:10" x14ac:dyDescent="0.25">
      <c r="A380" t="s">
        <v>304</v>
      </c>
      <c r="B380" t="s">
        <v>820</v>
      </c>
      <c r="C380" t="s">
        <v>821</v>
      </c>
      <c r="D380" t="s">
        <v>814</v>
      </c>
      <c r="E380" t="s">
        <v>287</v>
      </c>
      <c r="F380" t="s">
        <v>570</v>
      </c>
      <c r="G380" t="s">
        <v>287</v>
      </c>
      <c r="H380" t="s">
        <v>822</v>
      </c>
      <c r="I380" t="s">
        <v>287</v>
      </c>
      <c r="J380" t="s">
        <v>823</v>
      </c>
    </row>
    <row r="382" spans="1:10" x14ac:dyDescent="0.25">
      <c r="A382" t="s">
        <v>824</v>
      </c>
    </row>
    <row r="383" spans="1:10" x14ac:dyDescent="0.25">
      <c r="A383" t="s">
        <v>121</v>
      </c>
    </row>
    <row r="384" spans="1:10" x14ac:dyDescent="0.25">
      <c r="A384" t="s">
        <v>401</v>
      </c>
      <c r="B384" t="s">
        <v>273</v>
      </c>
      <c r="C384" t="s">
        <v>808</v>
      </c>
      <c r="D384" t="s">
        <v>809</v>
      </c>
      <c r="E384" t="s">
        <v>372</v>
      </c>
      <c r="F384" t="s">
        <v>810</v>
      </c>
      <c r="G384" t="s">
        <v>357</v>
      </c>
      <c r="H384" t="s">
        <v>811</v>
      </c>
      <c r="I384" t="s">
        <v>280</v>
      </c>
      <c r="J384" t="s">
        <v>812</v>
      </c>
    </row>
    <row r="385" spans="1:10" x14ac:dyDescent="0.25">
      <c r="A385" t="s">
        <v>402</v>
      </c>
      <c r="B385" t="s">
        <v>825</v>
      </c>
      <c r="C385" t="s">
        <v>287</v>
      </c>
      <c r="D385" t="s">
        <v>391</v>
      </c>
      <c r="E385" t="s">
        <v>287</v>
      </c>
      <c r="F385" t="s">
        <v>414</v>
      </c>
      <c r="G385" t="s">
        <v>287</v>
      </c>
      <c r="H385" t="s">
        <v>287</v>
      </c>
      <c r="I385" t="s">
        <v>287</v>
      </c>
      <c r="J385" t="s">
        <v>287</v>
      </c>
    </row>
    <row r="386" spans="1:10" x14ac:dyDescent="0.25">
      <c r="A386" t="s">
        <v>406</v>
      </c>
      <c r="B386" t="s">
        <v>826</v>
      </c>
      <c r="C386" t="s">
        <v>297</v>
      </c>
      <c r="D386" t="s">
        <v>773</v>
      </c>
      <c r="E386" t="s">
        <v>287</v>
      </c>
      <c r="F386" t="s">
        <v>827</v>
      </c>
      <c r="G386" t="s">
        <v>287</v>
      </c>
      <c r="H386" t="s">
        <v>822</v>
      </c>
      <c r="I386" t="s">
        <v>287</v>
      </c>
      <c r="J386" t="s">
        <v>828</v>
      </c>
    </row>
    <row r="387" spans="1:10" x14ac:dyDescent="0.25">
      <c r="A387" t="s">
        <v>304</v>
      </c>
      <c r="B387" t="s">
        <v>820</v>
      </c>
      <c r="C387" t="s">
        <v>821</v>
      </c>
      <c r="D387" t="s">
        <v>814</v>
      </c>
      <c r="E387" t="s">
        <v>287</v>
      </c>
      <c r="F387" t="s">
        <v>570</v>
      </c>
      <c r="G387" t="s">
        <v>287</v>
      </c>
      <c r="H387" t="s">
        <v>822</v>
      </c>
      <c r="I387" t="s">
        <v>287</v>
      </c>
      <c r="J387" t="s">
        <v>823</v>
      </c>
    </row>
    <row r="389" spans="1:10" x14ac:dyDescent="0.25">
      <c r="A389" t="s">
        <v>829</v>
      </c>
    </row>
    <row r="390" spans="1:10" x14ac:dyDescent="0.25">
      <c r="A390" t="s">
        <v>122</v>
      </c>
    </row>
    <row r="391" spans="1:10" x14ac:dyDescent="0.25">
      <c r="A391" t="s">
        <v>371</v>
      </c>
      <c r="B391" t="s">
        <v>273</v>
      </c>
      <c r="C391" t="s">
        <v>808</v>
      </c>
      <c r="D391" t="s">
        <v>809</v>
      </c>
      <c r="E391" t="s">
        <v>372</v>
      </c>
      <c r="F391" t="s">
        <v>810</v>
      </c>
      <c r="G391" t="s">
        <v>357</v>
      </c>
      <c r="H391" t="s">
        <v>811</v>
      </c>
      <c r="I391" t="s">
        <v>280</v>
      </c>
      <c r="J391" t="s">
        <v>812</v>
      </c>
    </row>
    <row r="392" spans="1:10" x14ac:dyDescent="0.25">
      <c r="A392" t="s">
        <v>375</v>
      </c>
      <c r="B392" t="s">
        <v>438</v>
      </c>
      <c r="C392" t="s">
        <v>581</v>
      </c>
      <c r="D392" t="s">
        <v>830</v>
      </c>
      <c r="E392" t="s">
        <v>287</v>
      </c>
      <c r="F392" t="s">
        <v>660</v>
      </c>
      <c r="G392" t="s">
        <v>287</v>
      </c>
      <c r="H392" t="s">
        <v>287</v>
      </c>
      <c r="I392" t="s">
        <v>287</v>
      </c>
      <c r="J392" t="s">
        <v>831</v>
      </c>
    </row>
    <row r="393" spans="1:10" x14ac:dyDescent="0.25">
      <c r="A393" t="s">
        <v>380</v>
      </c>
      <c r="B393" t="s">
        <v>832</v>
      </c>
      <c r="C393" t="s">
        <v>833</v>
      </c>
      <c r="D393" t="s">
        <v>834</v>
      </c>
      <c r="E393" t="s">
        <v>287</v>
      </c>
      <c r="F393" t="s">
        <v>835</v>
      </c>
      <c r="G393" t="s">
        <v>287</v>
      </c>
      <c r="H393" t="s">
        <v>287</v>
      </c>
      <c r="I393" t="s">
        <v>287</v>
      </c>
      <c r="J393" t="s">
        <v>560</v>
      </c>
    </row>
    <row r="394" spans="1:10" x14ac:dyDescent="0.25">
      <c r="A394" t="s">
        <v>386</v>
      </c>
      <c r="B394" t="s">
        <v>836</v>
      </c>
      <c r="C394" t="s">
        <v>837</v>
      </c>
      <c r="D394" t="s">
        <v>838</v>
      </c>
      <c r="E394" t="s">
        <v>287</v>
      </c>
      <c r="F394" t="s">
        <v>839</v>
      </c>
      <c r="G394" t="s">
        <v>287</v>
      </c>
      <c r="H394" t="s">
        <v>287</v>
      </c>
      <c r="I394" t="s">
        <v>287</v>
      </c>
      <c r="J394" t="s">
        <v>839</v>
      </c>
    </row>
    <row r="395" spans="1:10" x14ac:dyDescent="0.25">
      <c r="A395" t="s">
        <v>392</v>
      </c>
      <c r="B395" t="s">
        <v>840</v>
      </c>
      <c r="C395" t="s">
        <v>841</v>
      </c>
      <c r="D395" t="s">
        <v>842</v>
      </c>
      <c r="E395" t="s">
        <v>287</v>
      </c>
      <c r="F395" t="s">
        <v>648</v>
      </c>
      <c r="G395" t="s">
        <v>287</v>
      </c>
      <c r="H395" t="s">
        <v>301</v>
      </c>
      <c r="I395" t="s">
        <v>287</v>
      </c>
      <c r="J395" t="s">
        <v>841</v>
      </c>
    </row>
    <row r="396" spans="1:10" x14ac:dyDescent="0.25">
      <c r="A396" t="s">
        <v>304</v>
      </c>
      <c r="B396" t="s">
        <v>820</v>
      </c>
      <c r="C396" t="s">
        <v>821</v>
      </c>
      <c r="D396" t="s">
        <v>814</v>
      </c>
      <c r="E396" t="s">
        <v>287</v>
      </c>
      <c r="F396" t="s">
        <v>570</v>
      </c>
      <c r="G396" t="s">
        <v>287</v>
      </c>
      <c r="H396" t="s">
        <v>822</v>
      </c>
      <c r="I396" t="s">
        <v>287</v>
      </c>
      <c r="J396" t="s">
        <v>823</v>
      </c>
    </row>
    <row r="398" spans="1:10" x14ac:dyDescent="0.25">
      <c r="A398" t="s">
        <v>843</v>
      </c>
    </row>
    <row r="399" spans="1:10" x14ac:dyDescent="0.25">
      <c r="A399" t="s">
        <v>123</v>
      </c>
    </row>
    <row r="400" spans="1:10" x14ac:dyDescent="0.25">
      <c r="A400" t="s">
        <v>313</v>
      </c>
      <c r="B400" t="s">
        <v>273</v>
      </c>
      <c r="C400" t="s">
        <v>808</v>
      </c>
      <c r="D400" t="s">
        <v>809</v>
      </c>
      <c r="E400" t="s">
        <v>372</v>
      </c>
      <c r="F400" t="s">
        <v>810</v>
      </c>
      <c r="G400" t="s">
        <v>357</v>
      </c>
      <c r="H400" t="s">
        <v>811</v>
      </c>
      <c r="I400" t="s">
        <v>280</v>
      </c>
      <c r="J400" t="s">
        <v>812</v>
      </c>
    </row>
    <row r="401" spans="1:10" x14ac:dyDescent="0.25">
      <c r="A401" t="s">
        <v>314</v>
      </c>
      <c r="B401" t="s">
        <v>844</v>
      </c>
      <c r="C401" t="s">
        <v>845</v>
      </c>
      <c r="D401" t="s">
        <v>846</v>
      </c>
      <c r="E401" t="s">
        <v>287</v>
      </c>
      <c r="F401" t="s">
        <v>839</v>
      </c>
      <c r="G401" t="s">
        <v>287</v>
      </c>
      <c r="H401" t="s">
        <v>847</v>
      </c>
      <c r="I401" t="s">
        <v>287</v>
      </c>
      <c r="J401" t="s">
        <v>639</v>
      </c>
    </row>
    <row r="402" spans="1:10" x14ac:dyDescent="0.25">
      <c r="A402" t="s">
        <v>321</v>
      </c>
      <c r="B402" t="s">
        <v>848</v>
      </c>
      <c r="C402" t="s">
        <v>849</v>
      </c>
      <c r="D402" t="s">
        <v>850</v>
      </c>
      <c r="E402" t="s">
        <v>287</v>
      </c>
      <c r="F402" t="s">
        <v>772</v>
      </c>
      <c r="G402" t="s">
        <v>287</v>
      </c>
      <c r="H402" t="s">
        <v>287</v>
      </c>
      <c r="I402" t="s">
        <v>287</v>
      </c>
      <c r="J402" t="s">
        <v>284</v>
      </c>
    </row>
    <row r="403" spans="1:10" x14ac:dyDescent="0.25">
      <c r="A403" t="s">
        <v>304</v>
      </c>
      <c r="B403" t="s">
        <v>820</v>
      </c>
      <c r="C403" t="s">
        <v>821</v>
      </c>
      <c r="D403" t="s">
        <v>814</v>
      </c>
      <c r="E403" t="s">
        <v>287</v>
      </c>
      <c r="F403" t="s">
        <v>570</v>
      </c>
      <c r="G403" t="s">
        <v>287</v>
      </c>
      <c r="H403" t="s">
        <v>822</v>
      </c>
      <c r="I403" t="s">
        <v>287</v>
      </c>
      <c r="J403" t="s">
        <v>823</v>
      </c>
    </row>
    <row r="405" spans="1:10" x14ac:dyDescent="0.25">
      <c r="A405" t="s">
        <v>851</v>
      </c>
    </row>
    <row r="406" spans="1:10" x14ac:dyDescent="0.25">
      <c r="A406" t="s">
        <v>124</v>
      </c>
    </row>
    <row r="407" spans="1:10" x14ac:dyDescent="0.25">
      <c r="A407" t="s">
        <v>272</v>
      </c>
      <c r="B407" t="s">
        <v>273</v>
      </c>
      <c r="C407" t="s">
        <v>852</v>
      </c>
      <c r="D407" t="s">
        <v>853</v>
      </c>
      <c r="E407" t="s">
        <v>854</v>
      </c>
      <c r="F407" t="s">
        <v>372</v>
      </c>
      <c r="G407" t="s">
        <v>544</v>
      </c>
      <c r="H407" t="s">
        <v>546</v>
      </c>
    </row>
    <row r="408" spans="1:10" x14ac:dyDescent="0.25">
      <c r="A408" t="s">
        <v>282</v>
      </c>
      <c r="B408" t="s">
        <v>283</v>
      </c>
      <c r="C408" t="s">
        <v>416</v>
      </c>
      <c r="D408" t="s">
        <v>396</v>
      </c>
      <c r="E408" t="s">
        <v>623</v>
      </c>
      <c r="F408" t="s">
        <v>739</v>
      </c>
      <c r="G408" t="s">
        <v>286</v>
      </c>
      <c r="H408" t="s">
        <v>739</v>
      </c>
    </row>
    <row r="409" spans="1:10" x14ac:dyDescent="0.25">
      <c r="A409" t="s">
        <v>290</v>
      </c>
      <c r="B409" t="s">
        <v>291</v>
      </c>
      <c r="C409" t="s">
        <v>855</v>
      </c>
      <c r="D409" t="s">
        <v>396</v>
      </c>
      <c r="E409" t="s">
        <v>856</v>
      </c>
      <c r="F409" t="s">
        <v>408</v>
      </c>
      <c r="G409" t="s">
        <v>294</v>
      </c>
      <c r="H409" t="s">
        <v>575</v>
      </c>
    </row>
    <row r="410" spans="1:10" x14ac:dyDescent="0.25">
      <c r="A410" t="s">
        <v>298</v>
      </c>
      <c r="B410" t="s">
        <v>283</v>
      </c>
      <c r="C410" t="s">
        <v>416</v>
      </c>
      <c r="D410" t="s">
        <v>396</v>
      </c>
      <c r="E410" t="s">
        <v>857</v>
      </c>
      <c r="F410" t="s">
        <v>301</v>
      </c>
      <c r="G410" t="s">
        <v>460</v>
      </c>
      <c r="H410" t="s">
        <v>299</v>
      </c>
    </row>
    <row r="411" spans="1:10" x14ac:dyDescent="0.25">
      <c r="A411" t="s">
        <v>304</v>
      </c>
      <c r="B411" t="s">
        <v>305</v>
      </c>
      <c r="C411" t="s">
        <v>479</v>
      </c>
      <c r="D411" t="s">
        <v>396</v>
      </c>
      <c r="E411" t="s">
        <v>858</v>
      </c>
      <c r="F411" t="s">
        <v>488</v>
      </c>
      <c r="G411" t="s">
        <v>347</v>
      </c>
      <c r="H411" t="s">
        <v>306</v>
      </c>
    </row>
    <row r="413" spans="1:10" x14ac:dyDescent="0.25">
      <c r="A413" t="s">
        <v>859</v>
      </c>
    </row>
    <row r="414" spans="1:10" x14ac:dyDescent="0.25">
      <c r="A414" t="s">
        <v>125</v>
      </c>
    </row>
    <row r="415" spans="1:10" x14ac:dyDescent="0.25">
      <c r="A415" t="s">
        <v>313</v>
      </c>
      <c r="B415" t="s">
        <v>273</v>
      </c>
      <c r="C415" t="s">
        <v>852</v>
      </c>
      <c r="D415" t="s">
        <v>853</v>
      </c>
      <c r="E415" t="s">
        <v>854</v>
      </c>
      <c r="F415" t="s">
        <v>372</v>
      </c>
      <c r="G415" t="s">
        <v>544</v>
      </c>
      <c r="H415" t="s">
        <v>546</v>
      </c>
    </row>
    <row r="416" spans="1:10" x14ac:dyDescent="0.25">
      <c r="A416" t="s">
        <v>314</v>
      </c>
      <c r="B416" t="s">
        <v>315</v>
      </c>
      <c r="C416" t="s">
        <v>383</v>
      </c>
      <c r="D416" t="s">
        <v>774</v>
      </c>
      <c r="E416" t="s">
        <v>860</v>
      </c>
      <c r="F416" t="s">
        <v>318</v>
      </c>
      <c r="G416" t="s">
        <v>550</v>
      </c>
      <c r="H416" t="s">
        <v>770</v>
      </c>
    </row>
    <row r="417" spans="1:8" x14ac:dyDescent="0.25">
      <c r="A417" t="s">
        <v>321</v>
      </c>
      <c r="B417" t="s">
        <v>322</v>
      </c>
      <c r="C417" t="s">
        <v>600</v>
      </c>
      <c r="D417" t="s">
        <v>772</v>
      </c>
      <c r="E417" t="s">
        <v>856</v>
      </c>
      <c r="F417" t="s">
        <v>704</v>
      </c>
      <c r="G417" t="s">
        <v>325</v>
      </c>
      <c r="H417" t="s">
        <v>600</v>
      </c>
    </row>
    <row r="418" spans="1:8" x14ac:dyDescent="0.25">
      <c r="A418" t="s">
        <v>304</v>
      </c>
      <c r="B418" t="s">
        <v>305</v>
      </c>
      <c r="C418" t="s">
        <v>479</v>
      </c>
      <c r="D418" t="s">
        <v>396</v>
      </c>
      <c r="E418" t="s">
        <v>858</v>
      </c>
      <c r="F418" t="s">
        <v>488</v>
      </c>
      <c r="G418" t="s">
        <v>347</v>
      </c>
      <c r="H418" t="s">
        <v>306</v>
      </c>
    </row>
    <row r="420" spans="1:8" x14ac:dyDescent="0.25">
      <c r="A420" t="s">
        <v>861</v>
      </c>
    </row>
    <row r="421" spans="1:8" x14ac:dyDescent="0.25">
      <c r="A421" t="s">
        <v>126</v>
      </c>
    </row>
    <row r="422" spans="1:8" x14ac:dyDescent="0.25">
      <c r="A422" t="s">
        <v>272</v>
      </c>
      <c r="B422" t="s">
        <v>273</v>
      </c>
      <c r="C422" t="s">
        <v>862</v>
      </c>
      <c r="D422" t="s">
        <v>863</v>
      </c>
      <c r="E422" t="s">
        <v>864</v>
      </c>
      <c r="F422" t="s">
        <v>865</v>
      </c>
      <c r="G422" t="s">
        <v>866</v>
      </c>
    </row>
    <row r="423" spans="1:8" x14ac:dyDescent="0.25">
      <c r="A423" t="s">
        <v>282</v>
      </c>
      <c r="B423" t="s">
        <v>867</v>
      </c>
      <c r="C423" t="s">
        <v>535</v>
      </c>
      <c r="D423" t="s">
        <v>517</v>
      </c>
      <c r="E423" t="s">
        <v>868</v>
      </c>
      <c r="F423" t="s">
        <v>869</v>
      </c>
      <c r="G423" t="s">
        <v>648</v>
      </c>
    </row>
    <row r="424" spans="1:8" x14ac:dyDescent="0.25">
      <c r="A424" t="s">
        <v>290</v>
      </c>
      <c r="B424" t="s">
        <v>870</v>
      </c>
      <c r="C424" t="s">
        <v>574</v>
      </c>
      <c r="D424" t="s">
        <v>413</v>
      </c>
      <c r="E424" t="s">
        <v>835</v>
      </c>
      <c r="F424" t="s">
        <v>871</v>
      </c>
      <c r="G424" t="s">
        <v>872</v>
      </c>
    </row>
    <row r="425" spans="1:8" x14ac:dyDescent="0.25">
      <c r="A425" t="s">
        <v>298</v>
      </c>
      <c r="B425" t="s">
        <v>557</v>
      </c>
      <c r="C425" t="s">
        <v>592</v>
      </c>
      <c r="D425" t="s">
        <v>287</v>
      </c>
      <c r="E425" t="s">
        <v>559</v>
      </c>
      <c r="F425" t="s">
        <v>830</v>
      </c>
      <c r="G425" t="s">
        <v>460</v>
      </c>
    </row>
    <row r="426" spans="1:8" x14ac:dyDescent="0.25">
      <c r="A426" t="s">
        <v>304</v>
      </c>
      <c r="B426" t="s">
        <v>873</v>
      </c>
      <c r="C426" t="s">
        <v>419</v>
      </c>
      <c r="D426" t="s">
        <v>874</v>
      </c>
      <c r="E426" t="s">
        <v>755</v>
      </c>
      <c r="F426" t="s">
        <v>875</v>
      </c>
      <c r="G426" t="s">
        <v>348</v>
      </c>
    </row>
    <row r="428" spans="1:8" x14ac:dyDescent="0.25">
      <c r="A428" t="s">
        <v>876</v>
      </c>
    </row>
    <row r="429" spans="1:8" x14ac:dyDescent="0.25">
      <c r="A429" t="s">
        <v>127</v>
      </c>
    </row>
    <row r="430" spans="1:8" x14ac:dyDescent="0.25">
      <c r="A430" t="s">
        <v>313</v>
      </c>
      <c r="B430" t="s">
        <v>273</v>
      </c>
      <c r="C430" t="s">
        <v>862</v>
      </c>
      <c r="D430" t="s">
        <v>863</v>
      </c>
      <c r="E430" t="s">
        <v>864</v>
      </c>
      <c r="F430" t="s">
        <v>865</v>
      </c>
      <c r="G430" t="s">
        <v>866</v>
      </c>
    </row>
    <row r="431" spans="1:8" x14ac:dyDescent="0.25">
      <c r="A431" t="s">
        <v>314</v>
      </c>
      <c r="B431" t="s">
        <v>877</v>
      </c>
      <c r="C431" t="s">
        <v>822</v>
      </c>
      <c r="D431" t="s">
        <v>395</v>
      </c>
      <c r="E431" t="s">
        <v>878</v>
      </c>
      <c r="F431" t="s">
        <v>879</v>
      </c>
      <c r="G431" t="s">
        <v>880</v>
      </c>
    </row>
    <row r="432" spans="1:8" x14ac:dyDescent="0.25">
      <c r="A432" t="s">
        <v>321</v>
      </c>
      <c r="B432" t="s">
        <v>881</v>
      </c>
      <c r="C432" t="s">
        <v>416</v>
      </c>
      <c r="D432" t="s">
        <v>416</v>
      </c>
      <c r="E432" t="s">
        <v>733</v>
      </c>
      <c r="F432" t="s">
        <v>882</v>
      </c>
      <c r="G432" t="s">
        <v>325</v>
      </c>
    </row>
    <row r="433" spans="1:18" x14ac:dyDescent="0.25">
      <c r="A433" t="s">
        <v>304</v>
      </c>
      <c r="B433" t="s">
        <v>873</v>
      </c>
      <c r="C433" t="s">
        <v>419</v>
      </c>
      <c r="D433" t="s">
        <v>874</v>
      </c>
      <c r="E433" t="s">
        <v>755</v>
      </c>
      <c r="F433" t="s">
        <v>875</v>
      </c>
      <c r="G433" t="s">
        <v>348</v>
      </c>
    </row>
    <row r="435" spans="1:18" x14ac:dyDescent="0.25">
      <c r="A435" t="s">
        <v>883</v>
      </c>
    </row>
    <row r="436" spans="1:18" x14ac:dyDescent="0.25">
      <c r="A436" t="s">
        <v>128</v>
      </c>
    </row>
    <row r="437" spans="1:18" x14ac:dyDescent="0.25">
      <c r="A437" t="s">
        <v>313</v>
      </c>
      <c r="B437" t="s">
        <v>273</v>
      </c>
      <c r="C437" t="s">
        <v>884</v>
      </c>
      <c r="D437" t="s">
        <v>885</v>
      </c>
    </row>
    <row r="438" spans="1:18" x14ac:dyDescent="0.25">
      <c r="A438" t="s">
        <v>314</v>
      </c>
      <c r="B438" t="s">
        <v>315</v>
      </c>
      <c r="C438" t="s">
        <v>773</v>
      </c>
      <c r="D438" t="s">
        <v>316</v>
      </c>
    </row>
    <row r="439" spans="1:18" x14ac:dyDescent="0.25">
      <c r="A439" t="s">
        <v>321</v>
      </c>
      <c r="B439" t="s">
        <v>322</v>
      </c>
      <c r="C439" t="s">
        <v>613</v>
      </c>
      <c r="D439" t="s">
        <v>346</v>
      </c>
    </row>
    <row r="440" spans="1:18" x14ac:dyDescent="0.25">
      <c r="A440" t="s">
        <v>304</v>
      </c>
      <c r="B440" t="s">
        <v>305</v>
      </c>
      <c r="C440" t="s">
        <v>886</v>
      </c>
      <c r="D440" t="s">
        <v>887</v>
      </c>
    </row>
    <row r="442" spans="1:18" x14ac:dyDescent="0.25">
      <c r="A442" t="s">
        <v>888</v>
      </c>
    </row>
    <row r="443" spans="1:18" x14ac:dyDescent="0.25">
      <c r="A443" t="s">
        <v>130</v>
      </c>
    </row>
    <row r="444" spans="1:18" x14ac:dyDescent="0.25">
      <c r="A444" t="s">
        <v>272</v>
      </c>
      <c r="B444" t="s">
        <v>273</v>
      </c>
      <c r="C444" t="s">
        <v>889</v>
      </c>
      <c r="D444" t="s">
        <v>890</v>
      </c>
      <c r="E444" t="s">
        <v>891</v>
      </c>
      <c r="F444" t="s">
        <v>372</v>
      </c>
      <c r="G444" t="s">
        <v>892</v>
      </c>
      <c r="H444" t="s">
        <v>893</v>
      </c>
      <c r="I444" t="s">
        <v>894</v>
      </c>
      <c r="J444" t="s">
        <v>895</v>
      </c>
      <c r="K444" t="s">
        <v>896</v>
      </c>
      <c r="L444" t="s">
        <v>897</v>
      </c>
      <c r="M444" t="s">
        <v>357</v>
      </c>
      <c r="N444" t="s">
        <v>280</v>
      </c>
      <c r="O444" t="s">
        <v>898</v>
      </c>
      <c r="P444" t="s">
        <v>899</v>
      </c>
      <c r="Q444" t="s">
        <v>900</v>
      </c>
      <c r="R444" t="s">
        <v>901</v>
      </c>
    </row>
    <row r="445" spans="1:18" x14ac:dyDescent="0.25">
      <c r="A445" t="s">
        <v>282</v>
      </c>
      <c r="B445" t="s">
        <v>548</v>
      </c>
      <c r="C445" t="s">
        <v>902</v>
      </c>
      <c r="D445" t="s">
        <v>517</v>
      </c>
      <c r="E445" t="s">
        <v>491</v>
      </c>
      <c r="F445" t="s">
        <v>550</v>
      </c>
      <c r="G445" t="s">
        <v>620</v>
      </c>
      <c r="H445" t="s">
        <v>287</v>
      </c>
      <c r="I445" t="s">
        <v>549</v>
      </c>
      <c r="J445" t="s">
        <v>287</v>
      </c>
      <c r="K445" t="s">
        <v>287</v>
      </c>
      <c r="L445" t="s">
        <v>287</v>
      </c>
      <c r="M445" t="s">
        <v>287</v>
      </c>
      <c r="N445" t="s">
        <v>287</v>
      </c>
      <c r="O445" t="s">
        <v>550</v>
      </c>
      <c r="P445" t="s">
        <v>287</v>
      </c>
      <c r="Q445" t="s">
        <v>287</v>
      </c>
      <c r="R445" t="s">
        <v>549</v>
      </c>
    </row>
    <row r="446" spans="1:18" x14ac:dyDescent="0.25">
      <c r="A446" t="s">
        <v>290</v>
      </c>
      <c r="B446" t="s">
        <v>582</v>
      </c>
      <c r="C446" t="s">
        <v>903</v>
      </c>
      <c r="D446" t="s">
        <v>388</v>
      </c>
      <c r="E446" t="s">
        <v>324</v>
      </c>
      <c r="F446" t="s">
        <v>287</v>
      </c>
      <c r="G446" t="s">
        <v>904</v>
      </c>
      <c r="H446" t="s">
        <v>287</v>
      </c>
      <c r="I446" t="s">
        <v>632</v>
      </c>
      <c r="J446" t="s">
        <v>287</v>
      </c>
      <c r="K446" t="s">
        <v>287</v>
      </c>
      <c r="L446" t="s">
        <v>462</v>
      </c>
      <c r="M446" t="s">
        <v>287</v>
      </c>
      <c r="N446" t="s">
        <v>287</v>
      </c>
      <c r="O446" t="s">
        <v>467</v>
      </c>
      <c r="P446" t="s">
        <v>287</v>
      </c>
      <c r="Q446" t="s">
        <v>462</v>
      </c>
      <c r="R446" t="s">
        <v>306</v>
      </c>
    </row>
    <row r="447" spans="1:18" x14ac:dyDescent="0.25">
      <c r="A447" t="s">
        <v>298</v>
      </c>
      <c r="B447" t="s">
        <v>725</v>
      </c>
      <c r="C447" t="s">
        <v>601</v>
      </c>
      <c r="D447" t="s">
        <v>905</v>
      </c>
      <c r="E447" t="s">
        <v>287</v>
      </c>
      <c r="F447" t="s">
        <v>419</v>
      </c>
      <c r="G447" t="s">
        <v>906</v>
      </c>
      <c r="H447" t="s">
        <v>287</v>
      </c>
      <c r="I447" t="s">
        <v>522</v>
      </c>
      <c r="J447" t="s">
        <v>287</v>
      </c>
      <c r="K447" t="s">
        <v>287</v>
      </c>
      <c r="L447" t="s">
        <v>287</v>
      </c>
      <c r="M447" t="s">
        <v>287</v>
      </c>
      <c r="N447" t="s">
        <v>287</v>
      </c>
      <c r="O447" t="s">
        <v>287</v>
      </c>
      <c r="P447" t="s">
        <v>287</v>
      </c>
      <c r="Q447" t="s">
        <v>287</v>
      </c>
      <c r="R447" t="s">
        <v>307</v>
      </c>
    </row>
    <row r="448" spans="1:18" x14ac:dyDescent="0.25">
      <c r="A448" t="s">
        <v>304</v>
      </c>
      <c r="B448" t="s">
        <v>907</v>
      </c>
      <c r="C448" t="s">
        <v>596</v>
      </c>
      <c r="D448" t="s">
        <v>908</v>
      </c>
      <c r="E448" t="s">
        <v>536</v>
      </c>
      <c r="F448" t="s">
        <v>629</v>
      </c>
      <c r="G448" t="s">
        <v>909</v>
      </c>
      <c r="H448" t="s">
        <v>287</v>
      </c>
      <c r="I448" t="s">
        <v>910</v>
      </c>
      <c r="J448" t="s">
        <v>287</v>
      </c>
      <c r="K448" t="s">
        <v>287</v>
      </c>
      <c r="L448" t="s">
        <v>822</v>
      </c>
      <c r="M448" t="s">
        <v>287</v>
      </c>
      <c r="N448" t="s">
        <v>287</v>
      </c>
      <c r="O448" t="s">
        <v>574</v>
      </c>
      <c r="P448" t="s">
        <v>287</v>
      </c>
      <c r="Q448" t="s">
        <v>822</v>
      </c>
      <c r="R448" t="s">
        <v>911</v>
      </c>
    </row>
    <row r="450" spans="1:18" x14ac:dyDescent="0.25">
      <c r="A450" t="s">
        <v>912</v>
      </c>
    </row>
    <row r="451" spans="1:18" x14ac:dyDescent="0.25">
      <c r="A451" t="s">
        <v>131</v>
      </c>
    </row>
    <row r="452" spans="1:18" x14ac:dyDescent="0.25">
      <c r="A452" t="s">
        <v>371</v>
      </c>
      <c r="B452" t="s">
        <v>273</v>
      </c>
      <c r="C452" t="s">
        <v>889</v>
      </c>
      <c r="D452" t="s">
        <v>890</v>
      </c>
      <c r="E452" t="s">
        <v>891</v>
      </c>
      <c r="F452" t="s">
        <v>372</v>
      </c>
      <c r="G452" t="s">
        <v>892</v>
      </c>
      <c r="H452" t="s">
        <v>893</v>
      </c>
      <c r="I452" t="s">
        <v>894</v>
      </c>
      <c r="J452" t="s">
        <v>895</v>
      </c>
      <c r="K452" t="s">
        <v>896</v>
      </c>
      <c r="L452" t="s">
        <v>897</v>
      </c>
      <c r="M452" t="s">
        <v>357</v>
      </c>
      <c r="N452" t="s">
        <v>280</v>
      </c>
      <c r="O452" t="s">
        <v>898</v>
      </c>
      <c r="P452" t="s">
        <v>899</v>
      </c>
      <c r="Q452" t="s">
        <v>900</v>
      </c>
      <c r="R452" t="s">
        <v>901</v>
      </c>
    </row>
    <row r="453" spans="1:18" x14ac:dyDescent="0.25">
      <c r="A453" t="s">
        <v>375</v>
      </c>
      <c r="B453" t="s">
        <v>913</v>
      </c>
      <c r="C453" t="s">
        <v>482</v>
      </c>
      <c r="D453" t="s">
        <v>482</v>
      </c>
      <c r="E453" t="s">
        <v>414</v>
      </c>
      <c r="F453" t="s">
        <v>704</v>
      </c>
      <c r="G453" t="s">
        <v>612</v>
      </c>
      <c r="H453" t="s">
        <v>287</v>
      </c>
      <c r="I453" t="s">
        <v>704</v>
      </c>
      <c r="J453" t="s">
        <v>287</v>
      </c>
      <c r="K453" t="s">
        <v>287</v>
      </c>
      <c r="L453" t="s">
        <v>287</v>
      </c>
      <c r="M453" t="s">
        <v>287</v>
      </c>
      <c r="N453" t="s">
        <v>287</v>
      </c>
      <c r="O453" t="s">
        <v>287</v>
      </c>
      <c r="P453" t="s">
        <v>287</v>
      </c>
      <c r="Q453" t="s">
        <v>287</v>
      </c>
      <c r="R453" t="s">
        <v>287</v>
      </c>
    </row>
    <row r="454" spans="1:18" x14ac:dyDescent="0.25">
      <c r="A454" t="s">
        <v>380</v>
      </c>
      <c r="B454" t="s">
        <v>914</v>
      </c>
      <c r="C454" t="s">
        <v>915</v>
      </c>
      <c r="D454" t="s">
        <v>342</v>
      </c>
      <c r="E454" t="s">
        <v>872</v>
      </c>
      <c r="F454" t="s">
        <v>287</v>
      </c>
      <c r="G454" t="s">
        <v>916</v>
      </c>
      <c r="H454" t="s">
        <v>287</v>
      </c>
      <c r="I454" t="s">
        <v>917</v>
      </c>
      <c r="J454" t="s">
        <v>287</v>
      </c>
      <c r="K454" t="s">
        <v>287</v>
      </c>
      <c r="L454" t="s">
        <v>535</v>
      </c>
      <c r="M454" t="s">
        <v>287</v>
      </c>
      <c r="N454" t="s">
        <v>287</v>
      </c>
      <c r="O454" t="s">
        <v>918</v>
      </c>
      <c r="P454" t="s">
        <v>287</v>
      </c>
      <c r="Q454" t="s">
        <v>535</v>
      </c>
      <c r="R454" t="s">
        <v>919</v>
      </c>
    </row>
    <row r="455" spans="1:18" x14ac:dyDescent="0.25">
      <c r="A455" t="s">
        <v>386</v>
      </c>
      <c r="B455" t="s">
        <v>920</v>
      </c>
      <c r="C455" t="s">
        <v>921</v>
      </c>
      <c r="D455" t="s">
        <v>922</v>
      </c>
      <c r="E455" t="s">
        <v>287</v>
      </c>
      <c r="F455" t="s">
        <v>287</v>
      </c>
      <c r="G455" t="s">
        <v>923</v>
      </c>
      <c r="H455" t="s">
        <v>287</v>
      </c>
      <c r="I455" t="s">
        <v>541</v>
      </c>
      <c r="J455" t="s">
        <v>287</v>
      </c>
      <c r="K455" t="s">
        <v>287</v>
      </c>
      <c r="L455" t="s">
        <v>287</v>
      </c>
      <c r="M455" t="s">
        <v>287</v>
      </c>
      <c r="N455" t="s">
        <v>287</v>
      </c>
      <c r="O455" t="s">
        <v>287</v>
      </c>
      <c r="P455" t="s">
        <v>287</v>
      </c>
      <c r="Q455" t="s">
        <v>287</v>
      </c>
      <c r="R455" t="s">
        <v>343</v>
      </c>
    </row>
    <row r="456" spans="1:18" x14ac:dyDescent="0.25">
      <c r="A456" t="s">
        <v>392</v>
      </c>
      <c r="B456" t="s">
        <v>924</v>
      </c>
      <c r="C456" t="s">
        <v>925</v>
      </c>
      <c r="D456" t="s">
        <v>925</v>
      </c>
      <c r="E456" t="s">
        <v>377</v>
      </c>
      <c r="F456" t="s">
        <v>408</v>
      </c>
      <c r="G456" t="s">
        <v>379</v>
      </c>
      <c r="H456" t="s">
        <v>287</v>
      </c>
      <c r="I456" t="s">
        <v>378</v>
      </c>
      <c r="J456" t="s">
        <v>287</v>
      </c>
      <c r="K456" t="s">
        <v>287</v>
      </c>
      <c r="L456" t="s">
        <v>287</v>
      </c>
      <c r="M456" t="s">
        <v>287</v>
      </c>
      <c r="N456" t="s">
        <v>287</v>
      </c>
      <c r="O456" t="s">
        <v>408</v>
      </c>
      <c r="P456" t="s">
        <v>287</v>
      </c>
      <c r="Q456" t="s">
        <v>287</v>
      </c>
      <c r="R456" t="s">
        <v>660</v>
      </c>
    </row>
    <row r="457" spans="1:18" x14ac:dyDescent="0.25">
      <c r="A457" t="s">
        <v>304</v>
      </c>
      <c r="B457" t="s">
        <v>907</v>
      </c>
      <c r="C457" t="s">
        <v>596</v>
      </c>
      <c r="D457" t="s">
        <v>908</v>
      </c>
      <c r="E457" t="s">
        <v>536</v>
      </c>
      <c r="F457" t="s">
        <v>629</v>
      </c>
      <c r="G457" t="s">
        <v>909</v>
      </c>
      <c r="H457" t="s">
        <v>287</v>
      </c>
      <c r="I457" t="s">
        <v>910</v>
      </c>
      <c r="J457" t="s">
        <v>287</v>
      </c>
      <c r="K457" t="s">
        <v>287</v>
      </c>
      <c r="L457" t="s">
        <v>822</v>
      </c>
      <c r="M457" t="s">
        <v>287</v>
      </c>
      <c r="N457" t="s">
        <v>287</v>
      </c>
      <c r="O457" t="s">
        <v>574</v>
      </c>
      <c r="P457" t="s">
        <v>287</v>
      </c>
      <c r="Q457" t="s">
        <v>822</v>
      </c>
      <c r="R457" t="s">
        <v>911</v>
      </c>
    </row>
    <row r="459" spans="1:18" x14ac:dyDescent="0.25">
      <c r="A459" t="s">
        <v>926</v>
      </c>
    </row>
    <row r="460" spans="1:18" x14ac:dyDescent="0.25">
      <c r="A460" t="s">
        <v>132</v>
      </c>
    </row>
    <row r="461" spans="1:18" x14ac:dyDescent="0.25">
      <c r="A461" t="s">
        <v>927</v>
      </c>
      <c r="B461" t="s">
        <v>273</v>
      </c>
      <c r="C461" t="s">
        <v>889</v>
      </c>
      <c r="D461" t="s">
        <v>890</v>
      </c>
      <c r="E461" t="s">
        <v>891</v>
      </c>
      <c r="F461" t="s">
        <v>372</v>
      </c>
      <c r="G461" t="s">
        <v>892</v>
      </c>
      <c r="H461" t="s">
        <v>893</v>
      </c>
      <c r="I461" t="s">
        <v>894</v>
      </c>
      <c r="J461" t="s">
        <v>895</v>
      </c>
      <c r="K461" t="s">
        <v>896</v>
      </c>
      <c r="L461" t="s">
        <v>897</v>
      </c>
      <c r="M461" t="s">
        <v>357</v>
      </c>
      <c r="N461" t="s">
        <v>280</v>
      </c>
      <c r="O461" t="s">
        <v>898</v>
      </c>
      <c r="P461" t="s">
        <v>899</v>
      </c>
      <c r="Q461" t="s">
        <v>900</v>
      </c>
      <c r="R461" t="s">
        <v>901</v>
      </c>
    </row>
    <row r="462" spans="1:18" x14ac:dyDescent="0.25">
      <c r="A462" t="s">
        <v>928</v>
      </c>
      <c r="B462" t="s">
        <v>929</v>
      </c>
      <c r="C462" t="s">
        <v>384</v>
      </c>
      <c r="D462" t="s">
        <v>772</v>
      </c>
      <c r="E462" t="s">
        <v>308</v>
      </c>
      <c r="F462" t="s">
        <v>408</v>
      </c>
      <c r="G462" t="s">
        <v>930</v>
      </c>
      <c r="H462" t="s">
        <v>287</v>
      </c>
      <c r="I462" t="s">
        <v>739</v>
      </c>
      <c r="J462" t="s">
        <v>287</v>
      </c>
      <c r="K462" t="s">
        <v>287</v>
      </c>
      <c r="L462" t="s">
        <v>462</v>
      </c>
      <c r="M462" t="s">
        <v>287</v>
      </c>
      <c r="N462" t="s">
        <v>287</v>
      </c>
      <c r="O462" t="s">
        <v>874</v>
      </c>
      <c r="P462" t="s">
        <v>287</v>
      </c>
      <c r="Q462" t="s">
        <v>462</v>
      </c>
      <c r="R462" t="s">
        <v>570</v>
      </c>
    </row>
    <row r="463" spans="1:18" x14ac:dyDescent="0.25">
      <c r="A463" t="s">
        <v>931</v>
      </c>
      <c r="B463" t="s">
        <v>361</v>
      </c>
      <c r="C463" t="s">
        <v>307</v>
      </c>
      <c r="D463" t="s">
        <v>581</v>
      </c>
      <c r="E463" t="s">
        <v>287</v>
      </c>
      <c r="F463" t="s">
        <v>287</v>
      </c>
      <c r="G463" t="s">
        <v>932</v>
      </c>
      <c r="H463" t="s">
        <v>287</v>
      </c>
      <c r="I463" t="s">
        <v>933</v>
      </c>
      <c r="J463" t="s">
        <v>287</v>
      </c>
      <c r="K463" t="s">
        <v>287</v>
      </c>
      <c r="L463" t="s">
        <v>287</v>
      </c>
      <c r="M463" t="s">
        <v>287</v>
      </c>
      <c r="N463" t="s">
        <v>287</v>
      </c>
      <c r="O463" t="s">
        <v>287</v>
      </c>
      <c r="P463" t="s">
        <v>287</v>
      </c>
      <c r="Q463" t="s">
        <v>287</v>
      </c>
      <c r="R463" t="s">
        <v>414</v>
      </c>
    </row>
    <row r="464" spans="1:18" x14ac:dyDescent="0.25">
      <c r="A464" t="s">
        <v>934</v>
      </c>
      <c r="B464" t="s">
        <v>935</v>
      </c>
      <c r="C464" t="s">
        <v>936</v>
      </c>
      <c r="D464" t="s">
        <v>571</v>
      </c>
      <c r="E464" t="s">
        <v>936</v>
      </c>
      <c r="F464" t="s">
        <v>287</v>
      </c>
      <c r="G464" t="s">
        <v>937</v>
      </c>
      <c r="H464" t="s">
        <v>287</v>
      </c>
      <c r="I464" t="s">
        <v>570</v>
      </c>
      <c r="J464" t="s">
        <v>287</v>
      </c>
      <c r="K464" t="s">
        <v>287</v>
      </c>
      <c r="L464" t="s">
        <v>287</v>
      </c>
      <c r="M464" t="s">
        <v>287</v>
      </c>
      <c r="N464" t="s">
        <v>287</v>
      </c>
      <c r="O464" t="s">
        <v>287</v>
      </c>
      <c r="P464" t="s">
        <v>287</v>
      </c>
      <c r="Q464" t="s">
        <v>287</v>
      </c>
      <c r="R464" t="s">
        <v>681</v>
      </c>
    </row>
    <row r="465" spans="1:18" x14ac:dyDescent="0.25">
      <c r="A465" t="s">
        <v>304</v>
      </c>
      <c r="B465" t="s">
        <v>907</v>
      </c>
      <c r="C465" t="s">
        <v>596</v>
      </c>
      <c r="D465" t="s">
        <v>908</v>
      </c>
      <c r="E465" t="s">
        <v>536</v>
      </c>
      <c r="F465" t="s">
        <v>629</v>
      </c>
      <c r="G465" t="s">
        <v>909</v>
      </c>
      <c r="H465" t="s">
        <v>287</v>
      </c>
      <c r="I465" t="s">
        <v>910</v>
      </c>
      <c r="J465" t="s">
        <v>287</v>
      </c>
      <c r="K465" t="s">
        <v>287</v>
      </c>
      <c r="L465" t="s">
        <v>822</v>
      </c>
      <c r="M465" t="s">
        <v>287</v>
      </c>
      <c r="N465" t="s">
        <v>287</v>
      </c>
      <c r="O465" t="s">
        <v>574</v>
      </c>
      <c r="P465" t="s">
        <v>287</v>
      </c>
      <c r="Q465" t="s">
        <v>822</v>
      </c>
      <c r="R465" t="s">
        <v>911</v>
      </c>
    </row>
    <row r="467" spans="1:18" x14ac:dyDescent="0.25">
      <c r="A467" t="s">
        <v>938</v>
      </c>
    </row>
    <row r="468" spans="1:18" x14ac:dyDescent="0.25">
      <c r="A468" t="s">
        <v>133</v>
      </c>
    </row>
    <row r="469" spans="1:18" x14ac:dyDescent="0.25">
      <c r="A469" t="s">
        <v>736</v>
      </c>
      <c r="B469" t="s">
        <v>273</v>
      </c>
      <c r="C469" t="s">
        <v>889</v>
      </c>
      <c r="D469" t="s">
        <v>890</v>
      </c>
      <c r="E469" t="s">
        <v>891</v>
      </c>
      <c r="F469" t="s">
        <v>372</v>
      </c>
      <c r="G469" t="s">
        <v>892</v>
      </c>
      <c r="H469" t="s">
        <v>893</v>
      </c>
      <c r="I469" t="s">
        <v>894</v>
      </c>
      <c r="J469" t="s">
        <v>895</v>
      </c>
      <c r="K469" t="s">
        <v>896</v>
      </c>
      <c r="L469" t="s">
        <v>897</v>
      </c>
      <c r="M469" t="s">
        <v>357</v>
      </c>
      <c r="N469" t="s">
        <v>280</v>
      </c>
      <c r="O469" t="s">
        <v>898</v>
      </c>
      <c r="P469" t="s">
        <v>899</v>
      </c>
      <c r="Q469" t="s">
        <v>900</v>
      </c>
      <c r="R469" t="s">
        <v>901</v>
      </c>
    </row>
    <row r="470" spans="1:18" x14ac:dyDescent="0.25">
      <c r="A470" t="s">
        <v>737</v>
      </c>
      <c r="B470" t="s">
        <v>553</v>
      </c>
      <c r="C470" t="s">
        <v>555</v>
      </c>
      <c r="D470" t="s">
        <v>887</v>
      </c>
      <c r="E470" t="s">
        <v>939</v>
      </c>
      <c r="F470" t="s">
        <v>287</v>
      </c>
      <c r="G470" t="s">
        <v>940</v>
      </c>
      <c r="H470" t="s">
        <v>287</v>
      </c>
      <c r="I470" t="s">
        <v>575</v>
      </c>
      <c r="J470" t="s">
        <v>287</v>
      </c>
      <c r="K470" t="s">
        <v>287</v>
      </c>
      <c r="L470" t="s">
        <v>492</v>
      </c>
      <c r="M470" t="s">
        <v>287</v>
      </c>
      <c r="N470" t="s">
        <v>287</v>
      </c>
      <c r="O470" t="s">
        <v>492</v>
      </c>
      <c r="P470" t="s">
        <v>287</v>
      </c>
      <c r="Q470" t="s">
        <v>492</v>
      </c>
      <c r="R470" t="s">
        <v>554</v>
      </c>
    </row>
    <row r="471" spans="1:18" x14ac:dyDescent="0.25">
      <c r="A471" t="s">
        <v>741</v>
      </c>
      <c r="B471" t="s">
        <v>439</v>
      </c>
      <c r="C471" t="s">
        <v>669</v>
      </c>
      <c r="D471" t="s">
        <v>287</v>
      </c>
      <c r="E471" t="s">
        <v>669</v>
      </c>
      <c r="F471" t="s">
        <v>669</v>
      </c>
      <c r="G471" t="s">
        <v>941</v>
      </c>
      <c r="H471" t="s">
        <v>287</v>
      </c>
      <c r="I471" t="s">
        <v>287</v>
      </c>
      <c r="J471" t="s">
        <v>287</v>
      </c>
      <c r="K471" t="s">
        <v>287</v>
      </c>
      <c r="L471" t="s">
        <v>287</v>
      </c>
      <c r="M471" t="s">
        <v>287</v>
      </c>
      <c r="N471" t="s">
        <v>287</v>
      </c>
      <c r="O471" t="s">
        <v>287</v>
      </c>
      <c r="P471" t="s">
        <v>287</v>
      </c>
      <c r="Q471" t="s">
        <v>287</v>
      </c>
      <c r="R471" t="s">
        <v>287</v>
      </c>
    </row>
    <row r="472" spans="1:18" x14ac:dyDescent="0.25">
      <c r="A472" t="s">
        <v>742</v>
      </c>
      <c r="B472" t="s">
        <v>743</v>
      </c>
      <c r="C472" t="s">
        <v>653</v>
      </c>
      <c r="D472" t="s">
        <v>942</v>
      </c>
      <c r="E472" t="s">
        <v>287</v>
      </c>
      <c r="F472" t="s">
        <v>467</v>
      </c>
      <c r="G472" t="s">
        <v>943</v>
      </c>
      <c r="H472" t="s">
        <v>287</v>
      </c>
      <c r="I472" t="s">
        <v>669</v>
      </c>
      <c r="J472" t="s">
        <v>287</v>
      </c>
      <c r="K472" t="s">
        <v>287</v>
      </c>
      <c r="L472" t="s">
        <v>287</v>
      </c>
      <c r="M472" t="s">
        <v>287</v>
      </c>
      <c r="N472" t="s">
        <v>287</v>
      </c>
      <c r="O472" t="s">
        <v>564</v>
      </c>
      <c r="P472" t="s">
        <v>287</v>
      </c>
      <c r="Q472" t="s">
        <v>287</v>
      </c>
      <c r="R472" t="s">
        <v>669</v>
      </c>
    </row>
    <row r="473" spans="1:18" x14ac:dyDescent="0.25">
      <c r="A473" t="s">
        <v>304</v>
      </c>
      <c r="B473" t="s">
        <v>907</v>
      </c>
      <c r="C473" t="s">
        <v>596</v>
      </c>
      <c r="D473" t="s">
        <v>908</v>
      </c>
      <c r="E473" t="s">
        <v>536</v>
      </c>
      <c r="F473" t="s">
        <v>629</v>
      </c>
      <c r="G473" t="s">
        <v>909</v>
      </c>
      <c r="H473" t="s">
        <v>287</v>
      </c>
      <c r="I473" t="s">
        <v>910</v>
      </c>
      <c r="J473" t="s">
        <v>287</v>
      </c>
      <c r="K473" t="s">
        <v>287</v>
      </c>
      <c r="L473" t="s">
        <v>822</v>
      </c>
      <c r="M473" t="s">
        <v>287</v>
      </c>
      <c r="N473" t="s">
        <v>287</v>
      </c>
      <c r="O473" t="s">
        <v>574</v>
      </c>
      <c r="P473" t="s">
        <v>287</v>
      </c>
      <c r="Q473" t="s">
        <v>822</v>
      </c>
      <c r="R473" t="s">
        <v>911</v>
      </c>
    </row>
    <row r="475" spans="1:18" x14ac:dyDescent="0.25">
      <c r="A475" t="s">
        <v>944</v>
      </c>
    </row>
    <row r="476" spans="1:18" x14ac:dyDescent="0.25">
      <c r="A476" t="s">
        <v>134</v>
      </c>
    </row>
    <row r="477" spans="1:18" x14ac:dyDescent="0.25">
      <c r="A477" t="s">
        <v>313</v>
      </c>
      <c r="B477" t="s">
        <v>273</v>
      </c>
      <c r="C477" t="s">
        <v>889</v>
      </c>
      <c r="D477" t="s">
        <v>890</v>
      </c>
      <c r="E477" t="s">
        <v>891</v>
      </c>
      <c r="F477" t="s">
        <v>372</v>
      </c>
      <c r="G477" t="s">
        <v>892</v>
      </c>
      <c r="H477" t="s">
        <v>893</v>
      </c>
      <c r="I477" t="s">
        <v>894</v>
      </c>
      <c r="J477" t="s">
        <v>895</v>
      </c>
      <c r="K477" t="s">
        <v>896</v>
      </c>
      <c r="L477" t="s">
        <v>897</v>
      </c>
      <c r="M477" t="s">
        <v>357</v>
      </c>
      <c r="N477" t="s">
        <v>280</v>
      </c>
      <c r="O477" t="s">
        <v>898</v>
      </c>
      <c r="P477" t="s">
        <v>899</v>
      </c>
      <c r="Q477" t="s">
        <v>900</v>
      </c>
      <c r="R477" t="s">
        <v>901</v>
      </c>
    </row>
    <row r="478" spans="1:18" x14ac:dyDescent="0.25">
      <c r="A478" t="s">
        <v>314</v>
      </c>
      <c r="B478" t="s">
        <v>749</v>
      </c>
      <c r="C478" t="s">
        <v>945</v>
      </c>
      <c r="D478" t="s">
        <v>563</v>
      </c>
      <c r="E478" t="s">
        <v>946</v>
      </c>
      <c r="F478" t="s">
        <v>287</v>
      </c>
      <c r="G478" t="s">
        <v>916</v>
      </c>
      <c r="H478" t="s">
        <v>287</v>
      </c>
      <c r="I478" t="s">
        <v>841</v>
      </c>
      <c r="J478" t="s">
        <v>287</v>
      </c>
      <c r="K478" t="s">
        <v>287</v>
      </c>
      <c r="L478" t="s">
        <v>287</v>
      </c>
      <c r="M478" t="s">
        <v>287</v>
      </c>
      <c r="N478" t="s">
        <v>287</v>
      </c>
      <c r="O478" t="s">
        <v>416</v>
      </c>
      <c r="P478" t="s">
        <v>287</v>
      </c>
      <c r="Q478" t="s">
        <v>460</v>
      </c>
      <c r="R478" t="s">
        <v>563</v>
      </c>
    </row>
    <row r="479" spans="1:18" x14ac:dyDescent="0.25">
      <c r="A479" t="s">
        <v>321</v>
      </c>
      <c r="B479" t="s">
        <v>528</v>
      </c>
      <c r="C479" t="s">
        <v>346</v>
      </c>
      <c r="D479" t="s">
        <v>947</v>
      </c>
      <c r="E479" t="s">
        <v>948</v>
      </c>
      <c r="F479" t="s">
        <v>419</v>
      </c>
      <c r="G479" t="s">
        <v>613</v>
      </c>
      <c r="H479" t="s">
        <v>287</v>
      </c>
      <c r="I479" t="s">
        <v>383</v>
      </c>
      <c r="J479" t="s">
        <v>287</v>
      </c>
      <c r="K479" t="s">
        <v>287</v>
      </c>
      <c r="L479" t="s">
        <v>629</v>
      </c>
      <c r="M479" t="s">
        <v>287</v>
      </c>
      <c r="N479" t="s">
        <v>287</v>
      </c>
      <c r="O479" t="s">
        <v>287</v>
      </c>
      <c r="P479" t="s">
        <v>287</v>
      </c>
      <c r="Q479" t="s">
        <v>287</v>
      </c>
      <c r="R479" t="s">
        <v>827</v>
      </c>
    </row>
    <row r="480" spans="1:18" x14ac:dyDescent="0.25">
      <c r="A480" t="s">
        <v>304</v>
      </c>
      <c r="B480" t="s">
        <v>907</v>
      </c>
      <c r="C480" t="s">
        <v>596</v>
      </c>
      <c r="D480" t="s">
        <v>908</v>
      </c>
      <c r="E480" t="s">
        <v>536</v>
      </c>
      <c r="F480" t="s">
        <v>629</v>
      </c>
      <c r="G480" t="s">
        <v>909</v>
      </c>
      <c r="H480" t="s">
        <v>287</v>
      </c>
      <c r="I480" t="s">
        <v>910</v>
      </c>
      <c r="J480" t="s">
        <v>287</v>
      </c>
      <c r="K480" t="s">
        <v>287</v>
      </c>
      <c r="L480" t="s">
        <v>822</v>
      </c>
      <c r="M480" t="s">
        <v>287</v>
      </c>
      <c r="N480" t="s">
        <v>287</v>
      </c>
      <c r="O480" t="s">
        <v>574</v>
      </c>
      <c r="P480" t="s">
        <v>287</v>
      </c>
      <c r="Q480" t="s">
        <v>822</v>
      </c>
      <c r="R480" t="s">
        <v>911</v>
      </c>
    </row>
    <row r="482" spans="1:12" x14ac:dyDescent="0.25">
      <c r="A482" t="s">
        <v>949</v>
      </c>
    </row>
    <row r="483" spans="1:12" x14ac:dyDescent="0.25">
      <c r="A483" t="s">
        <v>136</v>
      </c>
    </row>
    <row r="484" spans="1:12" x14ac:dyDescent="0.25">
      <c r="A484" t="s">
        <v>272</v>
      </c>
      <c r="B484" t="s">
        <v>273</v>
      </c>
      <c r="C484" t="s">
        <v>372</v>
      </c>
      <c r="D484" t="s">
        <v>950</v>
      </c>
      <c r="E484" t="s">
        <v>951</v>
      </c>
      <c r="F484" t="s">
        <v>952</v>
      </c>
      <c r="G484" t="s">
        <v>953</v>
      </c>
      <c r="H484" t="s">
        <v>954</v>
      </c>
      <c r="I484" t="s">
        <v>955</v>
      </c>
      <c r="J484" t="s">
        <v>357</v>
      </c>
      <c r="K484" t="s">
        <v>280</v>
      </c>
      <c r="L484" t="s">
        <v>956</v>
      </c>
    </row>
    <row r="485" spans="1:12" x14ac:dyDescent="0.25">
      <c r="A485" t="s">
        <v>282</v>
      </c>
      <c r="B485" t="s">
        <v>283</v>
      </c>
      <c r="C485" t="s">
        <v>287</v>
      </c>
      <c r="D485" t="s">
        <v>301</v>
      </c>
      <c r="E485" t="s">
        <v>460</v>
      </c>
      <c r="F485" t="s">
        <v>416</v>
      </c>
      <c r="G485" t="s">
        <v>639</v>
      </c>
      <c r="H485" t="s">
        <v>416</v>
      </c>
      <c r="I485" t="s">
        <v>513</v>
      </c>
      <c r="J485" t="s">
        <v>287</v>
      </c>
      <c r="K485" t="s">
        <v>287</v>
      </c>
      <c r="L485" t="s">
        <v>565</v>
      </c>
    </row>
    <row r="486" spans="1:12" x14ac:dyDescent="0.25">
      <c r="A486" t="s">
        <v>290</v>
      </c>
      <c r="B486" t="s">
        <v>291</v>
      </c>
      <c r="C486" t="s">
        <v>295</v>
      </c>
      <c r="D486" t="s">
        <v>295</v>
      </c>
      <c r="E486" t="s">
        <v>413</v>
      </c>
      <c r="F486" t="s">
        <v>413</v>
      </c>
      <c r="G486" t="s">
        <v>491</v>
      </c>
      <c r="H486" t="s">
        <v>948</v>
      </c>
      <c r="I486" t="s">
        <v>957</v>
      </c>
      <c r="J486" t="s">
        <v>287</v>
      </c>
      <c r="K486" t="s">
        <v>287</v>
      </c>
      <c r="L486" t="s">
        <v>579</v>
      </c>
    </row>
    <row r="487" spans="1:12" x14ac:dyDescent="0.25">
      <c r="A487" t="s">
        <v>298</v>
      </c>
      <c r="B487" t="s">
        <v>283</v>
      </c>
      <c r="C487" t="s">
        <v>301</v>
      </c>
      <c r="D487" t="s">
        <v>287</v>
      </c>
      <c r="E487" t="s">
        <v>325</v>
      </c>
      <c r="F487" t="s">
        <v>396</v>
      </c>
      <c r="G487" t="s">
        <v>739</v>
      </c>
      <c r="H487" t="s">
        <v>301</v>
      </c>
      <c r="I487" t="s">
        <v>515</v>
      </c>
      <c r="J487" t="s">
        <v>287</v>
      </c>
      <c r="K487" t="s">
        <v>287</v>
      </c>
      <c r="L487" t="s">
        <v>325</v>
      </c>
    </row>
    <row r="488" spans="1:12" x14ac:dyDescent="0.25">
      <c r="A488" t="s">
        <v>304</v>
      </c>
      <c r="B488" t="s">
        <v>305</v>
      </c>
      <c r="C488" t="s">
        <v>462</v>
      </c>
      <c r="D488" t="s">
        <v>462</v>
      </c>
      <c r="E488" t="s">
        <v>766</v>
      </c>
      <c r="F488" t="s">
        <v>349</v>
      </c>
      <c r="G488" t="s">
        <v>818</v>
      </c>
      <c r="H488" t="s">
        <v>522</v>
      </c>
      <c r="I488" t="s">
        <v>958</v>
      </c>
      <c r="J488" t="s">
        <v>287</v>
      </c>
      <c r="K488" t="s">
        <v>287</v>
      </c>
      <c r="L488" t="s">
        <v>815</v>
      </c>
    </row>
    <row r="490" spans="1:12" x14ac:dyDescent="0.25">
      <c r="A490" t="s">
        <v>959</v>
      </c>
    </row>
    <row r="491" spans="1:12" x14ac:dyDescent="0.25">
      <c r="A491" t="s">
        <v>137</v>
      </c>
    </row>
    <row r="492" spans="1:12" x14ac:dyDescent="0.25">
      <c r="A492" t="s">
        <v>313</v>
      </c>
      <c r="B492" t="s">
        <v>273</v>
      </c>
      <c r="C492" t="s">
        <v>372</v>
      </c>
      <c r="D492" t="s">
        <v>950</v>
      </c>
      <c r="E492" t="s">
        <v>951</v>
      </c>
      <c r="F492" t="s">
        <v>952</v>
      </c>
      <c r="G492" t="s">
        <v>953</v>
      </c>
      <c r="H492" t="s">
        <v>954</v>
      </c>
      <c r="I492" t="s">
        <v>955</v>
      </c>
      <c r="J492" t="s">
        <v>357</v>
      </c>
      <c r="K492" t="s">
        <v>280</v>
      </c>
      <c r="L492" t="s">
        <v>956</v>
      </c>
    </row>
    <row r="493" spans="1:12" x14ac:dyDescent="0.25">
      <c r="A493" t="s">
        <v>314</v>
      </c>
      <c r="B493" t="s">
        <v>315</v>
      </c>
      <c r="C493" t="s">
        <v>309</v>
      </c>
      <c r="D493" t="s">
        <v>539</v>
      </c>
      <c r="E493" t="s">
        <v>377</v>
      </c>
      <c r="F493" t="s">
        <v>338</v>
      </c>
      <c r="G493" t="s">
        <v>774</v>
      </c>
      <c r="H493" t="s">
        <v>377</v>
      </c>
      <c r="I493" t="s">
        <v>960</v>
      </c>
      <c r="J493" t="s">
        <v>287</v>
      </c>
      <c r="K493" t="s">
        <v>287</v>
      </c>
      <c r="L493" t="s">
        <v>316</v>
      </c>
    </row>
    <row r="494" spans="1:12" x14ac:dyDescent="0.25">
      <c r="A494" t="s">
        <v>321</v>
      </c>
      <c r="B494" t="s">
        <v>322</v>
      </c>
      <c r="C494" t="s">
        <v>422</v>
      </c>
      <c r="D494" t="s">
        <v>309</v>
      </c>
      <c r="E494" t="s">
        <v>541</v>
      </c>
      <c r="F494" t="s">
        <v>343</v>
      </c>
      <c r="G494" t="s">
        <v>388</v>
      </c>
      <c r="H494" t="s">
        <v>325</v>
      </c>
      <c r="I494" t="s">
        <v>786</v>
      </c>
      <c r="J494" t="s">
        <v>287</v>
      </c>
      <c r="K494" t="s">
        <v>287</v>
      </c>
      <c r="L494" t="s">
        <v>342</v>
      </c>
    </row>
    <row r="495" spans="1:12" x14ac:dyDescent="0.25">
      <c r="A495" t="s">
        <v>304</v>
      </c>
      <c r="B495" t="s">
        <v>305</v>
      </c>
      <c r="C495" t="s">
        <v>462</v>
      </c>
      <c r="D495" t="s">
        <v>462</v>
      </c>
      <c r="E495" t="s">
        <v>766</v>
      </c>
      <c r="F495" t="s">
        <v>349</v>
      </c>
      <c r="G495" t="s">
        <v>818</v>
      </c>
      <c r="H495" t="s">
        <v>522</v>
      </c>
      <c r="I495" t="s">
        <v>958</v>
      </c>
      <c r="J495" t="s">
        <v>287</v>
      </c>
      <c r="K495" t="s">
        <v>287</v>
      </c>
      <c r="L495" t="s">
        <v>815</v>
      </c>
    </row>
    <row r="497" spans="1:11" x14ac:dyDescent="0.25">
      <c r="A497" t="s">
        <v>961</v>
      </c>
    </row>
    <row r="498" spans="1:11" x14ac:dyDescent="0.25">
      <c r="A498" t="s">
        <v>138</v>
      </c>
    </row>
    <row r="499" spans="1:11" x14ac:dyDescent="0.25">
      <c r="A499" t="s">
        <v>272</v>
      </c>
      <c r="B499" t="s">
        <v>273</v>
      </c>
      <c r="C499" t="s">
        <v>962</v>
      </c>
      <c r="D499" t="s">
        <v>963</v>
      </c>
      <c r="E499" t="s">
        <v>964</v>
      </c>
      <c r="F499" t="s">
        <v>372</v>
      </c>
      <c r="G499" t="s">
        <v>965</v>
      </c>
      <c r="H499" t="s">
        <v>954</v>
      </c>
      <c r="I499" t="s">
        <v>357</v>
      </c>
      <c r="J499" t="s">
        <v>280</v>
      </c>
      <c r="K499" t="s">
        <v>966</v>
      </c>
    </row>
    <row r="500" spans="1:11" x14ac:dyDescent="0.25">
      <c r="A500" t="s">
        <v>282</v>
      </c>
      <c r="B500" t="s">
        <v>967</v>
      </c>
      <c r="C500" t="s">
        <v>293</v>
      </c>
      <c r="D500" t="s">
        <v>968</v>
      </c>
      <c r="E500" t="s">
        <v>347</v>
      </c>
      <c r="F500" t="s">
        <v>847</v>
      </c>
      <c r="G500" t="s">
        <v>587</v>
      </c>
      <c r="H500" t="s">
        <v>347</v>
      </c>
      <c r="I500" t="s">
        <v>287</v>
      </c>
      <c r="J500" t="s">
        <v>287</v>
      </c>
      <c r="K500" t="s">
        <v>969</v>
      </c>
    </row>
    <row r="501" spans="1:11" x14ac:dyDescent="0.25">
      <c r="A501" t="s">
        <v>290</v>
      </c>
      <c r="B501" t="s">
        <v>315</v>
      </c>
      <c r="C501" t="s">
        <v>383</v>
      </c>
      <c r="D501" t="s">
        <v>789</v>
      </c>
      <c r="E501" t="s">
        <v>317</v>
      </c>
      <c r="F501" t="s">
        <v>629</v>
      </c>
      <c r="G501" t="s">
        <v>652</v>
      </c>
      <c r="H501" t="s">
        <v>377</v>
      </c>
      <c r="I501" t="s">
        <v>309</v>
      </c>
      <c r="J501" t="s">
        <v>287</v>
      </c>
      <c r="K501" t="s">
        <v>970</v>
      </c>
    </row>
    <row r="502" spans="1:11" x14ac:dyDescent="0.25">
      <c r="A502" t="s">
        <v>298</v>
      </c>
      <c r="B502" t="s">
        <v>914</v>
      </c>
      <c r="C502" t="s">
        <v>285</v>
      </c>
      <c r="D502" t="s">
        <v>971</v>
      </c>
      <c r="E502" t="s">
        <v>818</v>
      </c>
      <c r="F502" t="s">
        <v>918</v>
      </c>
      <c r="G502" t="s">
        <v>919</v>
      </c>
      <c r="H502" t="s">
        <v>342</v>
      </c>
      <c r="I502" t="s">
        <v>287</v>
      </c>
      <c r="J502" t="s">
        <v>287</v>
      </c>
      <c r="K502" t="s">
        <v>972</v>
      </c>
    </row>
    <row r="503" spans="1:11" x14ac:dyDescent="0.25">
      <c r="A503" t="s">
        <v>304</v>
      </c>
      <c r="B503" t="s">
        <v>973</v>
      </c>
      <c r="C503" t="s">
        <v>948</v>
      </c>
      <c r="D503" t="s">
        <v>974</v>
      </c>
      <c r="E503" t="s">
        <v>570</v>
      </c>
      <c r="F503" t="s">
        <v>457</v>
      </c>
      <c r="G503" t="s">
        <v>570</v>
      </c>
      <c r="H503" t="s">
        <v>377</v>
      </c>
      <c r="I503" t="s">
        <v>509</v>
      </c>
      <c r="J503" t="s">
        <v>287</v>
      </c>
      <c r="K503" t="s">
        <v>744</v>
      </c>
    </row>
    <row r="505" spans="1:11" x14ac:dyDescent="0.25">
      <c r="A505" t="s">
        <v>975</v>
      </c>
    </row>
    <row r="506" spans="1:11" x14ac:dyDescent="0.25">
      <c r="A506" t="s">
        <v>139</v>
      </c>
    </row>
    <row r="507" spans="1:11" x14ac:dyDescent="0.25">
      <c r="A507" t="s">
        <v>371</v>
      </c>
      <c r="B507" t="s">
        <v>273</v>
      </c>
      <c r="C507" t="s">
        <v>962</v>
      </c>
      <c r="D507" t="s">
        <v>963</v>
      </c>
      <c r="E507" t="s">
        <v>964</v>
      </c>
      <c r="F507" t="s">
        <v>372</v>
      </c>
      <c r="G507" t="s">
        <v>965</v>
      </c>
      <c r="H507" t="s">
        <v>954</v>
      </c>
      <c r="I507" t="s">
        <v>357</v>
      </c>
      <c r="J507" t="s">
        <v>280</v>
      </c>
      <c r="K507" t="s">
        <v>966</v>
      </c>
    </row>
    <row r="508" spans="1:11" x14ac:dyDescent="0.25">
      <c r="A508" t="s">
        <v>375</v>
      </c>
      <c r="B508" t="s">
        <v>363</v>
      </c>
      <c r="C508" t="s">
        <v>287</v>
      </c>
      <c r="D508" t="s">
        <v>976</v>
      </c>
      <c r="E508" t="s">
        <v>746</v>
      </c>
      <c r="F508" t="s">
        <v>564</v>
      </c>
      <c r="G508" t="s">
        <v>398</v>
      </c>
      <c r="H508" t="s">
        <v>746</v>
      </c>
      <c r="I508" t="s">
        <v>287</v>
      </c>
      <c r="J508" t="s">
        <v>287</v>
      </c>
      <c r="K508" t="s">
        <v>404</v>
      </c>
    </row>
    <row r="509" spans="1:11" x14ac:dyDescent="0.25">
      <c r="A509" t="s">
        <v>380</v>
      </c>
      <c r="B509" t="s">
        <v>977</v>
      </c>
      <c r="C509" t="s">
        <v>601</v>
      </c>
      <c r="D509" t="s">
        <v>978</v>
      </c>
      <c r="E509" t="s">
        <v>979</v>
      </c>
      <c r="F509" t="s">
        <v>980</v>
      </c>
      <c r="G509" t="s">
        <v>979</v>
      </c>
      <c r="H509" t="s">
        <v>419</v>
      </c>
      <c r="I509" t="s">
        <v>287</v>
      </c>
      <c r="J509" t="s">
        <v>287</v>
      </c>
      <c r="K509" t="s">
        <v>981</v>
      </c>
    </row>
    <row r="510" spans="1:11" x14ac:dyDescent="0.25">
      <c r="A510" t="s">
        <v>386</v>
      </c>
      <c r="B510" t="s">
        <v>982</v>
      </c>
      <c r="C510" t="s">
        <v>349</v>
      </c>
      <c r="D510" t="s">
        <v>654</v>
      </c>
      <c r="E510" t="s">
        <v>831</v>
      </c>
      <c r="F510" t="s">
        <v>592</v>
      </c>
      <c r="G510" t="s">
        <v>349</v>
      </c>
      <c r="H510" t="s">
        <v>349</v>
      </c>
      <c r="I510" t="s">
        <v>287</v>
      </c>
      <c r="J510" t="s">
        <v>287</v>
      </c>
      <c r="K510" t="s">
        <v>983</v>
      </c>
    </row>
    <row r="511" spans="1:11" x14ac:dyDescent="0.25">
      <c r="A511" t="s">
        <v>390</v>
      </c>
      <c r="B511" t="s">
        <v>368</v>
      </c>
      <c r="C511" t="s">
        <v>287</v>
      </c>
      <c r="D511" t="s">
        <v>287</v>
      </c>
      <c r="E511" t="s">
        <v>287</v>
      </c>
      <c r="F511" t="s">
        <v>287</v>
      </c>
      <c r="G511" t="s">
        <v>287</v>
      </c>
      <c r="H511" t="s">
        <v>287</v>
      </c>
      <c r="I511" t="s">
        <v>287</v>
      </c>
      <c r="J511" t="s">
        <v>287</v>
      </c>
      <c r="K511" t="s">
        <v>391</v>
      </c>
    </row>
    <row r="512" spans="1:11" x14ac:dyDescent="0.25">
      <c r="A512" t="s">
        <v>392</v>
      </c>
      <c r="B512" t="s">
        <v>984</v>
      </c>
      <c r="C512" t="s">
        <v>948</v>
      </c>
      <c r="D512" t="s">
        <v>985</v>
      </c>
      <c r="E512" t="s">
        <v>986</v>
      </c>
      <c r="F512" t="s">
        <v>295</v>
      </c>
      <c r="G512" t="s">
        <v>746</v>
      </c>
      <c r="H512" t="s">
        <v>488</v>
      </c>
      <c r="I512" t="s">
        <v>295</v>
      </c>
      <c r="J512" t="s">
        <v>287</v>
      </c>
      <c r="K512" t="s">
        <v>987</v>
      </c>
    </row>
    <row r="513" spans="1:11" x14ac:dyDescent="0.25">
      <c r="A513" t="s">
        <v>304</v>
      </c>
      <c r="B513" t="s">
        <v>973</v>
      </c>
      <c r="C513" t="s">
        <v>948</v>
      </c>
      <c r="D513" t="s">
        <v>974</v>
      </c>
      <c r="E513" t="s">
        <v>570</v>
      </c>
      <c r="F513" t="s">
        <v>457</v>
      </c>
      <c r="G513" t="s">
        <v>570</v>
      </c>
      <c r="H513" t="s">
        <v>377</v>
      </c>
      <c r="I513" t="s">
        <v>509</v>
      </c>
      <c r="J513" t="s">
        <v>287</v>
      </c>
      <c r="K513" t="s">
        <v>744</v>
      </c>
    </row>
    <row r="515" spans="1:11" x14ac:dyDescent="0.25">
      <c r="A515" t="s">
        <v>988</v>
      </c>
    </row>
    <row r="516" spans="1:11" x14ac:dyDescent="0.25">
      <c r="A516" t="s">
        <v>140</v>
      </c>
    </row>
    <row r="517" spans="1:11" x14ac:dyDescent="0.25">
      <c r="A517" t="s">
        <v>313</v>
      </c>
      <c r="B517" t="s">
        <v>273</v>
      </c>
      <c r="C517" t="s">
        <v>962</v>
      </c>
      <c r="D517" t="s">
        <v>963</v>
      </c>
      <c r="E517" t="s">
        <v>964</v>
      </c>
      <c r="F517" t="s">
        <v>372</v>
      </c>
      <c r="G517" t="s">
        <v>965</v>
      </c>
      <c r="H517" t="s">
        <v>954</v>
      </c>
      <c r="I517" t="s">
        <v>357</v>
      </c>
      <c r="J517" t="s">
        <v>280</v>
      </c>
      <c r="K517" t="s">
        <v>966</v>
      </c>
    </row>
    <row r="518" spans="1:11" x14ac:dyDescent="0.25">
      <c r="A518" t="s">
        <v>314</v>
      </c>
      <c r="B518" t="s">
        <v>820</v>
      </c>
      <c r="C518" t="s">
        <v>986</v>
      </c>
      <c r="D518" t="s">
        <v>989</v>
      </c>
      <c r="E518" t="s">
        <v>591</v>
      </c>
      <c r="F518" t="s">
        <v>460</v>
      </c>
      <c r="G518" t="s">
        <v>482</v>
      </c>
      <c r="H518" t="s">
        <v>348</v>
      </c>
      <c r="I518" t="s">
        <v>287</v>
      </c>
      <c r="J518" t="s">
        <v>287</v>
      </c>
      <c r="K518" t="s">
        <v>990</v>
      </c>
    </row>
    <row r="519" spans="1:11" x14ac:dyDescent="0.25">
      <c r="A519" t="s">
        <v>321</v>
      </c>
      <c r="B519" t="s">
        <v>820</v>
      </c>
      <c r="C519" t="s">
        <v>592</v>
      </c>
      <c r="D519" t="s">
        <v>991</v>
      </c>
      <c r="E519" t="s">
        <v>948</v>
      </c>
      <c r="F519" t="s">
        <v>992</v>
      </c>
      <c r="G519" t="s">
        <v>839</v>
      </c>
      <c r="H519" t="s">
        <v>874</v>
      </c>
      <c r="I519" t="s">
        <v>822</v>
      </c>
      <c r="J519" t="s">
        <v>287</v>
      </c>
      <c r="K519" t="s">
        <v>289</v>
      </c>
    </row>
    <row r="520" spans="1:11" x14ac:dyDescent="0.25">
      <c r="A520" t="s">
        <v>304</v>
      </c>
      <c r="B520" t="s">
        <v>973</v>
      </c>
      <c r="C520" t="s">
        <v>948</v>
      </c>
      <c r="D520" t="s">
        <v>974</v>
      </c>
      <c r="E520" t="s">
        <v>570</v>
      </c>
      <c r="F520" t="s">
        <v>457</v>
      </c>
      <c r="G520" t="s">
        <v>570</v>
      </c>
      <c r="H520" t="s">
        <v>377</v>
      </c>
      <c r="I520" t="s">
        <v>509</v>
      </c>
      <c r="J520" t="s">
        <v>287</v>
      </c>
      <c r="K520" t="s">
        <v>744</v>
      </c>
    </row>
    <row r="522" spans="1:11" x14ac:dyDescent="0.25">
      <c r="A522" t="s">
        <v>993</v>
      </c>
    </row>
    <row r="523" spans="1:11" x14ac:dyDescent="0.25">
      <c r="A523" t="s">
        <v>141</v>
      </c>
    </row>
    <row r="524" spans="1:11" x14ac:dyDescent="0.25">
      <c r="A524" t="s">
        <v>272</v>
      </c>
      <c r="B524" t="s">
        <v>273</v>
      </c>
      <c r="C524" t="s">
        <v>372</v>
      </c>
      <c r="D524" t="s">
        <v>862</v>
      </c>
      <c r="E524" t="s">
        <v>863</v>
      </c>
      <c r="F524" t="s">
        <v>864</v>
      </c>
      <c r="G524" t="s">
        <v>865</v>
      </c>
      <c r="H524" t="s">
        <v>866</v>
      </c>
    </row>
    <row r="525" spans="1:11" x14ac:dyDescent="0.25">
      <c r="A525" t="s">
        <v>282</v>
      </c>
      <c r="B525" t="s">
        <v>283</v>
      </c>
      <c r="C525" t="s">
        <v>460</v>
      </c>
      <c r="D525" t="s">
        <v>325</v>
      </c>
      <c r="E525" t="s">
        <v>299</v>
      </c>
      <c r="F525" t="s">
        <v>396</v>
      </c>
      <c r="G525" t="s">
        <v>461</v>
      </c>
      <c r="H525" t="s">
        <v>285</v>
      </c>
    </row>
    <row r="526" spans="1:11" x14ac:dyDescent="0.25">
      <c r="A526" t="s">
        <v>290</v>
      </c>
      <c r="B526" t="s">
        <v>291</v>
      </c>
      <c r="C526" t="s">
        <v>309</v>
      </c>
      <c r="D526" t="s">
        <v>395</v>
      </c>
      <c r="E526" t="s">
        <v>579</v>
      </c>
      <c r="F526" t="s">
        <v>292</v>
      </c>
      <c r="G526" t="s">
        <v>994</v>
      </c>
      <c r="H526" t="s">
        <v>655</v>
      </c>
    </row>
    <row r="527" spans="1:11" x14ac:dyDescent="0.25">
      <c r="A527" t="s">
        <v>298</v>
      </c>
      <c r="B527" t="s">
        <v>283</v>
      </c>
      <c r="C527" t="s">
        <v>287</v>
      </c>
      <c r="D527" t="s">
        <v>286</v>
      </c>
      <c r="E527" t="s">
        <v>301</v>
      </c>
      <c r="F527" t="s">
        <v>299</v>
      </c>
      <c r="G527" t="s">
        <v>857</v>
      </c>
      <c r="H527" t="s">
        <v>639</v>
      </c>
    </row>
    <row r="528" spans="1:11" x14ac:dyDescent="0.25">
      <c r="A528" t="s">
        <v>304</v>
      </c>
      <c r="B528" t="s">
        <v>305</v>
      </c>
      <c r="C528" t="s">
        <v>309</v>
      </c>
      <c r="D528" t="s">
        <v>347</v>
      </c>
      <c r="E528" t="s">
        <v>601</v>
      </c>
      <c r="F528" t="s">
        <v>587</v>
      </c>
      <c r="G528" t="s">
        <v>995</v>
      </c>
      <c r="H528" t="s">
        <v>316</v>
      </c>
    </row>
    <row r="530" spans="1:14" x14ac:dyDescent="0.25">
      <c r="A530" t="s">
        <v>996</v>
      </c>
    </row>
    <row r="531" spans="1:14" x14ac:dyDescent="0.25">
      <c r="A531" t="s">
        <v>142</v>
      </c>
    </row>
    <row r="532" spans="1:14" x14ac:dyDescent="0.25">
      <c r="A532" t="s">
        <v>313</v>
      </c>
      <c r="B532" t="s">
        <v>273</v>
      </c>
      <c r="C532" t="s">
        <v>372</v>
      </c>
      <c r="D532" t="s">
        <v>862</v>
      </c>
      <c r="E532" t="s">
        <v>863</v>
      </c>
      <c r="F532" t="s">
        <v>864</v>
      </c>
      <c r="G532" t="s">
        <v>865</v>
      </c>
      <c r="H532" t="s">
        <v>866</v>
      </c>
    </row>
    <row r="533" spans="1:14" x14ac:dyDescent="0.25">
      <c r="A533" t="s">
        <v>314</v>
      </c>
      <c r="B533" t="s">
        <v>315</v>
      </c>
      <c r="C533" t="s">
        <v>287</v>
      </c>
      <c r="D533" t="s">
        <v>539</v>
      </c>
      <c r="E533" t="s">
        <v>338</v>
      </c>
      <c r="F533" t="s">
        <v>652</v>
      </c>
      <c r="G533" t="s">
        <v>997</v>
      </c>
      <c r="H533" t="s">
        <v>300</v>
      </c>
    </row>
    <row r="534" spans="1:14" x14ac:dyDescent="0.25">
      <c r="A534" t="s">
        <v>321</v>
      </c>
      <c r="B534" t="s">
        <v>322</v>
      </c>
      <c r="C534" t="s">
        <v>462</v>
      </c>
      <c r="D534" t="s">
        <v>704</v>
      </c>
      <c r="E534" t="s">
        <v>388</v>
      </c>
      <c r="F534" t="s">
        <v>306</v>
      </c>
      <c r="G534" t="s">
        <v>677</v>
      </c>
      <c r="H534" t="s">
        <v>681</v>
      </c>
    </row>
    <row r="535" spans="1:14" x14ac:dyDescent="0.25">
      <c r="A535" t="s">
        <v>304</v>
      </c>
      <c r="B535" t="s">
        <v>305</v>
      </c>
      <c r="C535" t="s">
        <v>309</v>
      </c>
      <c r="D535" t="s">
        <v>347</v>
      </c>
      <c r="E535" t="s">
        <v>601</v>
      </c>
      <c r="F535" t="s">
        <v>587</v>
      </c>
      <c r="G535" t="s">
        <v>995</v>
      </c>
      <c r="H535" t="s">
        <v>316</v>
      </c>
    </row>
    <row r="537" spans="1:14" x14ac:dyDescent="0.25">
      <c r="A537" t="s">
        <v>998</v>
      </c>
    </row>
    <row r="538" spans="1:14" x14ac:dyDescent="0.25">
      <c r="A538" t="s">
        <v>144</v>
      </c>
    </row>
    <row r="539" spans="1:14" x14ac:dyDescent="0.25">
      <c r="A539" t="s">
        <v>272</v>
      </c>
      <c r="B539" t="s">
        <v>273</v>
      </c>
      <c r="C539" t="s">
        <v>999</v>
      </c>
      <c r="D539" t="s">
        <v>372</v>
      </c>
      <c r="E539" t="s">
        <v>1000</v>
      </c>
      <c r="F539" t="s">
        <v>1001</v>
      </c>
      <c r="G539" t="s">
        <v>1002</v>
      </c>
      <c r="H539" t="s">
        <v>357</v>
      </c>
      <c r="I539" t="s">
        <v>280</v>
      </c>
      <c r="J539" t="s">
        <v>1003</v>
      </c>
      <c r="K539" t="s">
        <v>1004</v>
      </c>
      <c r="L539" t="s">
        <v>1005</v>
      </c>
      <c r="M539" t="s">
        <v>1006</v>
      </c>
      <c r="N539" t="s">
        <v>1007</v>
      </c>
    </row>
    <row r="540" spans="1:14" x14ac:dyDescent="0.25">
      <c r="A540" t="s">
        <v>282</v>
      </c>
      <c r="B540" t="s">
        <v>283</v>
      </c>
      <c r="C540" t="s">
        <v>301</v>
      </c>
      <c r="D540" t="s">
        <v>287</v>
      </c>
      <c r="E540" t="s">
        <v>1008</v>
      </c>
      <c r="F540" t="s">
        <v>604</v>
      </c>
      <c r="G540" t="s">
        <v>634</v>
      </c>
      <c r="H540" t="s">
        <v>287</v>
      </c>
      <c r="I540" t="s">
        <v>287</v>
      </c>
      <c r="J540" t="s">
        <v>284</v>
      </c>
      <c r="K540" t="s">
        <v>1009</v>
      </c>
      <c r="L540" t="s">
        <v>460</v>
      </c>
      <c r="M540" t="s">
        <v>301</v>
      </c>
      <c r="N540" t="s">
        <v>416</v>
      </c>
    </row>
    <row r="541" spans="1:14" x14ac:dyDescent="0.25">
      <c r="A541" t="s">
        <v>290</v>
      </c>
      <c r="B541" t="s">
        <v>291</v>
      </c>
      <c r="C541" t="s">
        <v>559</v>
      </c>
      <c r="D541" t="s">
        <v>287</v>
      </c>
      <c r="E541" t="s">
        <v>1010</v>
      </c>
      <c r="F541" t="s">
        <v>1011</v>
      </c>
      <c r="G541" t="s">
        <v>1012</v>
      </c>
      <c r="H541" t="s">
        <v>309</v>
      </c>
      <c r="I541" t="s">
        <v>287</v>
      </c>
      <c r="J541" t="s">
        <v>908</v>
      </c>
      <c r="K541" t="s">
        <v>1012</v>
      </c>
      <c r="L541" t="s">
        <v>948</v>
      </c>
      <c r="M541" t="s">
        <v>625</v>
      </c>
      <c r="N541" t="s">
        <v>413</v>
      </c>
    </row>
    <row r="542" spans="1:14" x14ac:dyDescent="0.25">
      <c r="A542" t="s">
        <v>298</v>
      </c>
      <c r="B542" t="s">
        <v>283</v>
      </c>
      <c r="C542" t="s">
        <v>286</v>
      </c>
      <c r="D542" t="s">
        <v>287</v>
      </c>
      <c r="E542" t="s">
        <v>608</v>
      </c>
      <c r="F542" t="s">
        <v>1009</v>
      </c>
      <c r="G542" t="s">
        <v>286</v>
      </c>
      <c r="H542" t="s">
        <v>301</v>
      </c>
      <c r="I542" t="s">
        <v>287</v>
      </c>
      <c r="J542" t="s">
        <v>299</v>
      </c>
      <c r="K542" t="s">
        <v>285</v>
      </c>
      <c r="L542" t="s">
        <v>396</v>
      </c>
      <c r="M542" t="s">
        <v>299</v>
      </c>
      <c r="N542" t="s">
        <v>299</v>
      </c>
    </row>
    <row r="543" spans="1:14" x14ac:dyDescent="0.25">
      <c r="A543" t="s">
        <v>304</v>
      </c>
      <c r="B543" t="s">
        <v>305</v>
      </c>
      <c r="C543" t="s">
        <v>536</v>
      </c>
      <c r="D543" t="s">
        <v>287</v>
      </c>
      <c r="E543" t="s">
        <v>1013</v>
      </c>
      <c r="F543" t="s">
        <v>724</v>
      </c>
      <c r="G543" t="s">
        <v>641</v>
      </c>
      <c r="H543" t="s">
        <v>599</v>
      </c>
      <c r="I543" t="s">
        <v>287</v>
      </c>
      <c r="J543" t="s">
        <v>823</v>
      </c>
      <c r="K543" t="s">
        <v>1014</v>
      </c>
      <c r="L543" t="s">
        <v>559</v>
      </c>
      <c r="M543" t="s">
        <v>308</v>
      </c>
      <c r="N543" t="s">
        <v>488</v>
      </c>
    </row>
    <row r="545" spans="1:14" x14ac:dyDescent="0.25">
      <c r="A545" t="s">
        <v>1015</v>
      </c>
    </row>
    <row r="546" spans="1:14" x14ac:dyDescent="0.25">
      <c r="A546" t="s">
        <v>145</v>
      </c>
    </row>
    <row r="547" spans="1:14" x14ac:dyDescent="0.25">
      <c r="A547" t="s">
        <v>401</v>
      </c>
      <c r="B547" t="s">
        <v>273</v>
      </c>
      <c r="C547" t="s">
        <v>999</v>
      </c>
      <c r="D547" t="s">
        <v>372</v>
      </c>
      <c r="E547" t="s">
        <v>1000</v>
      </c>
      <c r="F547" t="s">
        <v>1001</v>
      </c>
      <c r="G547" t="s">
        <v>1002</v>
      </c>
      <c r="H547" t="s">
        <v>357</v>
      </c>
      <c r="I547" t="s">
        <v>280</v>
      </c>
      <c r="J547" t="s">
        <v>1003</v>
      </c>
      <c r="K547" t="s">
        <v>1004</v>
      </c>
      <c r="L547" t="s">
        <v>1005</v>
      </c>
      <c r="M547" t="s">
        <v>1006</v>
      </c>
      <c r="N547" t="s">
        <v>1007</v>
      </c>
    </row>
    <row r="548" spans="1:14" x14ac:dyDescent="0.25">
      <c r="A548" t="s">
        <v>402</v>
      </c>
      <c r="B548" t="s">
        <v>403</v>
      </c>
      <c r="C548" t="s">
        <v>287</v>
      </c>
      <c r="D548" t="s">
        <v>287</v>
      </c>
      <c r="E548" t="s">
        <v>1016</v>
      </c>
      <c r="F548" t="s">
        <v>1017</v>
      </c>
      <c r="G548" t="s">
        <v>287</v>
      </c>
      <c r="H548" t="s">
        <v>348</v>
      </c>
      <c r="I548" t="s">
        <v>287</v>
      </c>
      <c r="J548" t="s">
        <v>348</v>
      </c>
      <c r="K548" t="s">
        <v>287</v>
      </c>
      <c r="L548" t="s">
        <v>526</v>
      </c>
      <c r="M548" t="s">
        <v>526</v>
      </c>
      <c r="N548" t="s">
        <v>526</v>
      </c>
    </row>
    <row r="549" spans="1:14" x14ac:dyDescent="0.25">
      <c r="A549" t="s">
        <v>406</v>
      </c>
      <c r="B549" t="s">
        <v>407</v>
      </c>
      <c r="C549" t="s">
        <v>948</v>
      </c>
      <c r="D549" t="s">
        <v>287</v>
      </c>
      <c r="E549" t="s">
        <v>1018</v>
      </c>
      <c r="F549" t="s">
        <v>644</v>
      </c>
      <c r="G549" t="s">
        <v>1019</v>
      </c>
      <c r="H549" t="s">
        <v>822</v>
      </c>
      <c r="I549" t="s">
        <v>287</v>
      </c>
      <c r="J549" t="s">
        <v>728</v>
      </c>
      <c r="K549" t="s">
        <v>320</v>
      </c>
      <c r="L549" t="s">
        <v>872</v>
      </c>
      <c r="M549" t="s">
        <v>409</v>
      </c>
      <c r="N549" t="s">
        <v>522</v>
      </c>
    </row>
    <row r="550" spans="1:14" x14ac:dyDescent="0.25">
      <c r="A550" t="s">
        <v>304</v>
      </c>
      <c r="B550" t="s">
        <v>305</v>
      </c>
      <c r="C550" t="s">
        <v>536</v>
      </c>
      <c r="D550" t="s">
        <v>287</v>
      </c>
      <c r="E550" t="s">
        <v>1013</v>
      </c>
      <c r="F550" t="s">
        <v>724</v>
      </c>
      <c r="G550" t="s">
        <v>641</v>
      </c>
      <c r="H550" t="s">
        <v>599</v>
      </c>
      <c r="I550" t="s">
        <v>287</v>
      </c>
      <c r="J550" t="s">
        <v>823</v>
      </c>
      <c r="K550" t="s">
        <v>1014</v>
      </c>
      <c r="L550" t="s">
        <v>559</v>
      </c>
      <c r="M550" t="s">
        <v>308</v>
      </c>
      <c r="N550" t="s">
        <v>488</v>
      </c>
    </row>
    <row r="552" spans="1:14" x14ac:dyDescent="0.25">
      <c r="A552" t="s">
        <v>1020</v>
      </c>
    </row>
    <row r="553" spans="1:14" x14ac:dyDescent="0.25">
      <c r="A553" t="s">
        <v>146</v>
      </c>
    </row>
    <row r="554" spans="1:14" x14ac:dyDescent="0.25">
      <c r="A554" t="s">
        <v>371</v>
      </c>
      <c r="B554" t="s">
        <v>273</v>
      </c>
      <c r="C554" t="s">
        <v>999</v>
      </c>
      <c r="D554" t="s">
        <v>372</v>
      </c>
      <c r="E554" t="s">
        <v>1000</v>
      </c>
      <c r="F554" t="s">
        <v>1001</v>
      </c>
      <c r="G554" t="s">
        <v>1002</v>
      </c>
      <c r="H554" t="s">
        <v>357</v>
      </c>
      <c r="I554" t="s">
        <v>280</v>
      </c>
      <c r="J554" t="s">
        <v>1003</v>
      </c>
      <c r="K554" t="s">
        <v>1004</v>
      </c>
      <c r="L554" t="s">
        <v>1005</v>
      </c>
      <c r="M554" t="s">
        <v>1006</v>
      </c>
      <c r="N554" t="s">
        <v>1007</v>
      </c>
    </row>
    <row r="555" spans="1:14" x14ac:dyDescent="0.25">
      <c r="A555" t="s">
        <v>375</v>
      </c>
      <c r="B555" t="s">
        <v>376</v>
      </c>
      <c r="C555" t="s">
        <v>287</v>
      </c>
      <c r="D555" t="s">
        <v>287</v>
      </c>
      <c r="E555" t="s">
        <v>379</v>
      </c>
      <c r="F555" t="s">
        <v>1021</v>
      </c>
      <c r="G555" t="s">
        <v>1021</v>
      </c>
      <c r="H555" t="s">
        <v>287</v>
      </c>
      <c r="I555" t="s">
        <v>287</v>
      </c>
      <c r="J555" t="s">
        <v>921</v>
      </c>
      <c r="K555" t="s">
        <v>1022</v>
      </c>
      <c r="L555" t="s">
        <v>377</v>
      </c>
      <c r="M555" t="s">
        <v>287</v>
      </c>
      <c r="N555" t="s">
        <v>377</v>
      </c>
    </row>
    <row r="556" spans="1:14" x14ac:dyDescent="0.25">
      <c r="A556" t="s">
        <v>380</v>
      </c>
      <c r="B556" t="s">
        <v>381</v>
      </c>
      <c r="C556" t="s">
        <v>383</v>
      </c>
      <c r="D556" t="s">
        <v>287</v>
      </c>
      <c r="E556" t="s">
        <v>1023</v>
      </c>
      <c r="F556" t="s">
        <v>660</v>
      </c>
      <c r="G556" t="s">
        <v>1024</v>
      </c>
      <c r="H556" t="s">
        <v>287</v>
      </c>
      <c r="I556" t="s">
        <v>287</v>
      </c>
      <c r="J556" t="s">
        <v>586</v>
      </c>
      <c r="K556" t="s">
        <v>1025</v>
      </c>
      <c r="L556" t="s">
        <v>347</v>
      </c>
      <c r="M556" t="s">
        <v>395</v>
      </c>
      <c r="N556" t="s">
        <v>766</v>
      </c>
    </row>
    <row r="557" spans="1:14" x14ac:dyDescent="0.25">
      <c r="A557" t="s">
        <v>386</v>
      </c>
      <c r="B557" t="s">
        <v>387</v>
      </c>
      <c r="C557" t="s">
        <v>388</v>
      </c>
      <c r="D557" t="s">
        <v>287</v>
      </c>
      <c r="E557" t="s">
        <v>654</v>
      </c>
      <c r="F557" t="s">
        <v>1026</v>
      </c>
      <c r="G557" t="s">
        <v>286</v>
      </c>
      <c r="H557" t="s">
        <v>625</v>
      </c>
      <c r="I557" t="s">
        <v>287</v>
      </c>
      <c r="J557" t="s">
        <v>388</v>
      </c>
      <c r="K557" t="s">
        <v>388</v>
      </c>
      <c r="L557" t="s">
        <v>925</v>
      </c>
      <c r="M557" t="s">
        <v>653</v>
      </c>
      <c r="N557" t="s">
        <v>286</v>
      </c>
    </row>
    <row r="558" spans="1:14" x14ac:dyDescent="0.25">
      <c r="A558" t="s">
        <v>390</v>
      </c>
      <c r="B558" t="s">
        <v>368</v>
      </c>
      <c r="C558" t="s">
        <v>287</v>
      </c>
      <c r="D558" t="s">
        <v>287</v>
      </c>
      <c r="E558" t="s">
        <v>391</v>
      </c>
      <c r="F558" t="s">
        <v>287</v>
      </c>
      <c r="G558" t="s">
        <v>287</v>
      </c>
      <c r="H558" t="s">
        <v>287</v>
      </c>
      <c r="I558" t="s">
        <v>287</v>
      </c>
      <c r="J558" t="s">
        <v>287</v>
      </c>
      <c r="K558" t="s">
        <v>287</v>
      </c>
      <c r="L558" t="s">
        <v>287</v>
      </c>
      <c r="M558" t="s">
        <v>287</v>
      </c>
      <c r="N558" t="s">
        <v>287</v>
      </c>
    </row>
    <row r="559" spans="1:14" x14ac:dyDescent="0.25">
      <c r="A559" t="s">
        <v>392</v>
      </c>
      <c r="B559" t="s">
        <v>393</v>
      </c>
      <c r="C559" t="s">
        <v>559</v>
      </c>
      <c r="D559" t="s">
        <v>287</v>
      </c>
      <c r="E559" t="s">
        <v>997</v>
      </c>
      <c r="F559" t="s">
        <v>672</v>
      </c>
      <c r="G559" t="s">
        <v>724</v>
      </c>
      <c r="H559" t="s">
        <v>492</v>
      </c>
      <c r="I559" t="s">
        <v>287</v>
      </c>
      <c r="J559" t="s">
        <v>1027</v>
      </c>
      <c r="K559" t="s">
        <v>791</v>
      </c>
      <c r="L559" t="s">
        <v>559</v>
      </c>
      <c r="M559" t="s">
        <v>394</v>
      </c>
      <c r="N559" t="s">
        <v>559</v>
      </c>
    </row>
    <row r="560" spans="1:14" x14ac:dyDescent="0.25">
      <c r="A560" t="s">
        <v>304</v>
      </c>
      <c r="B560" t="s">
        <v>305</v>
      </c>
      <c r="C560" t="s">
        <v>536</v>
      </c>
      <c r="D560" t="s">
        <v>287</v>
      </c>
      <c r="E560" t="s">
        <v>1013</v>
      </c>
      <c r="F560" t="s">
        <v>724</v>
      </c>
      <c r="G560" t="s">
        <v>641</v>
      </c>
      <c r="H560" t="s">
        <v>599</v>
      </c>
      <c r="I560" t="s">
        <v>287</v>
      </c>
      <c r="J560" t="s">
        <v>823</v>
      </c>
      <c r="K560" t="s">
        <v>1014</v>
      </c>
      <c r="L560" t="s">
        <v>559</v>
      </c>
      <c r="M560" t="s">
        <v>308</v>
      </c>
      <c r="N560" t="s">
        <v>488</v>
      </c>
    </row>
    <row r="562" spans="1:14" x14ac:dyDescent="0.25">
      <c r="A562" t="s">
        <v>1028</v>
      </c>
    </row>
    <row r="563" spans="1:14" x14ac:dyDescent="0.25">
      <c r="A563" t="s">
        <v>147</v>
      </c>
    </row>
    <row r="564" spans="1:14" x14ac:dyDescent="0.25">
      <c r="A564" t="s">
        <v>313</v>
      </c>
      <c r="B564" t="s">
        <v>273</v>
      </c>
      <c r="C564" t="s">
        <v>999</v>
      </c>
      <c r="D564" t="s">
        <v>372</v>
      </c>
      <c r="E564" t="s">
        <v>1000</v>
      </c>
      <c r="F564" t="s">
        <v>1001</v>
      </c>
      <c r="G564" t="s">
        <v>1002</v>
      </c>
      <c r="H564" t="s">
        <v>357</v>
      </c>
      <c r="I564" t="s">
        <v>280</v>
      </c>
      <c r="J564" t="s">
        <v>1003</v>
      </c>
      <c r="K564" t="s">
        <v>1004</v>
      </c>
      <c r="L564" t="s">
        <v>1005</v>
      </c>
      <c r="M564" t="s">
        <v>1006</v>
      </c>
      <c r="N564" t="s">
        <v>1007</v>
      </c>
    </row>
    <row r="565" spans="1:14" x14ac:dyDescent="0.25">
      <c r="A565" t="s">
        <v>314</v>
      </c>
      <c r="B565" t="s">
        <v>315</v>
      </c>
      <c r="C565" t="s">
        <v>701</v>
      </c>
      <c r="D565" t="s">
        <v>287</v>
      </c>
      <c r="E565" t="s">
        <v>1029</v>
      </c>
      <c r="F565" t="s">
        <v>1030</v>
      </c>
      <c r="G565" t="s">
        <v>1031</v>
      </c>
      <c r="H565" t="s">
        <v>287</v>
      </c>
      <c r="I565" t="s">
        <v>287</v>
      </c>
      <c r="J565" t="s">
        <v>1032</v>
      </c>
      <c r="K565" t="s">
        <v>320</v>
      </c>
      <c r="L565" t="s">
        <v>1033</v>
      </c>
      <c r="M565" t="s">
        <v>383</v>
      </c>
      <c r="N565" t="s">
        <v>318</v>
      </c>
    </row>
    <row r="566" spans="1:14" x14ac:dyDescent="0.25">
      <c r="A566" t="s">
        <v>321</v>
      </c>
      <c r="B566" t="s">
        <v>322</v>
      </c>
      <c r="C566" t="s">
        <v>541</v>
      </c>
      <c r="D566" t="s">
        <v>287</v>
      </c>
      <c r="E566" t="s">
        <v>943</v>
      </c>
      <c r="F566" t="s">
        <v>1034</v>
      </c>
      <c r="G566" t="s">
        <v>908</v>
      </c>
      <c r="H566" t="s">
        <v>422</v>
      </c>
      <c r="I566" t="s">
        <v>287</v>
      </c>
      <c r="J566" t="s">
        <v>339</v>
      </c>
      <c r="K566" t="s">
        <v>583</v>
      </c>
      <c r="L566" t="s">
        <v>325</v>
      </c>
      <c r="M566" t="s">
        <v>409</v>
      </c>
      <c r="N566" t="s">
        <v>704</v>
      </c>
    </row>
    <row r="567" spans="1:14" x14ac:dyDescent="0.25">
      <c r="A567" t="s">
        <v>304</v>
      </c>
      <c r="B567" t="s">
        <v>305</v>
      </c>
      <c r="C567" t="s">
        <v>536</v>
      </c>
      <c r="D567" t="s">
        <v>287</v>
      </c>
      <c r="E567" t="s">
        <v>1013</v>
      </c>
      <c r="F567" t="s">
        <v>724</v>
      </c>
      <c r="G567" t="s">
        <v>641</v>
      </c>
      <c r="H567" t="s">
        <v>599</v>
      </c>
      <c r="I567" t="s">
        <v>287</v>
      </c>
      <c r="J567" t="s">
        <v>823</v>
      </c>
      <c r="K567" t="s">
        <v>1014</v>
      </c>
      <c r="L567" t="s">
        <v>559</v>
      </c>
      <c r="M567" t="s">
        <v>308</v>
      </c>
      <c r="N567" t="s">
        <v>488</v>
      </c>
    </row>
    <row r="569" spans="1:14" x14ac:dyDescent="0.25">
      <c r="A569" t="s">
        <v>1035</v>
      </c>
    </row>
    <row r="570" spans="1:14" x14ac:dyDescent="0.25">
      <c r="A570" t="s">
        <v>148</v>
      </c>
    </row>
    <row r="571" spans="1:14" x14ac:dyDescent="0.25">
      <c r="A571" t="s">
        <v>272</v>
      </c>
      <c r="B571" t="s">
        <v>273</v>
      </c>
      <c r="C571" t="s">
        <v>1036</v>
      </c>
      <c r="D571" t="s">
        <v>372</v>
      </c>
      <c r="E571" t="s">
        <v>1037</v>
      </c>
      <c r="F571" t="s">
        <v>1038</v>
      </c>
      <c r="G571" t="s">
        <v>1039</v>
      </c>
      <c r="H571" t="s">
        <v>1040</v>
      </c>
      <c r="I571" t="s">
        <v>357</v>
      </c>
      <c r="J571" t="s">
        <v>280</v>
      </c>
      <c r="K571" t="s">
        <v>1041</v>
      </c>
      <c r="L571" t="s">
        <v>1042</v>
      </c>
    </row>
    <row r="572" spans="1:14" x14ac:dyDescent="0.25">
      <c r="A572" t="s">
        <v>282</v>
      </c>
      <c r="B572" t="s">
        <v>283</v>
      </c>
      <c r="C572" t="s">
        <v>287</v>
      </c>
      <c r="D572" t="s">
        <v>287</v>
      </c>
      <c r="E572" t="s">
        <v>1043</v>
      </c>
      <c r="F572" t="s">
        <v>286</v>
      </c>
      <c r="G572" t="s">
        <v>1044</v>
      </c>
      <c r="H572" t="s">
        <v>455</v>
      </c>
      <c r="I572" t="s">
        <v>287</v>
      </c>
      <c r="J572" t="s">
        <v>287</v>
      </c>
      <c r="K572" t="s">
        <v>285</v>
      </c>
      <c r="L572" t="s">
        <v>286</v>
      </c>
    </row>
    <row r="573" spans="1:14" x14ac:dyDescent="0.25">
      <c r="A573" t="s">
        <v>290</v>
      </c>
      <c r="B573" t="s">
        <v>1045</v>
      </c>
      <c r="C573" t="s">
        <v>408</v>
      </c>
      <c r="D573" t="s">
        <v>295</v>
      </c>
      <c r="E573" t="s">
        <v>1046</v>
      </c>
      <c r="F573" t="s">
        <v>1047</v>
      </c>
      <c r="G573" t="s">
        <v>1048</v>
      </c>
      <c r="H573" t="s">
        <v>1049</v>
      </c>
      <c r="I573" t="s">
        <v>287</v>
      </c>
      <c r="J573" t="s">
        <v>287</v>
      </c>
      <c r="K573" t="s">
        <v>551</v>
      </c>
      <c r="L573" t="s">
        <v>337</v>
      </c>
    </row>
    <row r="574" spans="1:14" x14ac:dyDescent="0.25">
      <c r="A574" t="s">
        <v>298</v>
      </c>
      <c r="B574" t="s">
        <v>283</v>
      </c>
      <c r="C574" t="s">
        <v>325</v>
      </c>
      <c r="D574" t="s">
        <v>460</v>
      </c>
      <c r="E574" t="s">
        <v>1050</v>
      </c>
      <c r="F574" t="s">
        <v>739</v>
      </c>
      <c r="G574" t="s">
        <v>284</v>
      </c>
      <c r="H574" t="s">
        <v>607</v>
      </c>
      <c r="I574" t="s">
        <v>287</v>
      </c>
      <c r="J574" t="s">
        <v>287</v>
      </c>
      <c r="K574" t="s">
        <v>1044</v>
      </c>
      <c r="L574" t="s">
        <v>285</v>
      </c>
    </row>
    <row r="575" spans="1:14" x14ac:dyDescent="0.25">
      <c r="A575" t="s">
        <v>304</v>
      </c>
      <c r="B575" t="s">
        <v>1051</v>
      </c>
      <c r="C575" t="s">
        <v>419</v>
      </c>
      <c r="D575" t="s">
        <v>599</v>
      </c>
      <c r="E575" t="s">
        <v>1043</v>
      </c>
      <c r="F575" t="s">
        <v>307</v>
      </c>
      <c r="G575" t="s">
        <v>753</v>
      </c>
      <c r="H575" t="s">
        <v>288</v>
      </c>
      <c r="I575" t="s">
        <v>287</v>
      </c>
      <c r="J575" t="s">
        <v>287</v>
      </c>
      <c r="K575" t="s">
        <v>1052</v>
      </c>
      <c r="L575" t="s">
        <v>872</v>
      </c>
    </row>
    <row r="577" spans="1:12" x14ac:dyDescent="0.25">
      <c r="A577" t="s">
        <v>1053</v>
      </c>
    </row>
    <row r="578" spans="1:12" x14ac:dyDescent="0.25">
      <c r="A578" t="s">
        <v>149</v>
      </c>
    </row>
    <row r="579" spans="1:12" x14ac:dyDescent="0.25">
      <c r="A579" t="s">
        <v>401</v>
      </c>
      <c r="B579" t="s">
        <v>273</v>
      </c>
      <c r="C579" t="s">
        <v>1036</v>
      </c>
      <c r="D579" t="s">
        <v>372</v>
      </c>
      <c r="E579" t="s">
        <v>1037</v>
      </c>
      <c r="F579" t="s">
        <v>1038</v>
      </c>
      <c r="G579" t="s">
        <v>1039</v>
      </c>
      <c r="H579" t="s">
        <v>1040</v>
      </c>
      <c r="I579" t="s">
        <v>357</v>
      </c>
      <c r="J579" t="s">
        <v>280</v>
      </c>
      <c r="K579" t="s">
        <v>1041</v>
      </c>
      <c r="L579" t="s">
        <v>1042</v>
      </c>
    </row>
    <row r="580" spans="1:12" x14ac:dyDescent="0.25">
      <c r="A580" t="s">
        <v>402</v>
      </c>
      <c r="B580" t="s">
        <v>403</v>
      </c>
      <c r="C580" t="s">
        <v>348</v>
      </c>
      <c r="D580" t="s">
        <v>287</v>
      </c>
      <c r="E580" t="s">
        <v>669</v>
      </c>
      <c r="F580" t="s">
        <v>1017</v>
      </c>
      <c r="G580" t="s">
        <v>526</v>
      </c>
      <c r="H580" t="s">
        <v>530</v>
      </c>
      <c r="I580" t="s">
        <v>287</v>
      </c>
      <c r="J580" t="s">
        <v>287</v>
      </c>
      <c r="K580" t="s">
        <v>526</v>
      </c>
      <c r="L580" t="s">
        <v>526</v>
      </c>
    </row>
    <row r="581" spans="1:12" x14ac:dyDescent="0.25">
      <c r="A581" t="s">
        <v>406</v>
      </c>
      <c r="B581" t="s">
        <v>1054</v>
      </c>
      <c r="C581" t="s">
        <v>408</v>
      </c>
      <c r="D581" t="s">
        <v>492</v>
      </c>
      <c r="E581" t="s">
        <v>1055</v>
      </c>
      <c r="F581" t="s">
        <v>701</v>
      </c>
      <c r="G581" t="s">
        <v>531</v>
      </c>
      <c r="H581" t="s">
        <v>1056</v>
      </c>
      <c r="I581" t="s">
        <v>287</v>
      </c>
      <c r="J581" t="s">
        <v>287</v>
      </c>
      <c r="K581" t="s">
        <v>316</v>
      </c>
      <c r="L581" t="s">
        <v>948</v>
      </c>
    </row>
    <row r="582" spans="1:12" x14ac:dyDescent="0.25">
      <c r="A582" t="s">
        <v>304</v>
      </c>
      <c r="B582" t="s">
        <v>1051</v>
      </c>
      <c r="C582" t="s">
        <v>419</v>
      </c>
      <c r="D582" t="s">
        <v>599</v>
      </c>
      <c r="E582" t="s">
        <v>1043</v>
      </c>
      <c r="F582" t="s">
        <v>307</v>
      </c>
      <c r="G582" t="s">
        <v>753</v>
      </c>
      <c r="H582" t="s">
        <v>288</v>
      </c>
      <c r="I582" t="s">
        <v>287</v>
      </c>
      <c r="J582" t="s">
        <v>287</v>
      </c>
      <c r="K582" t="s">
        <v>1052</v>
      </c>
      <c r="L582" t="s">
        <v>872</v>
      </c>
    </row>
    <row r="584" spans="1:12" x14ac:dyDescent="0.25">
      <c r="A584" t="s">
        <v>1057</v>
      </c>
    </row>
    <row r="585" spans="1:12" x14ac:dyDescent="0.25">
      <c r="A585" t="s">
        <v>150</v>
      </c>
    </row>
    <row r="586" spans="1:12" x14ac:dyDescent="0.25">
      <c r="A586" t="s">
        <v>371</v>
      </c>
      <c r="B586" t="s">
        <v>273</v>
      </c>
      <c r="C586" t="s">
        <v>1036</v>
      </c>
      <c r="D586" t="s">
        <v>372</v>
      </c>
      <c r="E586" t="s">
        <v>1037</v>
      </c>
      <c r="F586" t="s">
        <v>1038</v>
      </c>
      <c r="G586" t="s">
        <v>1039</v>
      </c>
      <c r="H586" t="s">
        <v>1040</v>
      </c>
      <c r="I586" t="s">
        <v>357</v>
      </c>
      <c r="J586" t="s">
        <v>280</v>
      </c>
      <c r="K586" t="s">
        <v>1041</v>
      </c>
      <c r="L586" t="s">
        <v>1042</v>
      </c>
    </row>
    <row r="587" spans="1:12" x14ac:dyDescent="0.25">
      <c r="A587" t="s">
        <v>375</v>
      </c>
      <c r="B587" t="s">
        <v>376</v>
      </c>
      <c r="C587" t="s">
        <v>287</v>
      </c>
      <c r="D587" t="s">
        <v>287</v>
      </c>
      <c r="E587" t="s">
        <v>1058</v>
      </c>
      <c r="F587" t="s">
        <v>377</v>
      </c>
      <c r="G587" t="s">
        <v>1059</v>
      </c>
      <c r="H587" t="s">
        <v>1060</v>
      </c>
      <c r="I587" t="s">
        <v>287</v>
      </c>
      <c r="J587" t="s">
        <v>287</v>
      </c>
      <c r="K587" t="s">
        <v>925</v>
      </c>
      <c r="L587" t="s">
        <v>287</v>
      </c>
    </row>
    <row r="588" spans="1:12" x14ac:dyDescent="0.25">
      <c r="A588" t="s">
        <v>380</v>
      </c>
      <c r="B588" t="s">
        <v>381</v>
      </c>
      <c r="C588" t="s">
        <v>382</v>
      </c>
      <c r="D588" t="s">
        <v>822</v>
      </c>
      <c r="E588" t="s">
        <v>783</v>
      </c>
      <c r="F588" t="s">
        <v>323</v>
      </c>
      <c r="G588" t="s">
        <v>420</v>
      </c>
      <c r="H588" t="s">
        <v>1061</v>
      </c>
      <c r="I588" t="s">
        <v>287</v>
      </c>
      <c r="J588" t="s">
        <v>287</v>
      </c>
      <c r="K588" t="s">
        <v>323</v>
      </c>
      <c r="L588" t="s">
        <v>872</v>
      </c>
    </row>
    <row r="589" spans="1:12" x14ac:dyDescent="0.25">
      <c r="A589" t="s">
        <v>386</v>
      </c>
      <c r="B589" t="s">
        <v>387</v>
      </c>
      <c r="C589" t="s">
        <v>383</v>
      </c>
      <c r="D589" t="s">
        <v>457</v>
      </c>
      <c r="E589" t="s">
        <v>1062</v>
      </c>
      <c r="F589" t="s">
        <v>1063</v>
      </c>
      <c r="G589" t="s">
        <v>679</v>
      </c>
      <c r="H589" t="s">
        <v>833</v>
      </c>
      <c r="I589" t="s">
        <v>287</v>
      </c>
      <c r="J589" t="s">
        <v>287</v>
      </c>
      <c r="K589" t="s">
        <v>679</v>
      </c>
      <c r="L589" t="s">
        <v>652</v>
      </c>
    </row>
    <row r="590" spans="1:12" x14ac:dyDescent="0.25">
      <c r="A590" t="s">
        <v>390</v>
      </c>
      <c r="B590" t="s">
        <v>368</v>
      </c>
      <c r="C590" t="s">
        <v>287</v>
      </c>
      <c r="D590" t="s">
        <v>287</v>
      </c>
      <c r="E590" t="s">
        <v>391</v>
      </c>
      <c r="F590" t="s">
        <v>287</v>
      </c>
      <c r="G590" t="s">
        <v>287</v>
      </c>
      <c r="H590" t="s">
        <v>391</v>
      </c>
      <c r="I590" t="s">
        <v>287</v>
      </c>
      <c r="J590" t="s">
        <v>287</v>
      </c>
      <c r="K590" t="s">
        <v>287</v>
      </c>
      <c r="L590" t="s">
        <v>287</v>
      </c>
    </row>
    <row r="591" spans="1:12" x14ac:dyDescent="0.25">
      <c r="A591" t="s">
        <v>392</v>
      </c>
      <c r="B591" t="s">
        <v>1064</v>
      </c>
      <c r="C591" t="s">
        <v>574</v>
      </c>
      <c r="D591" t="s">
        <v>492</v>
      </c>
      <c r="E591" t="s">
        <v>1065</v>
      </c>
      <c r="F591" t="s">
        <v>536</v>
      </c>
      <c r="G591" t="s">
        <v>1048</v>
      </c>
      <c r="H591" t="s">
        <v>1066</v>
      </c>
      <c r="I591" t="s">
        <v>287</v>
      </c>
      <c r="J591" t="s">
        <v>287</v>
      </c>
      <c r="K591" t="s">
        <v>593</v>
      </c>
      <c r="L591" t="s">
        <v>536</v>
      </c>
    </row>
    <row r="592" spans="1:12" x14ac:dyDescent="0.25">
      <c r="A592" t="s">
        <v>304</v>
      </c>
      <c r="B592" t="s">
        <v>1051</v>
      </c>
      <c r="C592" t="s">
        <v>419</v>
      </c>
      <c r="D592" t="s">
        <v>599</v>
      </c>
      <c r="E592" t="s">
        <v>1043</v>
      </c>
      <c r="F592" t="s">
        <v>307</v>
      </c>
      <c r="G592" t="s">
        <v>753</v>
      </c>
      <c r="H592" t="s">
        <v>288</v>
      </c>
      <c r="I592" t="s">
        <v>287</v>
      </c>
      <c r="J592" t="s">
        <v>287</v>
      </c>
      <c r="K592" t="s">
        <v>1052</v>
      </c>
      <c r="L592" t="s">
        <v>872</v>
      </c>
    </row>
    <row r="594" spans="1:16" x14ac:dyDescent="0.25">
      <c r="A594" t="s">
        <v>1067</v>
      </c>
    </row>
    <row r="595" spans="1:16" x14ac:dyDescent="0.25">
      <c r="A595" t="s">
        <v>151</v>
      </c>
    </row>
    <row r="596" spans="1:16" x14ac:dyDescent="0.25">
      <c r="A596" t="s">
        <v>313</v>
      </c>
      <c r="B596" t="s">
        <v>273</v>
      </c>
      <c r="C596" t="s">
        <v>1036</v>
      </c>
      <c r="D596" t="s">
        <v>372</v>
      </c>
      <c r="E596" t="s">
        <v>1037</v>
      </c>
      <c r="F596" t="s">
        <v>1038</v>
      </c>
      <c r="G596" t="s">
        <v>1039</v>
      </c>
      <c r="H596" t="s">
        <v>1040</v>
      </c>
      <c r="I596" t="s">
        <v>357</v>
      </c>
      <c r="J596" t="s">
        <v>280</v>
      </c>
      <c r="K596" t="s">
        <v>1041</v>
      </c>
      <c r="L596" t="s">
        <v>1042</v>
      </c>
    </row>
    <row r="597" spans="1:16" x14ac:dyDescent="0.25">
      <c r="A597" t="s">
        <v>314</v>
      </c>
      <c r="B597" t="s">
        <v>315</v>
      </c>
      <c r="C597" t="s">
        <v>539</v>
      </c>
      <c r="D597" t="s">
        <v>309</v>
      </c>
      <c r="E597" t="s">
        <v>1068</v>
      </c>
      <c r="F597" t="s">
        <v>1033</v>
      </c>
      <c r="G597" t="s">
        <v>420</v>
      </c>
      <c r="H597" t="s">
        <v>1069</v>
      </c>
      <c r="I597" t="s">
        <v>287</v>
      </c>
      <c r="J597" t="s">
        <v>287</v>
      </c>
      <c r="K597" t="s">
        <v>317</v>
      </c>
      <c r="L597" t="s">
        <v>419</v>
      </c>
    </row>
    <row r="598" spans="1:16" x14ac:dyDescent="0.25">
      <c r="A598" t="s">
        <v>321</v>
      </c>
      <c r="B598" t="s">
        <v>1070</v>
      </c>
      <c r="C598" t="s">
        <v>1071</v>
      </c>
      <c r="D598" t="s">
        <v>462</v>
      </c>
      <c r="E598" t="s">
        <v>1072</v>
      </c>
      <c r="F598" t="s">
        <v>979</v>
      </c>
      <c r="G598" t="s">
        <v>1073</v>
      </c>
      <c r="H598" t="s">
        <v>1074</v>
      </c>
      <c r="I598" t="s">
        <v>287</v>
      </c>
      <c r="J598" t="s">
        <v>287</v>
      </c>
      <c r="K598" t="s">
        <v>344</v>
      </c>
      <c r="L598" t="s">
        <v>600</v>
      </c>
    </row>
    <row r="599" spans="1:16" x14ac:dyDescent="0.25">
      <c r="A599" t="s">
        <v>304</v>
      </c>
      <c r="B599" t="s">
        <v>1051</v>
      </c>
      <c r="C599" t="s">
        <v>419</v>
      </c>
      <c r="D599" t="s">
        <v>599</v>
      </c>
      <c r="E599" t="s">
        <v>1043</v>
      </c>
      <c r="F599" t="s">
        <v>307</v>
      </c>
      <c r="G599" t="s">
        <v>753</v>
      </c>
      <c r="H599" t="s">
        <v>288</v>
      </c>
      <c r="I599" t="s">
        <v>287</v>
      </c>
      <c r="J599" t="s">
        <v>287</v>
      </c>
      <c r="K599" t="s">
        <v>1052</v>
      </c>
      <c r="L599" t="s">
        <v>872</v>
      </c>
    </row>
    <row r="601" spans="1:16" x14ac:dyDescent="0.25">
      <c r="A601" t="s">
        <v>1075</v>
      </c>
    </row>
    <row r="602" spans="1:16" x14ac:dyDescent="0.25">
      <c r="A602" t="s">
        <v>152</v>
      </c>
    </row>
    <row r="603" spans="1:16" x14ac:dyDescent="0.25">
      <c r="A603" t="s">
        <v>272</v>
      </c>
      <c r="B603" t="s">
        <v>273</v>
      </c>
      <c r="C603" t="s">
        <v>427</v>
      </c>
      <c r="D603" t="s">
        <v>428</v>
      </c>
      <c r="E603" t="s">
        <v>429</v>
      </c>
      <c r="F603" t="s">
        <v>430</v>
      </c>
      <c r="G603" t="s">
        <v>431</v>
      </c>
      <c r="H603" t="s">
        <v>432</v>
      </c>
      <c r="I603" t="s">
        <v>433</v>
      </c>
      <c r="J603" t="s">
        <v>434</v>
      </c>
      <c r="K603" t="s">
        <v>435</v>
      </c>
      <c r="L603" t="s">
        <v>1076</v>
      </c>
      <c r="M603" t="s">
        <v>436</v>
      </c>
      <c r="N603" t="s">
        <v>357</v>
      </c>
      <c r="O603" t="s">
        <v>280</v>
      </c>
      <c r="P603" t="s">
        <v>437</v>
      </c>
    </row>
    <row r="604" spans="1:16" x14ac:dyDescent="0.25">
      <c r="A604" t="s">
        <v>282</v>
      </c>
      <c r="B604" t="s">
        <v>283</v>
      </c>
      <c r="C604" t="s">
        <v>456</v>
      </c>
      <c r="D604" t="s">
        <v>795</v>
      </c>
      <c r="E604" t="s">
        <v>739</v>
      </c>
      <c r="F604" t="s">
        <v>639</v>
      </c>
      <c r="G604" t="s">
        <v>284</v>
      </c>
      <c r="H604" t="s">
        <v>1044</v>
      </c>
      <c r="I604" t="s">
        <v>1024</v>
      </c>
      <c r="J604" t="s">
        <v>320</v>
      </c>
      <c r="K604" t="s">
        <v>284</v>
      </c>
      <c r="L604" t="s">
        <v>739</v>
      </c>
      <c r="M604" t="s">
        <v>456</v>
      </c>
      <c r="N604" t="s">
        <v>287</v>
      </c>
      <c r="O604" t="s">
        <v>287</v>
      </c>
      <c r="P604" t="s">
        <v>1043</v>
      </c>
    </row>
    <row r="605" spans="1:16" x14ac:dyDescent="0.25">
      <c r="A605" t="s">
        <v>290</v>
      </c>
      <c r="B605" t="s">
        <v>291</v>
      </c>
      <c r="C605" t="s">
        <v>320</v>
      </c>
      <c r="D605" t="s">
        <v>606</v>
      </c>
      <c r="E605" t="s">
        <v>908</v>
      </c>
      <c r="F605" t="s">
        <v>770</v>
      </c>
      <c r="G605" t="s">
        <v>671</v>
      </c>
      <c r="H605" t="s">
        <v>326</v>
      </c>
      <c r="I605" t="s">
        <v>1077</v>
      </c>
      <c r="J605" t="s">
        <v>1078</v>
      </c>
      <c r="K605" t="s">
        <v>1079</v>
      </c>
      <c r="L605" t="s">
        <v>396</v>
      </c>
      <c r="M605" t="s">
        <v>1080</v>
      </c>
      <c r="N605" t="s">
        <v>287</v>
      </c>
      <c r="O605" t="s">
        <v>287</v>
      </c>
      <c r="P605" t="s">
        <v>642</v>
      </c>
    </row>
    <row r="606" spans="1:16" x14ac:dyDescent="0.25">
      <c r="A606" t="s">
        <v>298</v>
      </c>
      <c r="B606" t="s">
        <v>283</v>
      </c>
      <c r="C606" t="s">
        <v>456</v>
      </c>
      <c r="D606" t="s">
        <v>1081</v>
      </c>
      <c r="E606" t="s">
        <v>396</v>
      </c>
      <c r="F606" t="s">
        <v>299</v>
      </c>
      <c r="G606" t="s">
        <v>650</v>
      </c>
      <c r="H606" t="s">
        <v>1082</v>
      </c>
      <c r="I606" t="s">
        <v>1083</v>
      </c>
      <c r="J606" t="s">
        <v>300</v>
      </c>
      <c r="K606" t="s">
        <v>1044</v>
      </c>
      <c r="L606" t="s">
        <v>460</v>
      </c>
      <c r="M606" t="s">
        <v>289</v>
      </c>
      <c r="N606" t="s">
        <v>287</v>
      </c>
      <c r="O606" t="s">
        <v>287</v>
      </c>
      <c r="P606" t="s">
        <v>1084</v>
      </c>
    </row>
    <row r="607" spans="1:16" x14ac:dyDescent="0.25">
      <c r="A607" t="s">
        <v>304</v>
      </c>
      <c r="B607" t="s">
        <v>305</v>
      </c>
      <c r="C607" t="s">
        <v>942</v>
      </c>
      <c r="D607" t="s">
        <v>1085</v>
      </c>
      <c r="E607" t="s">
        <v>346</v>
      </c>
      <c r="F607" t="s">
        <v>681</v>
      </c>
      <c r="G607" t="s">
        <v>1086</v>
      </c>
      <c r="H607" t="s">
        <v>1087</v>
      </c>
      <c r="I607" t="s">
        <v>1088</v>
      </c>
      <c r="J607" t="s">
        <v>1014</v>
      </c>
      <c r="K607" t="s">
        <v>1089</v>
      </c>
      <c r="L607" t="s">
        <v>755</v>
      </c>
      <c r="M607" t="s">
        <v>311</v>
      </c>
      <c r="N607" t="s">
        <v>287</v>
      </c>
      <c r="O607" t="s">
        <v>287</v>
      </c>
      <c r="P607" t="s">
        <v>1090</v>
      </c>
    </row>
    <row r="609" spans="1:16" x14ac:dyDescent="0.25">
      <c r="A609" t="s">
        <v>1091</v>
      </c>
    </row>
    <row r="610" spans="1:16" x14ac:dyDescent="0.25">
      <c r="A610" t="s">
        <v>153</v>
      </c>
    </row>
    <row r="611" spans="1:16" x14ac:dyDescent="0.25">
      <c r="A611" t="s">
        <v>313</v>
      </c>
      <c r="B611" t="s">
        <v>273</v>
      </c>
      <c r="C611" t="s">
        <v>427</v>
      </c>
      <c r="D611" t="s">
        <v>428</v>
      </c>
      <c r="E611" t="s">
        <v>429</v>
      </c>
      <c r="F611" t="s">
        <v>430</v>
      </c>
      <c r="G611" t="s">
        <v>431</v>
      </c>
      <c r="H611" t="s">
        <v>432</v>
      </c>
      <c r="I611" t="s">
        <v>433</v>
      </c>
      <c r="J611" t="s">
        <v>434</v>
      </c>
      <c r="K611" t="s">
        <v>435</v>
      </c>
      <c r="L611" t="s">
        <v>1076</v>
      </c>
      <c r="M611" t="s">
        <v>436</v>
      </c>
      <c r="N611" t="s">
        <v>357</v>
      </c>
      <c r="O611" t="s">
        <v>280</v>
      </c>
      <c r="P611" t="s">
        <v>437</v>
      </c>
    </row>
    <row r="612" spans="1:16" x14ac:dyDescent="0.25">
      <c r="A612" t="s">
        <v>314</v>
      </c>
      <c r="B612" t="s">
        <v>315</v>
      </c>
      <c r="C612" t="s">
        <v>311</v>
      </c>
      <c r="D612" t="s">
        <v>1092</v>
      </c>
      <c r="E612" t="s">
        <v>316</v>
      </c>
      <c r="F612" t="s">
        <v>306</v>
      </c>
      <c r="G612" t="s">
        <v>791</v>
      </c>
      <c r="H612" t="s">
        <v>1093</v>
      </c>
      <c r="I612" t="s">
        <v>744</v>
      </c>
      <c r="J612" t="s">
        <v>630</v>
      </c>
      <c r="K612" t="s">
        <v>1030</v>
      </c>
      <c r="L612" t="s">
        <v>818</v>
      </c>
      <c r="M612" t="s">
        <v>1031</v>
      </c>
      <c r="N612" t="s">
        <v>287</v>
      </c>
      <c r="O612" t="s">
        <v>287</v>
      </c>
      <c r="P612" t="s">
        <v>1094</v>
      </c>
    </row>
    <row r="613" spans="1:16" x14ac:dyDescent="0.25">
      <c r="A613" t="s">
        <v>321</v>
      </c>
      <c r="B613" t="s">
        <v>322</v>
      </c>
      <c r="C613" t="s">
        <v>341</v>
      </c>
      <c r="D613" t="s">
        <v>618</v>
      </c>
      <c r="E613" t="s">
        <v>666</v>
      </c>
      <c r="F613" t="s">
        <v>774</v>
      </c>
      <c r="G613" t="s">
        <v>326</v>
      </c>
      <c r="H613" t="s">
        <v>1034</v>
      </c>
      <c r="I613" t="s">
        <v>821</v>
      </c>
      <c r="J613" t="s">
        <v>868</v>
      </c>
      <c r="K613" t="s">
        <v>1095</v>
      </c>
      <c r="L613" t="s">
        <v>323</v>
      </c>
      <c r="M613" t="s">
        <v>915</v>
      </c>
      <c r="N613" t="s">
        <v>287</v>
      </c>
      <c r="O613" t="s">
        <v>287</v>
      </c>
      <c r="P613" t="s">
        <v>1096</v>
      </c>
    </row>
    <row r="614" spans="1:16" x14ac:dyDescent="0.25">
      <c r="A614" t="s">
        <v>304</v>
      </c>
      <c r="B614" t="s">
        <v>305</v>
      </c>
      <c r="C614" t="s">
        <v>942</v>
      </c>
      <c r="D614" t="s">
        <v>1085</v>
      </c>
      <c r="E614" t="s">
        <v>346</v>
      </c>
      <c r="F614" t="s">
        <v>681</v>
      </c>
      <c r="G614" t="s">
        <v>1086</v>
      </c>
      <c r="H614" t="s">
        <v>1087</v>
      </c>
      <c r="I614" t="s">
        <v>1088</v>
      </c>
      <c r="J614" t="s">
        <v>1014</v>
      </c>
      <c r="K614" t="s">
        <v>1089</v>
      </c>
      <c r="L614" t="s">
        <v>755</v>
      </c>
      <c r="M614" t="s">
        <v>311</v>
      </c>
      <c r="N614" t="s">
        <v>287</v>
      </c>
      <c r="O614" t="s">
        <v>287</v>
      </c>
      <c r="P614" t="s">
        <v>1090</v>
      </c>
    </row>
    <row r="616" spans="1:16" x14ac:dyDescent="0.25">
      <c r="A616" t="s">
        <v>1097</v>
      </c>
    </row>
    <row r="617" spans="1:16" x14ac:dyDescent="0.25">
      <c r="A617" t="s">
        <v>155</v>
      </c>
    </row>
    <row r="618" spans="1:16" x14ac:dyDescent="0.25">
      <c r="A618" t="s">
        <v>272</v>
      </c>
      <c r="B618" t="s">
        <v>273</v>
      </c>
      <c r="C618" t="s">
        <v>1098</v>
      </c>
      <c r="D618" t="s">
        <v>1099</v>
      </c>
    </row>
    <row r="619" spans="1:16" x14ac:dyDescent="0.25">
      <c r="A619" t="s">
        <v>282</v>
      </c>
      <c r="B619" t="s">
        <v>283</v>
      </c>
      <c r="C619" t="s">
        <v>726</v>
      </c>
      <c r="D619" t="s">
        <v>757</v>
      </c>
    </row>
    <row r="620" spans="1:16" x14ac:dyDescent="0.25">
      <c r="A620" t="s">
        <v>290</v>
      </c>
      <c r="B620" t="s">
        <v>291</v>
      </c>
      <c r="C620" t="s">
        <v>1100</v>
      </c>
      <c r="D620" t="s">
        <v>1101</v>
      </c>
    </row>
    <row r="621" spans="1:16" x14ac:dyDescent="0.25">
      <c r="A621" t="s">
        <v>298</v>
      </c>
      <c r="B621" t="s">
        <v>283</v>
      </c>
      <c r="C621" t="s">
        <v>460</v>
      </c>
      <c r="D621" t="s">
        <v>1102</v>
      </c>
    </row>
    <row r="622" spans="1:16" x14ac:dyDescent="0.25">
      <c r="A622" t="s">
        <v>304</v>
      </c>
      <c r="B622" t="s">
        <v>305</v>
      </c>
      <c r="C622" t="s">
        <v>1080</v>
      </c>
      <c r="D622" t="s">
        <v>1103</v>
      </c>
    </row>
    <row r="624" spans="1:16" x14ac:dyDescent="0.25">
      <c r="A624" t="s">
        <v>1104</v>
      </c>
    </row>
    <row r="625" spans="1:15" x14ac:dyDescent="0.25">
      <c r="A625" t="s">
        <v>156</v>
      </c>
    </row>
    <row r="626" spans="1:15" x14ac:dyDescent="0.25">
      <c r="A626" t="s">
        <v>401</v>
      </c>
      <c r="B626" t="s">
        <v>273</v>
      </c>
      <c r="C626" t="s">
        <v>1098</v>
      </c>
      <c r="D626" t="s">
        <v>1099</v>
      </c>
    </row>
    <row r="627" spans="1:15" x14ac:dyDescent="0.25">
      <c r="A627" t="s">
        <v>402</v>
      </c>
      <c r="B627" t="s">
        <v>403</v>
      </c>
      <c r="C627" t="s">
        <v>348</v>
      </c>
      <c r="D627" t="s">
        <v>796</v>
      </c>
    </row>
    <row r="628" spans="1:15" x14ac:dyDescent="0.25">
      <c r="A628" t="s">
        <v>406</v>
      </c>
      <c r="B628" t="s">
        <v>407</v>
      </c>
      <c r="C628" t="s">
        <v>1105</v>
      </c>
      <c r="D628" t="s">
        <v>584</v>
      </c>
    </row>
    <row r="629" spans="1:15" x14ac:dyDescent="0.25">
      <c r="A629" t="s">
        <v>304</v>
      </c>
      <c r="B629" t="s">
        <v>305</v>
      </c>
      <c r="C629" t="s">
        <v>1080</v>
      </c>
      <c r="D629" t="s">
        <v>1103</v>
      </c>
    </row>
    <row r="631" spans="1:15" x14ac:dyDescent="0.25">
      <c r="A631" t="s">
        <v>1106</v>
      </c>
    </row>
    <row r="632" spans="1:15" x14ac:dyDescent="0.25">
      <c r="A632" t="s">
        <v>157</v>
      </c>
    </row>
    <row r="633" spans="1:15" x14ac:dyDescent="0.25">
      <c r="A633" t="s">
        <v>313</v>
      </c>
      <c r="B633" t="s">
        <v>273</v>
      </c>
      <c r="C633" t="s">
        <v>1098</v>
      </c>
      <c r="D633" t="s">
        <v>1099</v>
      </c>
    </row>
    <row r="634" spans="1:15" x14ac:dyDescent="0.25">
      <c r="A634" t="s">
        <v>314</v>
      </c>
      <c r="B634" t="s">
        <v>315</v>
      </c>
      <c r="C634" t="s">
        <v>1107</v>
      </c>
      <c r="D634" t="s">
        <v>727</v>
      </c>
    </row>
    <row r="635" spans="1:15" x14ac:dyDescent="0.25">
      <c r="A635" t="s">
        <v>321</v>
      </c>
      <c r="B635" t="s">
        <v>322</v>
      </c>
      <c r="C635" t="s">
        <v>469</v>
      </c>
      <c r="D635" t="s">
        <v>1108</v>
      </c>
    </row>
    <row r="636" spans="1:15" x14ac:dyDescent="0.25">
      <c r="A636" t="s">
        <v>304</v>
      </c>
      <c r="B636" t="s">
        <v>305</v>
      </c>
      <c r="C636" t="s">
        <v>1080</v>
      </c>
      <c r="D636" t="s">
        <v>1103</v>
      </c>
    </row>
    <row r="638" spans="1:15" x14ac:dyDescent="0.25">
      <c r="A638" t="s">
        <v>1109</v>
      </c>
    </row>
    <row r="639" spans="1:15" x14ac:dyDescent="0.25">
      <c r="A639" t="s">
        <v>158</v>
      </c>
    </row>
    <row r="640" spans="1:15" x14ac:dyDescent="0.25">
      <c r="A640" t="s">
        <v>272</v>
      </c>
      <c r="B640" t="s">
        <v>273</v>
      </c>
      <c r="C640" t="s">
        <v>427</v>
      </c>
      <c r="D640" t="s">
        <v>428</v>
      </c>
      <c r="E640" t="s">
        <v>1110</v>
      </c>
      <c r="F640" t="s">
        <v>429</v>
      </c>
      <c r="G640" t="s">
        <v>430</v>
      </c>
      <c r="H640" t="s">
        <v>431</v>
      </c>
      <c r="I640" t="s">
        <v>432</v>
      </c>
      <c r="J640" t="s">
        <v>433</v>
      </c>
      <c r="K640" t="s">
        <v>434</v>
      </c>
      <c r="L640" t="s">
        <v>435</v>
      </c>
      <c r="M640" t="s">
        <v>436</v>
      </c>
      <c r="N640" t="s">
        <v>357</v>
      </c>
      <c r="O640" t="s">
        <v>437</v>
      </c>
    </row>
    <row r="641" spans="1:15" x14ac:dyDescent="0.25">
      <c r="A641" t="s">
        <v>282</v>
      </c>
      <c r="B641" t="s">
        <v>283</v>
      </c>
      <c r="C641" t="s">
        <v>460</v>
      </c>
      <c r="D641" t="s">
        <v>1009</v>
      </c>
      <c r="E641" t="s">
        <v>726</v>
      </c>
      <c r="F641" t="s">
        <v>287</v>
      </c>
      <c r="G641" t="s">
        <v>460</v>
      </c>
      <c r="H641" t="s">
        <v>416</v>
      </c>
      <c r="I641" t="s">
        <v>301</v>
      </c>
      <c r="J641" t="s">
        <v>301</v>
      </c>
      <c r="K641" t="s">
        <v>287</v>
      </c>
      <c r="L641" t="s">
        <v>460</v>
      </c>
      <c r="M641" t="s">
        <v>286</v>
      </c>
      <c r="N641" t="s">
        <v>287</v>
      </c>
      <c r="O641" t="s">
        <v>300</v>
      </c>
    </row>
    <row r="642" spans="1:15" x14ac:dyDescent="0.25">
      <c r="A642" t="s">
        <v>290</v>
      </c>
      <c r="B642" t="s">
        <v>291</v>
      </c>
      <c r="C642" t="s">
        <v>383</v>
      </c>
      <c r="D642" t="s">
        <v>1111</v>
      </c>
      <c r="E642" t="s">
        <v>1100</v>
      </c>
      <c r="F642" t="s">
        <v>457</v>
      </c>
      <c r="G642" t="s">
        <v>295</v>
      </c>
      <c r="H642" t="s">
        <v>554</v>
      </c>
      <c r="I642" t="s">
        <v>383</v>
      </c>
      <c r="J642" t="s">
        <v>625</v>
      </c>
      <c r="K642" t="s">
        <v>295</v>
      </c>
      <c r="L642" t="s">
        <v>408</v>
      </c>
      <c r="M642" t="s">
        <v>579</v>
      </c>
      <c r="N642" t="s">
        <v>287</v>
      </c>
      <c r="O642" t="s">
        <v>571</v>
      </c>
    </row>
    <row r="643" spans="1:15" x14ac:dyDescent="0.25">
      <c r="A643" t="s">
        <v>298</v>
      </c>
      <c r="B643" t="s">
        <v>283</v>
      </c>
      <c r="C643" t="s">
        <v>323</v>
      </c>
      <c r="D643" t="s">
        <v>476</v>
      </c>
      <c r="E643" t="s">
        <v>460</v>
      </c>
      <c r="F643" t="s">
        <v>460</v>
      </c>
      <c r="G643" t="s">
        <v>287</v>
      </c>
      <c r="H643" t="s">
        <v>1044</v>
      </c>
      <c r="I643" t="s">
        <v>301</v>
      </c>
      <c r="J643" t="s">
        <v>287</v>
      </c>
      <c r="K643" t="s">
        <v>287</v>
      </c>
      <c r="L643" t="s">
        <v>460</v>
      </c>
      <c r="M643" t="s">
        <v>286</v>
      </c>
      <c r="N643" t="s">
        <v>287</v>
      </c>
      <c r="O643" t="s">
        <v>1112</v>
      </c>
    </row>
    <row r="644" spans="1:15" x14ac:dyDescent="0.25">
      <c r="A644" t="s">
        <v>304</v>
      </c>
      <c r="B644" t="s">
        <v>305</v>
      </c>
      <c r="C644" t="s">
        <v>348</v>
      </c>
      <c r="D644" t="s">
        <v>782</v>
      </c>
      <c r="E644" t="s">
        <v>1080</v>
      </c>
      <c r="F644" t="s">
        <v>462</v>
      </c>
      <c r="G644" t="s">
        <v>599</v>
      </c>
      <c r="H644" t="s">
        <v>336</v>
      </c>
      <c r="I644" t="s">
        <v>413</v>
      </c>
      <c r="J644" t="s">
        <v>419</v>
      </c>
      <c r="K644" t="s">
        <v>309</v>
      </c>
      <c r="L644" t="s">
        <v>539</v>
      </c>
      <c r="M644" t="s">
        <v>479</v>
      </c>
      <c r="N644" t="s">
        <v>287</v>
      </c>
      <c r="O644" t="s">
        <v>724</v>
      </c>
    </row>
    <row r="646" spans="1:15" x14ac:dyDescent="0.25">
      <c r="A646" t="s">
        <v>1113</v>
      </c>
    </row>
    <row r="647" spans="1:15" x14ac:dyDescent="0.25">
      <c r="A647" t="s">
        <v>159</v>
      </c>
    </row>
    <row r="648" spans="1:15" x14ac:dyDescent="0.25">
      <c r="A648" t="s">
        <v>371</v>
      </c>
      <c r="B648" t="s">
        <v>273</v>
      </c>
      <c r="C648" t="s">
        <v>427</v>
      </c>
      <c r="D648" t="s">
        <v>428</v>
      </c>
      <c r="E648" t="s">
        <v>1110</v>
      </c>
      <c r="F648" t="s">
        <v>429</v>
      </c>
      <c r="G648" t="s">
        <v>430</v>
      </c>
      <c r="H648" t="s">
        <v>431</v>
      </c>
      <c r="I648" t="s">
        <v>432</v>
      </c>
      <c r="J648" t="s">
        <v>433</v>
      </c>
      <c r="K648" t="s">
        <v>434</v>
      </c>
      <c r="L648" t="s">
        <v>435</v>
      </c>
      <c r="M648" t="s">
        <v>436</v>
      </c>
      <c r="N648" t="s">
        <v>357</v>
      </c>
      <c r="O648" t="s">
        <v>437</v>
      </c>
    </row>
    <row r="649" spans="1:15" x14ac:dyDescent="0.25">
      <c r="A649" t="s">
        <v>375</v>
      </c>
      <c r="B649" t="s">
        <v>376</v>
      </c>
      <c r="C649" t="s">
        <v>377</v>
      </c>
      <c r="D649" t="s">
        <v>389</v>
      </c>
      <c r="E649" t="s">
        <v>925</v>
      </c>
      <c r="F649" t="s">
        <v>287</v>
      </c>
      <c r="G649" t="s">
        <v>287</v>
      </c>
      <c r="H649" t="s">
        <v>921</v>
      </c>
      <c r="I649" t="s">
        <v>377</v>
      </c>
      <c r="J649" t="s">
        <v>287</v>
      </c>
      <c r="K649" t="s">
        <v>287</v>
      </c>
      <c r="L649" t="s">
        <v>377</v>
      </c>
      <c r="M649" t="s">
        <v>378</v>
      </c>
      <c r="N649" t="s">
        <v>287</v>
      </c>
      <c r="O649" t="s">
        <v>581</v>
      </c>
    </row>
    <row r="650" spans="1:15" x14ac:dyDescent="0.25">
      <c r="A650" t="s">
        <v>380</v>
      </c>
      <c r="B650" t="s">
        <v>381</v>
      </c>
      <c r="C650" t="s">
        <v>766</v>
      </c>
      <c r="D650" t="s">
        <v>1114</v>
      </c>
      <c r="E650" t="s">
        <v>1115</v>
      </c>
      <c r="F650" t="s">
        <v>847</v>
      </c>
      <c r="G650" t="s">
        <v>847</v>
      </c>
      <c r="H650" t="s">
        <v>648</v>
      </c>
      <c r="I650" t="s">
        <v>395</v>
      </c>
      <c r="J650" t="s">
        <v>766</v>
      </c>
      <c r="K650" t="s">
        <v>847</v>
      </c>
      <c r="L650" t="s">
        <v>382</v>
      </c>
      <c r="M650" t="s">
        <v>872</v>
      </c>
      <c r="N650" t="s">
        <v>287</v>
      </c>
      <c r="O650" t="s">
        <v>587</v>
      </c>
    </row>
    <row r="651" spans="1:15" x14ac:dyDescent="0.25">
      <c r="A651" t="s">
        <v>386</v>
      </c>
      <c r="B651" t="s">
        <v>387</v>
      </c>
      <c r="C651" t="s">
        <v>652</v>
      </c>
      <c r="D651" t="s">
        <v>513</v>
      </c>
      <c r="E651" t="s">
        <v>457</v>
      </c>
      <c r="F651" t="s">
        <v>287</v>
      </c>
      <c r="G651" t="s">
        <v>287</v>
      </c>
      <c r="H651" t="s">
        <v>679</v>
      </c>
      <c r="I651" t="s">
        <v>457</v>
      </c>
      <c r="J651" t="s">
        <v>287</v>
      </c>
      <c r="K651" t="s">
        <v>287</v>
      </c>
      <c r="L651" t="s">
        <v>457</v>
      </c>
      <c r="M651" t="s">
        <v>388</v>
      </c>
      <c r="N651" t="s">
        <v>287</v>
      </c>
      <c r="O651" t="s">
        <v>905</v>
      </c>
    </row>
    <row r="652" spans="1:15" x14ac:dyDescent="0.25">
      <c r="A652" t="s">
        <v>390</v>
      </c>
      <c r="B652" t="s">
        <v>368</v>
      </c>
      <c r="C652" t="s">
        <v>287</v>
      </c>
      <c r="D652" t="s">
        <v>287</v>
      </c>
      <c r="E652" t="s">
        <v>391</v>
      </c>
      <c r="F652" t="s">
        <v>287</v>
      </c>
      <c r="G652" t="s">
        <v>287</v>
      </c>
      <c r="H652" t="s">
        <v>287</v>
      </c>
      <c r="I652" t="s">
        <v>287</v>
      </c>
      <c r="J652" t="s">
        <v>287</v>
      </c>
      <c r="K652" t="s">
        <v>287</v>
      </c>
      <c r="L652" t="s">
        <v>287</v>
      </c>
      <c r="M652" t="s">
        <v>287</v>
      </c>
      <c r="N652" t="s">
        <v>287</v>
      </c>
      <c r="O652" t="s">
        <v>287</v>
      </c>
    </row>
    <row r="653" spans="1:15" x14ac:dyDescent="0.25">
      <c r="A653" t="s">
        <v>392</v>
      </c>
      <c r="B653" t="s">
        <v>393</v>
      </c>
      <c r="C653" t="s">
        <v>536</v>
      </c>
      <c r="D653" t="s">
        <v>1116</v>
      </c>
      <c r="E653" t="s">
        <v>672</v>
      </c>
      <c r="F653" t="s">
        <v>574</v>
      </c>
      <c r="G653" t="s">
        <v>492</v>
      </c>
      <c r="H653" t="s">
        <v>317</v>
      </c>
      <c r="I653" t="s">
        <v>559</v>
      </c>
      <c r="J653" t="s">
        <v>395</v>
      </c>
      <c r="K653" t="s">
        <v>287</v>
      </c>
      <c r="L653" t="s">
        <v>492</v>
      </c>
      <c r="M653" t="s">
        <v>559</v>
      </c>
      <c r="N653" t="s">
        <v>287</v>
      </c>
      <c r="O653" t="s">
        <v>651</v>
      </c>
    </row>
    <row r="654" spans="1:15" x14ac:dyDescent="0.25">
      <c r="A654" t="s">
        <v>304</v>
      </c>
      <c r="B654" t="s">
        <v>305</v>
      </c>
      <c r="C654" t="s">
        <v>348</v>
      </c>
      <c r="D654" t="s">
        <v>782</v>
      </c>
      <c r="E654" t="s">
        <v>1080</v>
      </c>
      <c r="F654" t="s">
        <v>462</v>
      </c>
      <c r="G654" t="s">
        <v>599</v>
      </c>
      <c r="H654" t="s">
        <v>336</v>
      </c>
      <c r="I654" t="s">
        <v>413</v>
      </c>
      <c r="J654" t="s">
        <v>419</v>
      </c>
      <c r="K654" t="s">
        <v>309</v>
      </c>
      <c r="L654" t="s">
        <v>539</v>
      </c>
      <c r="M654" t="s">
        <v>479</v>
      </c>
      <c r="N654" t="s">
        <v>287</v>
      </c>
      <c r="O654" t="s">
        <v>724</v>
      </c>
    </row>
    <row r="656" spans="1:15" x14ac:dyDescent="0.25">
      <c r="A656" t="s">
        <v>1117</v>
      </c>
    </row>
    <row r="657" spans="1:15" x14ac:dyDescent="0.25">
      <c r="A657" t="s">
        <v>160</v>
      </c>
    </row>
    <row r="658" spans="1:15" x14ac:dyDescent="0.25">
      <c r="A658" t="s">
        <v>313</v>
      </c>
      <c r="B658" t="s">
        <v>273</v>
      </c>
      <c r="C658" t="s">
        <v>427</v>
      </c>
      <c r="D658" t="s">
        <v>428</v>
      </c>
      <c r="E658" t="s">
        <v>1110</v>
      </c>
      <c r="F658" t="s">
        <v>429</v>
      </c>
      <c r="G658" t="s">
        <v>430</v>
      </c>
      <c r="H658" t="s">
        <v>431</v>
      </c>
      <c r="I658" t="s">
        <v>432</v>
      </c>
      <c r="J658" t="s">
        <v>433</v>
      </c>
      <c r="K658" t="s">
        <v>434</v>
      </c>
      <c r="L658" t="s">
        <v>435</v>
      </c>
      <c r="M658" t="s">
        <v>436</v>
      </c>
      <c r="N658" t="s">
        <v>357</v>
      </c>
      <c r="O658" t="s">
        <v>437</v>
      </c>
    </row>
    <row r="659" spans="1:15" x14ac:dyDescent="0.25">
      <c r="A659" t="s">
        <v>314</v>
      </c>
      <c r="B659" t="s">
        <v>315</v>
      </c>
      <c r="C659" t="s">
        <v>1118</v>
      </c>
      <c r="D659" t="s">
        <v>1119</v>
      </c>
      <c r="E659" t="s">
        <v>1107</v>
      </c>
      <c r="F659" t="s">
        <v>287</v>
      </c>
      <c r="G659" t="s">
        <v>539</v>
      </c>
      <c r="H659" t="s">
        <v>299</v>
      </c>
      <c r="I659" t="s">
        <v>383</v>
      </c>
      <c r="J659" t="s">
        <v>318</v>
      </c>
      <c r="K659" t="s">
        <v>309</v>
      </c>
      <c r="L659" t="s">
        <v>419</v>
      </c>
      <c r="M659" t="s">
        <v>337</v>
      </c>
      <c r="N659" t="s">
        <v>287</v>
      </c>
      <c r="O659" t="s">
        <v>1120</v>
      </c>
    </row>
    <row r="660" spans="1:15" x14ac:dyDescent="0.25">
      <c r="A660" t="s">
        <v>321</v>
      </c>
      <c r="B660" t="s">
        <v>322</v>
      </c>
      <c r="C660" t="s">
        <v>409</v>
      </c>
      <c r="D660" t="s">
        <v>860</v>
      </c>
      <c r="E660" t="s">
        <v>469</v>
      </c>
      <c r="F660" t="s">
        <v>467</v>
      </c>
      <c r="G660" t="s">
        <v>287</v>
      </c>
      <c r="H660" t="s">
        <v>774</v>
      </c>
      <c r="I660" t="s">
        <v>541</v>
      </c>
      <c r="J660" t="s">
        <v>462</v>
      </c>
      <c r="K660" t="s">
        <v>309</v>
      </c>
      <c r="L660" t="s">
        <v>462</v>
      </c>
      <c r="M660" t="s">
        <v>919</v>
      </c>
      <c r="N660" t="s">
        <v>287</v>
      </c>
      <c r="O660" t="s">
        <v>626</v>
      </c>
    </row>
    <row r="661" spans="1:15" x14ac:dyDescent="0.25">
      <c r="A661" t="s">
        <v>304</v>
      </c>
      <c r="B661" t="s">
        <v>305</v>
      </c>
      <c r="C661" t="s">
        <v>348</v>
      </c>
      <c r="D661" t="s">
        <v>782</v>
      </c>
      <c r="E661" t="s">
        <v>1080</v>
      </c>
      <c r="F661" t="s">
        <v>462</v>
      </c>
      <c r="G661" t="s">
        <v>599</v>
      </c>
      <c r="H661" t="s">
        <v>336</v>
      </c>
      <c r="I661" t="s">
        <v>413</v>
      </c>
      <c r="J661" t="s">
        <v>419</v>
      </c>
      <c r="K661" t="s">
        <v>309</v>
      </c>
      <c r="L661" t="s">
        <v>539</v>
      </c>
      <c r="M661" t="s">
        <v>479</v>
      </c>
      <c r="N661" t="s">
        <v>287</v>
      </c>
      <c r="O661" t="s">
        <v>724</v>
      </c>
    </row>
    <row r="663" spans="1:15" x14ac:dyDescent="0.25">
      <c r="A663" t="s">
        <v>1121</v>
      </c>
    </row>
    <row r="664" spans="1:15" x14ac:dyDescent="0.25">
      <c r="A664" t="s">
        <v>161</v>
      </c>
    </row>
    <row r="665" spans="1:15" x14ac:dyDescent="0.25">
      <c r="A665" t="s">
        <v>272</v>
      </c>
      <c r="B665" t="s">
        <v>273</v>
      </c>
      <c r="C665" t="s">
        <v>372</v>
      </c>
      <c r="D665" t="s">
        <v>1122</v>
      </c>
      <c r="E665" t="s">
        <v>1123</v>
      </c>
      <c r="F665" t="s">
        <v>1124</v>
      </c>
    </row>
    <row r="666" spans="1:15" x14ac:dyDescent="0.25">
      <c r="A666" t="s">
        <v>282</v>
      </c>
      <c r="B666" t="s">
        <v>283</v>
      </c>
      <c r="C666" t="s">
        <v>287</v>
      </c>
      <c r="D666" t="s">
        <v>301</v>
      </c>
      <c r="E666" t="s">
        <v>284</v>
      </c>
      <c r="F666" t="s">
        <v>1125</v>
      </c>
    </row>
    <row r="667" spans="1:15" x14ac:dyDescent="0.25">
      <c r="A667" t="s">
        <v>290</v>
      </c>
      <c r="B667" t="s">
        <v>291</v>
      </c>
      <c r="C667" t="s">
        <v>309</v>
      </c>
      <c r="D667" t="s">
        <v>395</v>
      </c>
      <c r="E667" t="s">
        <v>297</v>
      </c>
      <c r="F667" t="s">
        <v>1069</v>
      </c>
    </row>
    <row r="668" spans="1:15" x14ac:dyDescent="0.25">
      <c r="A668" t="s">
        <v>298</v>
      </c>
      <c r="B668" t="s">
        <v>283</v>
      </c>
      <c r="C668" t="s">
        <v>460</v>
      </c>
      <c r="D668" t="s">
        <v>285</v>
      </c>
      <c r="E668" t="s">
        <v>1009</v>
      </c>
      <c r="F668" t="s">
        <v>1126</v>
      </c>
    </row>
    <row r="669" spans="1:15" x14ac:dyDescent="0.25">
      <c r="A669" t="s">
        <v>304</v>
      </c>
      <c r="B669" t="s">
        <v>305</v>
      </c>
      <c r="C669" t="s">
        <v>309</v>
      </c>
      <c r="D669" t="s">
        <v>413</v>
      </c>
      <c r="E669" t="s">
        <v>1127</v>
      </c>
      <c r="F669" t="s">
        <v>1128</v>
      </c>
    </row>
    <row r="671" spans="1:15" x14ac:dyDescent="0.25">
      <c r="A671" t="s">
        <v>1129</v>
      </c>
    </row>
    <row r="672" spans="1:15" x14ac:dyDescent="0.25">
      <c r="A672" t="s">
        <v>162</v>
      </c>
    </row>
    <row r="673" spans="1:10" x14ac:dyDescent="0.25">
      <c r="A673" t="s">
        <v>313</v>
      </c>
      <c r="B673" t="s">
        <v>273</v>
      </c>
      <c r="C673" t="s">
        <v>372</v>
      </c>
      <c r="D673" t="s">
        <v>1122</v>
      </c>
      <c r="E673" t="s">
        <v>1123</v>
      </c>
      <c r="F673" t="s">
        <v>1124</v>
      </c>
    </row>
    <row r="674" spans="1:10" x14ac:dyDescent="0.25">
      <c r="A674" t="s">
        <v>314</v>
      </c>
      <c r="B674" t="s">
        <v>315</v>
      </c>
      <c r="C674" t="s">
        <v>287</v>
      </c>
      <c r="D674" t="s">
        <v>383</v>
      </c>
      <c r="E674" t="s">
        <v>1120</v>
      </c>
      <c r="F674" t="s">
        <v>1130</v>
      </c>
    </row>
    <row r="675" spans="1:10" x14ac:dyDescent="0.25">
      <c r="A675" t="s">
        <v>321</v>
      </c>
      <c r="B675" t="s">
        <v>322</v>
      </c>
      <c r="C675" t="s">
        <v>462</v>
      </c>
      <c r="D675" t="s">
        <v>541</v>
      </c>
      <c r="E675" t="s">
        <v>1034</v>
      </c>
      <c r="F675" t="s">
        <v>1115</v>
      </c>
    </row>
    <row r="676" spans="1:10" x14ac:dyDescent="0.25">
      <c r="A676" t="s">
        <v>304</v>
      </c>
      <c r="B676" t="s">
        <v>305</v>
      </c>
      <c r="C676" t="s">
        <v>309</v>
      </c>
      <c r="D676" t="s">
        <v>413</v>
      </c>
      <c r="E676" t="s">
        <v>1127</v>
      </c>
      <c r="F676" t="s">
        <v>1128</v>
      </c>
    </row>
    <row r="678" spans="1:10" x14ac:dyDescent="0.25">
      <c r="A678" t="s">
        <v>1131</v>
      </c>
    </row>
    <row r="679" spans="1:10" x14ac:dyDescent="0.25">
      <c r="A679" t="s">
        <v>164</v>
      </c>
    </row>
    <row r="680" spans="1:10" x14ac:dyDescent="0.25">
      <c r="A680" t="s">
        <v>272</v>
      </c>
      <c r="B680" t="s">
        <v>273</v>
      </c>
      <c r="C680" t="s">
        <v>1132</v>
      </c>
      <c r="D680" t="s">
        <v>372</v>
      </c>
      <c r="E680" t="s">
        <v>1133</v>
      </c>
      <c r="F680" t="s">
        <v>1134</v>
      </c>
      <c r="G680" t="s">
        <v>357</v>
      </c>
      <c r="H680" t="s">
        <v>280</v>
      </c>
      <c r="I680" t="s">
        <v>1135</v>
      </c>
      <c r="J680" t="s">
        <v>1136</v>
      </c>
    </row>
    <row r="681" spans="1:10" x14ac:dyDescent="0.25">
      <c r="A681" t="s">
        <v>282</v>
      </c>
      <c r="B681" t="s">
        <v>568</v>
      </c>
      <c r="C681" t="s">
        <v>1137</v>
      </c>
      <c r="D681" t="s">
        <v>488</v>
      </c>
      <c r="E681" t="s">
        <v>571</v>
      </c>
      <c r="F681" t="s">
        <v>570</v>
      </c>
      <c r="G681" t="s">
        <v>287</v>
      </c>
      <c r="H681" t="s">
        <v>287</v>
      </c>
      <c r="I681" t="s">
        <v>1138</v>
      </c>
      <c r="J681" t="s">
        <v>287</v>
      </c>
    </row>
    <row r="682" spans="1:10" x14ac:dyDescent="0.25">
      <c r="A682" t="s">
        <v>290</v>
      </c>
      <c r="B682" t="s">
        <v>480</v>
      </c>
      <c r="C682" t="s">
        <v>1139</v>
      </c>
      <c r="D682" t="s">
        <v>704</v>
      </c>
      <c r="E682" t="s">
        <v>526</v>
      </c>
      <c r="F682" t="s">
        <v>482</v>
      </c>
      <c r="G682" t="s">
        <v>287</v>
      </c>
      <c r="H682" t="s">
        <v>287</v>
      </c>
      <c r="I682" t="s">
        <v>1090</v>
      </c>
      <c r="J682" t="s">
        <v>701</v>
      </c>
    </row>
    <row r="683" spans="1:10" x14ac:dyDescent="0.25">
      <c r="A683" t="s">
        <v>298</v>
      </c>
      <c r="B683" t="s">
        <v>359</v>
      </c>
      <c r="C683" t="s">
        <v>581</v>
      </c>
      <c r="D683" t="s">
        <v>489</v>
      </c>
      <c r="E683" t="s">
        <v>1140</v>
      </c>
      <c r="F683" t="s">
        <v>489</v>
      </c>
      <c r="G683" t="s">
        <v>287</v>
      </c>
      <c r="H683" t="s">
        <v>287</v>
      </c>
      <c r="I683" t="s">
        <v>581</v>
      </c>
      <c r="J683" t="s">
        <v>287</v>
      </c>
    </row>
    <row r="684" spans="1:10" x14ac:dyDescent="0.25">
      <c r="A684" t="s">
        <v>304</v>
      </c>
      <c r="B684" t="s">
        <v>848</v>
      </c>
      <c r="C684" t="s">
        <v>1141</v>
      </c>
      <c r="D684" t="s">
        <v>338</v>
      </c>
      <c r="E684" t="s">
        <v>1142</v>
      </c>
      <c r="F684" t="s">
        <v>818</v>
      </c>
      <c r="G684" t="s">
        <v>287</v>
      </c>
      <c r="H684" t="s">
        <v>287</v>
      </c>
      <c r="I684" t="s">
        <v>1141</v>
      </c>
      <c r="J684" t="s">
        <v>383</v>
      </c>
    </row>
    <row r="686" spans="1:10" x14ac:dyDescent="0.25">
      <c r="A686" t="s">
        <v>1143</v>
      </c>
    </row>
    <row r="687" spans="1:10" x14ac:dyDescent="0.25">
      <c r="A687" t="s">
        <v>165</v>
      </c>
    </row>
    <row r="688" spans="1:10" x14ac:dyDescent="0.25">
      <c r="A688" t="s">
        <v>313</v>
      </c>
      <c r="B688" t="s">
        <v>273</v>
      </c>
      <c r="C688" t="s">
        <v>1132</v>
      </c>
      <c r="D688" t="s">
        <v>372</v>
      </c>
      <c r="E688" t="s">
        <v>1133</v>
      </c>
      <c r="F688" t="s">
        <v>1134</v>
      </c>
      <c r="G688" t="s">
        <v>357</v>
      </c>
      <c r="H688" t="s">
        <v>280</v>
      </c>
      <c r="I688" t="s">
        <v>1135</v>
      </c>
      <c r="J688" t="s">
        <v>1136</v>
      </c>
    </row>
    <row r="689" spans="1:15" x14ac:dyDescent="0.25">
      <c r="A689" t="s">
        <v>314</v>
      </c>
      <c r="B689" t="s">
        <v>920</v>
      </c>
      <c r="C689" t="s">
        <v>1144</v>
      </c>
      <c r="D689" t="s">
        <v>541</v>
      </c>
      <c r="E689" t="s">
        <v>378</v>
      </c>
      <c r="F689" t="s">
        <v>336</v>
      </c>
      <c r="G689" t="s">
        <v>287</v>
      </c>
      <c r="H689" t="s">
        <v>287</v>
      </c>
      <c r="I689" t="s">
        <v>1145</v>
      </c>
      <c r="J689" t="s">
        <v>287</v>
      </c>
    </row>
    <row r="690" spans="1:15" x14ac:dyDescent="0.25">
      <c r="A690" t="s">
        <v>321</v>
      </c>
      <c r="B690" t="s">
        <v>480</v>
      </c>
      <c r="C690" t="s">
        <v>1090</v>
      </c>
      <c r="D690" t="s">
        <v>701</v>
      </c>
      <c r="E690" t="s">
        <v>482</v>
      </c>
      <c r="F690" t="s">
        <v>526</v>
      </c>
      <c r="G690" t="s">
        <v>287</v>
      </c>
      <c r="H690" t="s">
        <v>287</v>
      </c>
      <c r="I690" t="s">
        <v>296</v>
      </c>
      <c r="J690" t="s">
        <v>701</v>
      </c>
    </row>
    <row r="691" spans="1:15" x14ac:dyDescent="0.25">
      <c r="A691" t="s">
        <v>304</v>
      </c>
      <c r="B691" t="s">
        <v>848</v>
      </c>
      <c r="C691" t="s">
        <v>1141</v>
      </c>
      <c r="D691" t="s">
        <v>338</v>
      </c>
      <c r="E691" t="s">
        <v>1142</v>
      </c>
      <c r="F691" t="s">
        <v>818</v>
      </c>
      <c r="G691" t="s">
        <v>287</v>
      </c>
      <c r="H691" t="s">
        <v>287</v>
      </c>
      <c r="I691" t="s">
        <v>1141</v>
      </c>
      <c r="J691" t="s">
        <v>383</v>
      </c>
    </row>
    <row r="693" spans="1:15" x14ac:dyDescent="0.25">
      <c r="A693" t="s">
        <v>1146</v>
      </c>
    </row>
    <row r="694" spans="1:15" x14ac:dyDescent="0.25">
      <c r="A694" t="s">
        <v>166</v>
      </c>
    </row>
    <row r="695" spans="1:15" x14ac:dyDescent="0.25">
      <c r="A695" t="s">
        <v>272</v>
      </c>
      <c r="B695" t="s">
        <v>273</v>
      </c>
      <c r="C695" t="s">
        <v>372</v>
      </c>
      <c r="D695" t="s">
        <v>1147</v>
      </c>
      <c r="E695" t="s">
        <v>1148</v>
      </c>
      <c r="F695" t="s">
        <v>1149</v>
      </c>
      <c r="G695" t="s">
        <v>1150</v>
      </c>
      <c r="H695" t="s">
        <v>279</v>
      </c>
      <c r="I695" t="s">
        <v>280</v>
      </c>
      <c r="J695" t="s">
        <v>1004</v>
      </c>
      <c r="K695" t="s">
        <v>1151</v>
      </c>
      <c r="L695" t="s">
        <v>1152</v>
      </c>
      <c r="M695" t="s">
        <v>1153</v>
      </c>
      <c r="N695" t="s">
        <v>1154</v>
      </c>
      <c r="O695" t="s">
        <v>1155</v>
      </c>
    </row>
    <row r="696" spans="1:15" x14ac:dyDescent="0.25">
      <c r="A696" t="s">
        <v>282</v>
      </c>
      <c r="B696" t="s">
        <v>1156</v>
      </c>
      <c r="C696" t="s">
        <v>287</v>
      </c>
      <c r="D696" t="s">
        <v>933</v>
      </c>
      <c r="E696" t="s">
        <v>1157</v>
      </c>
      <c r="F696" t="s">
        <v>918</v>
      </c>
      <c r="G696" t="s">
        <v>581</v>
      </c>
      <c r="H696" t="s">
        <v>287</v>
      </c>
      <c r="I696" t="s">
        <v>287</v>
      </c>
      <c r="J696" t="s">
        <v>612</v>
      </c>
      <c r="K696" t="s">
        <v>519</v>
      </c>
      <c r="L696" t="s">
        <v>704</v>
      </c>
      <c r="M696" t="s">
        <v>669</v>
      </c>
      <c r="N696" t="s">
        <v>918</v>
      </c>
      <c r="O696" t="s">
        <v>669</v>
      </c>
    </row>
    <row r="697" spans="1:15" x14ac:dyDescent="0.25">
      <c r="A697" t="s">
        <v>290</v>
      </c>
      <c r="B697" t="s">
        <v>1158</v>
      </c>
      <c r="C697" t="s">
        <v>287</v>
      </c>
      <c r="D697" t="s">
        <v>1159</v>
      </c>
      <c r="E697" t="s">
        <v>1160</v>
      </c>
      <c r="F697" t="s">
        <v>349</v>
      </c>
      <c r="G697" t="s">
        <v>1161</v>
      </c>
      <c r="H697" t="s">
        <v>287</v>
      </c>
      <c r="I697" t="s">
        <v>287</v>
      </c>
      <c r="J697" t="s">
        <v>1162</v>
      </c>
      <c r="K697" t="s">
        <v>1163</v>
      </c>
      <c r="L697" t="s">
        <v>1164</v>
      </c>
      <c r="M697" t="s">
        <v>588</v>
      </c>
      <c r="N697" t="s">
        <v>1164</v>
      </c>
      <c r="O697" t="s">
        <v>675</v>
      </c>
    </row>
    <row r="698" spans="1:15" x14ac:dyDescent="0.25">
      <c r="A698" t="s">
        <v>298</v>
      </c>
      <c r="B698" t="s">
        <v>813</v>
      </c>
      <c r="C698" t="s">
        <v>287</v>
      </c>
      <c r="D698" t="s">
        <v>521</v>
      </c>
      <c r="E698" t="s">
        <v>837</v>
      </c>
      <c r="F698" t="s">
        <v>815</v>
      </c>
      <c r="G698" t="s">
        <v>1165</v>
      </c>
      <c r="H698" t="s">
        <v>287</v>
      </c>
      <c r="I698" t="s">
        <v>287</v>
      </c>
      <c r="J698" t="s">
        <v>284</v>
      </c>
      <c r="K698" t="s">
        <v>1166</v>
      </c>
      <c r="L698" t="s">
        <v>287</v>
      </c>
      <c r="M698" t="s">
        <v>1065</v>
      </c>
      <c r="N698" t="s">
        <v>849</v>
      </c>
      <c r="O698" t="s">
        <v>849</v>
      </c>
    </row>
    <row r="699" spans="1:15" x14ac:dyDescent="0.25">
      <c r="A699" t="s">
        <v>304</v>
      </c>
      <c r="B699" t="s">
        <v>1167</v>
      </c>
      <c r="C699" t="s">
        <v>287</v>
      </c>
      <c r="D699" t="s">
        <v>466</v>
      </c>
      <c r="E699" t="s">
        <v>1168</v>
      </c>
      <c r="F699" t="s">
        <v>704</v>
      </c>
      <c r="G699" t="s">
        <v>576</v>
      </c>
      <c r="H699" t="s">
        <v>287</v>
      </c>
      <c r="I699" t="s">
        <v>287</v>
      </c>
      <c r="J699" t="s">
        <v>296</v>
      </c>
      <c r="K699" t="s">
        <v>1169</v>
      </c>
      <c r="L699" t="s">
        <v>704</v>
      </c>
      <c r="M699" t="s">
        <v>1022</v>
      </c>
      <c r="N699" t="s">
        <v>317</v>
      </c>
      <c r="O699" t="s">
        <v>1170</v>
      </c>
    </row>
    <row r="701" spans="1:15" x14ac:dyDescent="0.25">
      <c r="A701" t="s">
        <v>1171</v>
      </c>
    </row>
    <row r="702" spans="1:15" x14ac:dyDescent="0.25">
      <c r="A702" t="s">
        <v>167</v>
      </c>
    </row>
    <row r="703" spans="1:15" x14ac:dyDescent="0.25">
      <c r="A703" t="s">
        <v>401</v>
      </c>
      <c r="B703" t="s">
        <v>273</v>
      </c>
      <c r="C703" t="s">
        <v>372</v>
      </c>
      <c r="D703" t="s">
        <v>1147</v>
      </c>
      <c r="E703" t="s">
        <v>1148</v>
      </c>
      <c r="F703" t="s">
        <v>1149</v>
      </c>
      <c r="G703" t="s">
        <v>1150</v>
      </c>
      <c r="H703" t="s">
        <v>279</v>
      </c>
      <c r="I703" t="s">
        <v>280</v>
      </c>
      <c r="J703" t="s">
        <v>1004</v>
      </c>
      <c r="K703" t="s">
        <v>1151</v>
      </c>
      <c r="L703" t="s">
        <v>1152</v>
      </c>
      <c r="M703" t="s">
        <v>1153</v>
      </c>
      <c r="N703" t="s">
        <v>1154</v>
      </c>
      <c r="O703" t="s">
        <v>1155</v>
      </c>
    </row>
    <row r="704" spans="1:15" x14ac:dyDescent="0.25">
      <c r="A704" t="s">
        <v>402</v>
      </c>
      <c r="B704" t="s">
        <v>1172</v>
      </c>
      <c r="C704" t="s">
        <v>287</v>
      </c>
      <c r="D704" t="s">
        <v>1033</v>
      </c>
      <c r="E704" t="s">
        <v>669</v>
      </c>
      <c r="F704" t="s">
        <v>1033</v>
      </c>
      <c r="G704" t="s">
        <v>1173</v>
      </c>
      <c r="H704" t="s">
        <v>287</v>
      </c>
      <c r="I704" t="s">
        <v>287</v>
      </c>
      <c r="J704" t="s">
        <v>669</v>
      </c>
      <c r="K704" t="s">
        <v>404</v>
      </c>
      <c r="L704" t="s">
        <v>287</v>
      </c>
      <c r="M704" t="s">
        <v>983</v>
      </c>
      <c r="N704" t="s">
        <v>404</v>
      </c>
      <c r="O704" t="s">
        <v>1033</v>
      </c>
    </row>
    <row r="705" spans="1:15" x14ac:dyDescent="0.25">
      <c r="A705" t="s">
        <v>406</v>
      </c>
      <c r="B705" t="s">
        <v>826</v>
      </c>
      <c r="C705" t="s">
        <v>287</v>
      </c>
      <c r="D705" t="s">
        <v>297</v>
      </c>
      <c r="E705" t="s">
        <v>1077</v>
      </c>
      <c r="F705" t="s">
        <v>517</v>
      </c>
      <c r="G705" t="s">
        <v>1174</v>
      </c>
      <c r="H705" t="s">
        <v>287</v>
      </c>
      <c r="I705" t="s">
        <v>287</v>
      </c>
      <c r="J705" t="s">
        <v>1174</v>
      </c>
      <c r="K705" t="s">
        <v>1175</v>
      </c>
      <c r="L705" t="s">
        <v>719</v>
      </c>
      <c r="M705" t="s">
        <v>1120</v>
      </c>
      <c r="N705" t="s">
        <v>855</v>
      </c>
      <c r="O705" t="s">
        <v>596</v>
      </c>
    </row>
    <row r="706" spans="1:15" x14ac:dyDescent="0.25">
      <c r="A706" t="s">
        <v>304</v>
      </c>
      <c r="B706" t="s">
        <v>1167</v>
      </c>
      <c r="C706" t="s">
        <v>287</v>
      </c>
      <c r="D706" t="s">
        <v>466</v>
      </c>
      <c r="E706" t="s">
        <v>1168</v>
      </c>
      <c r="F706" t="s">
        <v>704</v>
      </c>
      <c r="G706" t="s">
        <v>576</v>
      </c>
      <c r="H706" t="s">
        <v>287</v>
      </c>
      <c r="I706" t="s">
        <v>287</v>
      </c>
      <c r="J706" t="s">
        <v>296</v>
      </c>
      <c r="K706" t="s">
        <v>1169</v>
      </c>
      <c r="L706" t="s">
        <v>704</v>
      </c>
      <c r="M706" t="s">
        <v>1022</v>
      </c>
      <c r="N706" t="s">
        <v>317</v>
      </c>
      <c r="O706" t="s">
        <v>1170</v>
      </c>
    </row>
    <row r="708" spans="1:15" x14ac:dyDescent="0.25">
      <c r="A708" t="s">
        <v>1176</v>
      </c>
    </row>
    <row r="709" spans="1:15" x14ac:dyDescent="0.25">
      <c r="A709" t="s">
        <v>168</v>
      </c>
    </row>
    <row r="710" spans="1:15" x14ac:dyDescent="0.25">
      <c r="A710" t="s">
        <v>313</v>
      </c>
      <c r="B710" t="s">
        <v>273</v>
      </c>
      <c r="C710" t="s">
        <v>372</v>
      </c>
      <c r="D710" t="s">
        <v>1147</v>
      </c>
      <c r="E710" t="s">
        <v>1148</v>
      </c>
      <c r="F710" t="s">
        <v>1149</v>
      </c>
      <c r="G710" t="s">
        <v>1150</v>
      </c>
      <c r="H710" t="s">
        <v>279</v>
      </c>
      <c r="I710" t="s">
        <v>280</v>
      </c>
      <c r="J710" t="s">
        <v>1004</v>
      </c>
      <c r="K710" t="s">
        <v>1151</v>
      </c>
      <c r="L710" t="s">
        <v>1152</v>
      </c>
      <c r="M710" t="s">
        <v>1153</v>
      </c>
      <c r="N710" t="s">
        <v>1154</v>
      </c>
      <c r="O710" t="s">
        <v>1155</v>
      </c>
    </row>
    <row r="711" spans="1:15" x14ac:dyDescent="0.25">
      <c r="A711" t="s">
        <v>314</v>
      </c>
      <c r="B711" t="s">
        <v>283</v>
      </c>
      <c r="C711" t="s">
        <v>287</v>
      </c>
      <c r="D711" t="s">
        <v>289</v>
      </c>
      <c r="E711" t="s">
        <v>1157</v>
      </c>
      <c r="F711" t="s">
        <v>416</v>
      </c>
      <c r="G711" t="s">
        <v>1177</v>
      </c>
      <c r="H711" t="s">
        <v>287</v>
      </c>
      <c r="I711" t="s">
        <v>287</v>
      </c>
      <c r="J711" t="s">
        <v>1178</v>
      </c>
      <c r="K711" t="s">
        <v>756</v>
      </c>
      <c r="L711" t="s">
        <v>286</v>
      </c>
      <c r="M711" t="s">
        <v>299</v>
      </c>
      <c r="N711" t="s">
        <v>416</v>
      </c>
      <c r="O711" t="s">
        <v>284</v>
      </c>
    </row>
    <row r="712" spans="1:15" x14ac:dyDescent="0.25">
      <c r="A712" t="s">
        <v>321</v>
      </c>
      <c r="B712" t="s">
        <v>1179</v>
      </c>
      <c r="C712" t="s">
        <v>287</v>
      </c>
      <c r="D712" t="s">
        <v>456</v>
      </c>
      <c r="E712" t="s">
        <v>1026</v>
      </c>
      <c r="F712" t="s">
        <v>921</v>
      </c>
      <c r="G712" t="s">
        <v>1058</v>
      </c>
      <c r="H712" t="s">
        <v>287</v>
      </c>
      <c r="I712" t="s">
        <v>287</v>
      </c>
      <c r="J712" t="s">
        <v>1180</v>
      </c>
      <c r="K712" t="s">
        <v>1181</v>
      </c>
      <c r="L712" t="s">
        <v>517</v>
      </c>
      <c r="M712" t="s">
        <v>1182</v>
      </c>
      <c r="N712" t="s">
        <v>558</v>
      </c>
      <c r="O712" t="s">
        <v>1063</v>
      </c>
    </row>
    <row r="713" spans="1:15" x14ac:dyDescent="0.25">
      <c r="A713" t="s">
        <v>304</v>
      </c>
      <c r="B713" t="s">
        <v>1167</v>
      </c>
      <c r="C713" t="s">
        <v>287</v>
      </c>
      <c r="D713" t="s">
        <v>466</v>
      </c>
      <c r="E713" t="s">
        <v>1168</v>
      </c>
      <c r="F713" t="s">
        <v>704</v>
      </c>
      <c r="G713" t="s">
        <v>576</v>
      </c>
      <c r="H713" t="s">
        <v>287</v>
      </c>
      <c r="I713" t="s">
        <v>287</v>
      </c>
      <c r="J713" t="s">
        <v>296</v>
      </c>
      <c r="K713" t="s">
        <v>1169</v>
      </c>
      <c r="L713" t="s">
        <v>704</v>
      </c>
      <c r="M713" t="s">
        <v>1022</v>
      </c>
      <c r="N713" t="s">
        <v>317</v>
      </c>
      <c r="O713" t="s">
        <v>1170</v>
      </c>
    </row>
    <row r="715" spans="1:15" x14ac:dyDescent="0.25">
      <c r="A715" t="s">
        <v>1183</v>
      </c>
    </row>
    <row r="716" spans="1:15" x14ac:dyDescent="0.25">
      <c r="A716" t="s">
        <v>170</v>
      </c>
    </row>
    <row r="717" spans="1:15" x14ac:dyDescent="0.25">
      <c r="A717" t="s">
        <v>272</v>
      </c>
      <c r="B717" t="s">
        <v>273</v>
      </c>
      <c r="C717" t="s">
        <v>1184</v>
      </c>
      <c r="D717" t="s">
        <v>372</v>
      </c>
      <c r="E717" t="s">
        <v>1185</v>
      </c>
    </row>
    <row r="718" spans="1:15" x14ac:dyDescent="0.25">
      <c r="A718" t="s">
        <v>282</v>
      </c>
      <c r="B718" t="s">
        <v>283</v>
      </c>
      <c r="C718" t="s">
        <v>726</v>
      </c>
      <c r="D718" t="s">
        <v>287</v>
      </c>
      <c r="E718" t="s">
        <v>757</v>
      </c>
    </row>
    <row r="719" spans="1:15" x14ac:dyDescent="0.25">
      <c r="A719" t="s">
        <v>290</v>
      </c>
      <c r="B719" t="s">
        <v>291</v>
      </c>
      <c r="C719" t="s">
        <v>1186</v>
      </c>
      <c r="D719" t="s">
        <v>309</v>
      </c>
      <c r="E719" t="s">
        <v>1137</v>
      </c>
    </row>
    <row r="720" spans="1:15" x14ac:dyDescent="0.25">
      <c r="A720" t="s">
        <v>298</v>
      </c>
      <c r="B720" t="s">
        <v>283</v>
      </c>
      <c r="C720" t="s">
        <v>1043</v>
      </c>
      <c r="D720" t="s">
        <v>460</v>
      </c>
      <c r="E720" t="s">
        <v>1126</v>
      </c>
    </row>
    <row r="721" spans="1:5" x14ac:dyDescent="0.25">
      <c r="A721" t="s">
        <v>304</v>
      </c>
      <c r="B721" t="s">
        <v>305</v>
      </c>
      <c r="C721" t="s">
        <v>1187</v>
      </c>
      <c r="D721" t="s">
        <v>309</v>
      </c>
      <c r="E721" t="s">
        <v>642</v>
      </c>
    </row>
    <row r="723" spans="1:5" x14ac:dyDescent="0.25">
      <c r="A723" t="s">
        <v>1188</v>
      </c>
    </row>
    <row r="724" spans="1:5" x14ac:dyDescent="0.25">
      <c r="A724" t="s">
        <v>171</v>
      </c>
    </row>
    <row r="725" spans="1:5" x14ac:dyDescent="0.25">
      <c r="A725" t="s">
        <v>401</v>
      </c>
      <c r="B725" t="s">
        <v>273</v>
      </c>
      <c r="C725" t="s">
        <v>1184</v>
      </c>
      <c r="D725" t="s">
        <v>372</v>
      </c>
      <c r="E725" t="s">
        <v>1185</v>
      </c>
    </row>
    <row r="726" spans="1:5" x14ac:dyDescent="0.25">
      <c r="A726" t="s">
        <v>402</v>
      </c>
      <c r="B726" t="s">
        <v>403</v>
      </c>
      <c r="C726" t="s">
        <v>531</v>
      </c>
      <c r="D726" t="s">
        <v>348</v>
      </c>
      <c r="E726" t="s">
        <v>1189</v>
      </c>
    </row>
    <row r="727" spans="1:5" x14ac:dyDescent="0.25">
      <c r="A727" t="s">
        <v>406</v>
      </c>
      <c r="B727" t="s">
        <v>407</v>
      </c>
      <c r="C727" t="s">
        <v>1190</v>
      </c>
      <c r="D727" t="s">
        <v>509</v>
      </c>
      <c r="E727" t="s">
        <v>1191</v>
      </c>
    </row>
    <row r="728" spans="1:5" x14ac:dyDescent="0.25">
      <c r="A728" t="s">
        <v>304</v>
      </c>
      <c r="B728" t="s">
        <v>305</v>
      </c>
      <c r="C728" t="s">
        <v>1187</v>
      </c>
      <c r="D728" t="s">
        <v>309</v>
      </c>
      <c r="E728" t="s">
        <v>642</v>
      </c>
    </row>
    <row r="730" spans="1:5" x14ac:dyDescent="0.25">
      <c r="A730" t="s">
        <v>1192</v>
      </c>
    </row>
    <row r="731" spans="1:5" x14ac:dyDescent="0.25">
      <c r="A731" t="s">
        <v>172</v>
      </c>
    </row>
    <row r="732" spans="1:5" x14ac:dyDescent="0.25">
      <c r="A732" t="s">
        <v>371</v>
      </c>
      <c r="B732" t="s">
        <v>273</v>
      </c>
      <c r="C732" t="s">
        <v>1184</v>
      </c>
      <c r="D732" t="s">
        <v>372</v>
      </c>
      <c r="E732" t="s">
        <v>1185</v>
      </c>
    </row>
    <row r="733" spans="1:5" x14ac:dyDescent="0.25">
      <c r="A733" t="s">
        <v>375</v>
      </c>
      <c r="B733" t="s">
        <v>376</v>
      </c>
      <c r="C733" t="s">
        <v>311</v>
      </c>
      <c r="D733" t="s">
        <v>287</v>
      </c>
      <c r="E733" t="s">
        <v>1193</v>
      </c>
    </row>
    <row r="734" spans="1:5" x14ac:dyDescent="0.25">
      <c r="A734" t="s">
        <v>380</v>
      </c>
      <c r="B734" t="s">
        <v>381</v>
      </c>
      <c r="C734" t="s">
        <v>1194</v>
      </c>
      <c r="D734" t="s">
        <v>822</v>
      </c>
      <c r="E734" t="s">
        <v>1195</v>
      </c>
    </row>
    <row r="735" spans="1:5" x14ac:dyDescent="0.25">
      <c r="A735" t="s">
        <v>386</v>
      </c>
      <c r="B735" t="s">
        <v>387</v>
      </c>
      <c r="C735" t="s">
        <v>1196</v>
      </c>
      <c r="D735" t="s">
        <v>457</v>
      </c>
      <c r="E735" t="s">
        <v>657</v>
      </c>
    </row>
    <row r="736" spans="1:5" x14ac:dyDescent="0.25">
      <c r="A736" t="s">
        <v>390</v>
      </c>
      <c r="B736" t="s">
        <v>368</v>
      </c>
      <c r="C736" t="s">
        <v>391</v>
      </c>
      <c r="D736" t="s">
        <v>287</v>
      </c>
      <c r="E736" t="s">
        <v>287</v>
      </c>
    </row>
    <row r="737" spans="1:5" x14ac:dyDescent="0.25">
      <c r="A737" t="s">
        <v>392</v>
      </c>
      <c r="B737" t="s">
        <v>393</v>
      </c>
      <c r="C737" t="s">
        <v>1197</v>
      </c>
      <c r="D737" t="s">
        <v>287</v>
      </c>
      <c r="E737" t="s">
        <v>1198</v>
      </c>
    </row>
    <row r="738" spans="1:5" x14ac:dyDescent="0.25">
      <c r="A738" t="s">
        <v>304</v>
      </c>
      <c r="B738" t="s">
        <v>305</v>
      </c>
      <c r="C738" t="s">
        <v>1187</v>
      </c>
      <c r="D738" t="s">
        <v>309</v>
      </c>
      <c r="E738" t="s">
        <v>642</v>
      </c>
    </row>
    <row r="740" spans="1:5" x14ac:dyDescent="0.25">
      <c r="A740" t="s">
        <v>1199</v>
      </c>
    </row>
    <row r="741" spans="1:5" x14ac:dyDescent="0.25">
      <c r="A741" t="s">
        <v>173</v>
      </c>
    </row>
    <row r="742" spans="1:5" x14ac:dyDescent="0.25">
      <c r="A742" t="s">
        <v>736</v>
      </c>
      <c r="B742" t="s">
        <v>273</v>
      </c>
      <c r="C742" t="s">
        <v>1184</v>
      </c>
      <c r="D742" t="s">
        <v>372</v>
      </c>
      <c r="E742" t="s">
        <v>1185</v>
      </c>
    </row>
    <row r="743" spans="1:5" x14ac:dyDescent="0.25">
      <c r="A743" t="s">
        <v>737</v>
      </c>
      <c r="B743" t="s">
        <v>1200</v>
      </c>
      <c r="C743" t="s">
        <v>1201</v>
      </c>
      <c r="D743" t="s">
        <v>492</v>
      </c>
      <c r="E743" t="s">
        <v>1202</v>
      </c>
    </row>
    <row r="744" spans="1:5" x14ac:dyDescent="0.25">
      <c r="A744" t="s">
        <v>741</v>
      </c>
      <c r="B744" t="s">
        <v>1203</v>
      </c>
      <c r="C744" t="s">
        <v>1145</v>
      </c>
      <c r="D744" t="s">
        <v>287</v>
      </c>
      <c r="E744" t="s">
        <v>1204</v>
      </c>
    </row>
    <row r="745" spans="1:5" x14ac:dyDescent="0.25">
      <c r="A745" t="s">
        <v>1205</v>
      </c>
      <c r="B745" t="s">
        <v>368</v>
      </c>
      <c r="C745" t="s">
        <v>391</v>
      </c>
      <c r="D745" t="s">
        <v>287</v>
      </c>
      <c r="E745" t="s">
        <v>287</v>
      </c>
    </row>
    <row r="746" spans="1:5" x14ac:dyDescent="0.25">
      <c r="A746" t="s">
        <v>742</v>
      </c>
      <c r="B746" t="s">
        <v>1064</v>
      </c>
      <c r="C746" t="s">
        <v>1181</v>
      </c>
      <c r="D746" t="s">
        <v>287</v>
      </c>
      <c r="E746" t="s">
        <v>1206</v>
      </c>
    </row>
    <row r="747" spans="1:5" x14ac:dyDescent="0.25">
      <c r="A747" t="s">
        <v>304</v>
      </c>
      <c r="B747" t="s">
        <v>305</v>
      </c>
      <c r="C747" t="s">
        <v>1187</v>
      </c>
      <c r="D747" t="s">
        <v>309</v>
      </c>
      <c r="E747" t="s">
        <v>642</v>
      </c>
    </row>
    <row r="749" spans="1:5" x14ac:dyDescent="0.25">
      <c r="A749" t="s">
        <v>1207</v>
      </c>
    </row>
    <row r="750" spans="1:5" x14ac:dyDescent="0.25">
      <c r="A750" t="s">
        <v>174</v>
      </c>
    </row>
    <row r="751" spans="1:5" x14ac:dyDescent="0.25">
      <c r="A751" t="s">
        <v>313</v>
      </c>
      <c r="B751" t="s">
        <v>273</v>
      </c>
      <c r="C751" t="s">
        <v>1184</v>
      </c>
      <c r="D751" t="s">
        <v>372</v>
      </c>
      <c r="E751" t="s">
        <v>1185</v>
      </c>
    </row>
    <row r="752" spans="1:5" x14ac:dyDescent="0.25">
      <c r="A752" t="s">
        <v>314</v>
      </c>
      <c r="B752" t="s">
        <v>315</v>
      </c>
      <c r="C752" t="s">
        <v>1208</v>
      </c>
      <c r="D752" t="s">
        <v>309</v>
      </c>
      <c r="E752" t="s">
        <v>1209</v>
      </c>
    </row>
    <row r="753" spans="1:18" x14ac:dyDescent="0.25">
      <c r="A753" t="s">
        <v>321</v>
      </c>
      <c r="B753" t="s">
        <v>322</v>
      </c>
      <c r="C753" t="s">
        <v>1210</v>
      </c>
      <c r="D753" t="s">
        <v>309</v>
      </c>
      <c r="E753" t="s">
        <v>1211</v>
      </c>
    </row>
    <row r="754" spans="1:18" x14ac:dyDescent="0.25">
      <c r="A754" t="s">
        <v>304</v>
      </c>
      <c r="B754" t="s">
        <v>305</v>
      </c>
      <c r="C754" t="s">
        <v>1187</v>
      </c>
      <c r="D754" t="s">
        <v>309</v>
      </c>
      <c r="E754" t="s">
        <v>642</v>
      </c>
    </row>
    <row r="756" spans="1:18" x14ac:dyDescent="0.25">
      <c r="A756" t="s">
        <v>1212</v>
      </c>
    </row>
    <row r="757" spans="1:18" x14ac:dyDescent="0.25">
      <c r="A757" t="s">
        <v>175</v>
      </c>
    </row>
    <row r="758" spans="1:18" x14ac:dyDescent="0.25">
      <c r="A758" t="s">
        <v>272</v>
      </c>
      <c r="B758" t="s">
        <v>273</v>
      </c>
      <c r="C758" t="s">
        <v>1213</v>
      </c>
      <c r="D758" t="s">
        <v>1214</v>
      </c>
      <c r="E758" t="s">
        <v>1215</v>
      </c>
      <c r="F758" t="s">
        <v>1216</v>
      </c>
      <c r="G758" t="s">
        <v>372</v>
      </c>
      <c r="H758" t="s">
        <v>1217</v>
      </c>
      <c r="I758" t="s">
        <v>1218</v>
      </c>
      <c r="J758" t="s">
        <v>1219</v>
      </c>
      <c r="K758" t="s">
        <v>1220</v>
      </c>
      <c r="L758" t="s">
        <v>1221</v>
      </c>
      <c r="M758" t="s">
        <v>1222</v>
      </c>
      <c r="N758" t="s">
        <v>1223</v>
      </c>
      <c r="O758" t="s">
        <v>1224</v>
      </c>
      <c r="P758" t="s">
        <v>357</v>
      </c>
      <c r="Q758" t="s">
        <v>280</v>
      </c>
      <c r="R758" t="s">
        <v>1225</v>
      </c>
    </row>
    <row r="759" spans="1:18" x14ac:dyDescent="0.25">
      <c r="A759" t="s">
        <v>282</v>
      </c>
      <c r="B759" t="s">
        <v>283</v>
      </c>
      <c r="C759" t="s">
        <v>287</v>
      </c>
      <c r="D759" t="s">
        <v>460</v>
      </c>
      <c r="E759" t="s">
        <v>639</v>
      </c>
      <c r="F759" t="s">
        <v>460</v>
      </c>
      <c r="G759" t="s">
        <v>287</v>
      </c>
      <c r="H759" t="s">
        <v>289</v>
      </c>
      <c r="I759" t="s">
        <v>416</v>
      </c>
      <c r="J759" t="s">
        <v>325</v>
      </c>
      <c r="K759" t="s">
        <v>460</v>
      </c>
      <c r="L759" t="s">
        <v>325</v>
      </c>
      <c r="M759" t="s">
        <v>287</v>
      </c>
      <c r="N759" t="s">
        <v>301</v>
      </c>
      <c r="O759" t="s">
        <v>726</v>
      </c>
      <c r="P759" t="s">
        <v>287</v>
      </c>
      <c r="Q759" t="s">
        <v>287</v>
      </c>
      <c r="R759" t="s">
        <v>287</v>
      </c>
    </row>
    <row r="760" spans="1:18" x14ac:dyDescent="0.25">
      <c r="A760" t="s">
        <v>290</v>
      </c>
      <c r="B760" t="s">
        <v>291</v>
      </c>
      <c r="C760" t="s">
        <v>287</v>
      </c>
      <c r="D760" t="s">
        <v>309</v>
      </c>
      <c r="E760" t="s">
        <v>921</v>
      </c>
      <c r="F760" t="s">
        <v>408</v>
      </c>
      <c r="G760" t="s">
        <v>309</v>
      </c>
      <c r="H760" t="s">
        <v>1105</v>
      </c>
      <c r="I760" t="s">
        <v>625</v>
      </c>
      <c r="J760" t="s">
        <v>948</v>
      </c>
      <c r="K760" t="s">
        <v>287</v>
      </c>
      <c r="L760" t="s">
        <v>579</v>
      </c>
      <c r="M760" t="s">
        <v>295</v>
      </c>
      <c r="N760" t="s">
        <v>395</v>
      </c>
      <c r="O760" t="s">
        <v>1186</v>
      </c>
      <c r="P760" t="s">
        <v>287</v>
      </c>
      <c r="Q760" t="s">
        <v>287</v>
      </c>
      <c r="R760" t="s">
        <v>287</v>
      </c>
    </row>
    <row r="761" spans="1:18" x14ac:dyDescent="0.25">
      <c r="A761" t="s">
        <v>298</v>
      </c>
      <c r="B761" t="s">
        <v>283</v>
      </c>
      <c r="C761" t="s">
        <v>287</v>
      </c>
      <c r="D761" t="s">
        <v>287</v>
      </c>
      <c r="E761" t="s">
        <v>301</v>
      </c>
      <c r="F761" t="s">
        <v>287</v>
      </c>
      <c r="G761" t="s">
        <v>460</v>
      </c>
      <c r="H761" t="s">
        <v>1226</v>
      </c>
      <c r="I761" t="s">
        <v>287</v>
      </c>
      <c r="J761" t="s">
        <v>286</v>
      </c>
      <c r="K761" t="s">
        <v>287</v>
      </c>
      <c r="L761" t="s">
        <v>416</v>
      </c>
      <c r="M761" t="s">
        <v>287</v>
      </c>
      <c r="N761" t="s">
        <v>1157</v>
      </c>
      <c r="O761" t="s">
        <v>1043</v>
      </c>
      <c r="P761" t="s">
        <v>287</v>
      </c>
      <c r="Q761" t="s">
        <v>287</v>
      </c>
      <c r="R761" t="s">
        <v>287</v>
      </c>
    </row>
    <row r="762" spans="1:18" x14ac:dyDescent="0.25">
      <c r="A762" t="s">
        <v>304</v>
      </c>
      <c r="B762" t="s">
        <v>305</v>
      </c>
      <c r="C762" t="s">
        <v>287</v>
      </c>
      <c r="D762" t="s">
        <v>309</v>
      </c>
      <c r="E762" t="s">
        <v>986</v>
      </c>
      <c r="F762" t="s">
        <v>535</v>
      </c>
      <c r="G762" t="s">
        <v>309</v>
      </c>
      <c r="H762" t="s">
        <v>1059</v>
      </c>
      <c r="I762" t="s">
        <v>683</v>
      </c>
      <c r="J762" t="s">
        <v>349</v>
      </c>
      <c r="K762" t="s">
        <v>509</v>
      </c>
      <c r="L762" t="s">
        <v>559</v>
      </c>
      <c r="M762" t="s">
        <v>309</v>
      </c>
      <c r="N762" t="s">
        <v>601</v>
      </c>
      <c r="O762" t="s">
        <v>1187</v>
      </c>
      <c r="P762" t="s">
        <v>287</v>
      </c>
      <c r="Q762" t="s">
        <v>287</v>
      </c>
      <c r="R762" t="s">
        <v>287</v>
      </c>
    </row>
    <row r="764" spans="1:18" x14ac:dyDescent="0.25">
      <c r="A764" t="s">
        <v>1227</v>
      </c>
    </row>
    <row r="765" spans="1:18" x14ac:dyDescent="0.25">
      <c r="A765" t="s">
        <v>176</v>
      </c>
    </row>
    <row r="766" spans="1:18" x14ac:dyDescent="0.25">
      <c r="A766" t="s">
        <v>401</v>
      </c>
      <c r="B766" t="s">
        <v>273</v>
      </c>
      <c r="C766" t="s">
        <v>1213</v>
      </c>
      <c r="D766" t="s">
        <v>1214</v>
      </c>
      <c r="E766" t="s">
        <v>1215</v>
      </c>
      <c r="F766" t="s">
        <v>1216</v>
      </c>
      <c r="G766" t="s">
        <v>372</v>
      </c>
      <c r="H766" t="s">
        <v>1217</v>
      </c>
      <c r="I766" t="s">
        <v>1218</v>
      </c>
      <c r="J766" t="s">
        <v>1219</v>
      </c>
      <c r="K766" t="s">
        <v>1220</v>
      </c>
      <c r="L766" t="s">
        <v>1221</v>
      </c>
      <c r="M766" t="s">
        <v>1222</v>
      </c>
      <c r="N766" t="s">
        <v>1223</v>
      </c>
      <c r="O766" t="s">
        <v>1224</v>
      </c>
      <c r="P766" t="s">
        <v>357</v>
      </c>
      <c r="Q766" t="s">
        <v>280</v>
      </c>
      <c r="R766" t="s">
        <v>1225</v>
      </c>
    </row>
    <row r="767" spans="1:18" x14ac:dyDescent="0.25">
      <c r="A767" t="s">
        <v>402</v>
      </c>
      <c r="B767" t="s">
        <v>403</v>
      </c>
      <c r="C767" t="s">
        <v>287</v>
      </c>
      <c r="D767" t="s">
        <v>348</v>
      </c>
      <c r="E767" t="s">
        <v>348</v>
      </c>
      <c r="F767" t="s">
        <v>348</v>
      </c>
      <c r="G767" t="s">
        <v>348</v>
      </c>
      <c r="H767" t="s">
        <v>581</v>
      </c>
      <c r="I767" t="s">
        <v>287</v>
      </c>
      <c r="J767" t="s">
        <v>348</v>
      </c>
      <c r="K767" t="s">
        <v>287</v>
      </c>
      <c r="L767" t="s">
        <v>526</v>
      </c>
      <c r="M767" t="s">
        <v>287</v>
      </c>
      <c r="N767" t="s">
        <v>404</v>
      </c>
      <c r="O767" t="s">
        <v>531</v>
      </c>
      <c r="P767" t="s">
        <v>287</v>
      </c>
      <c r="Q767" t="s">
        <v>287</v>
      </c>
      <c r="R767" t="s">
        <v>287</v>
      </c>
    </row>
    <row r="768" spans="1:18" x14ac:dyDescent="0.25">
      <c r="A768" t="s">
        <v>406</v>
      </c>
      <c r="B768" t="s">
        <v>407</v>
      </c>
      <c r="C768" t="s">
        <v>287</v>
      </c>
      <c r="D768" t="s">
        <v>509</v>
      </c>
      <c r="E768" t="s">
        <v>579</v>
      </c>
      <c r="F768" t="s">
        <v>629</v>
      </c>
      <c r="G768" t="s">
        <v>509</v>
      </c>
      <c r="H768" t="s">
        <v>1009</v>
      </c>
      <c r="I768" t="s">
        <v>541</v>
      </c>
      <c r="J768" t="s">
        <v>948</v>
      </c>
      <c r="K768" t="s">
        <v>509</v>
      </c>
      <c r="L768" t="s">
        <v>872</v>
      </c>
      <c r="M768" t="s">
        <v>822</v>
      </c>
      <c r="N768" t="s">
        <v>536</v>
      </c>
      <c r="O768" t="s">
        <v>1190</v>
      </c>
      <c r="P768" t="s">
        <v>287</v>
      </c>
      <c r="Q768" t="s">
        <v>287</v>
      </c>
      <c r="R768" t="s">
        <v>287</v>
      </c>
    </row>
    <row r="769" spans="1:18" x14ac:dyDescent="0.25">
      <c r="A769" t="s">
        <v>304</v>
      </c>
      <c r="B769" t="s">
        <v>305</v>
      </c>
      <c r="C769" t="s">
        <v>287</v>
      </c>
      <c r="D769" t="s">
        <v>309</v>
      </c>
      <c r="E769" t="s">
        <v>986</v>
      </c>
      <c r="F769" t="s">
        <v>535</v>
      </c>
      <c r="G769" t="s">
        <v>309</v>
      </c>
      <c r="H769" t="s">
        <v>1059</v>
      </c>
      <c r="I769" t="s">
        <v>683</v>
      </c>
      <c r="J769" t="s">
        <v>349</v>
      </c>
      <c r="K769" t="s">
        <v>509</v>
      </c>
      <c r="L769" t="s">
        <v>559</v>
      </c>
      <c r="M769" t="s">
        <v>309</v>
      </c>
      <c r="N769" t="s">
        <v>601</v>
      </c>
      <c r="O769" t="s">
        <v>1187</v>
      </c>
      <c r="P769" t="s">
        <v>287</v>
      </c>
      <c r="Q769" t="s">
        <v>287</v>
      </c>
      <c r="R769" t="s">
        <v>287</v>
      </c>
    </row>
    <row r="771" spans="1:18" x14ac:dyDescent="0.25">
      <c r="A771" t="s">
        <v>1228</v>
      </c>
    </row>
    <row r="772" spans="1:18" x14ac:dyDescent="0.25">
      <c r="A772" t="s">
        <v>177</v>
      </c>
    </row>
    <row r="773" spans="1:18" x14ac:dyDescent="0.25">
      <c r="A773" t="s">
        <v>927</v>
      </c>
      <c r="B773" t="s">
        <v>273</v>
      </c>
      <c r="C773" t="s">
        <v>1213</v>
      </c>
      <c r="D773" t="s">
        <v>1214</v>
      </c>
      <c r="E773" t="s">
        <v>1215</v>
      </c>
      <c r="F773" t="s">
        <v>1216</v>
      </c>
      <c r="G773" t="s">
        <v>372</v>
      </c>
      <c r="H773" t="s">
        <v>1217</v>
      </c>
      <c r="I773" t="s">
        <v>1218</v>
      </c>
      <c r="J773" t="s">
        <v>1219</v>
      </c>
      <c r="K773" t="s">
        <v>1220</v>
      </c>
      <c r="L773" t="s">
        <v>1221</v>
      </c>
      <c r="M773" t="s">
        <v>1222</v>
      </c>
      <c r="N773" t="s">
        <v>1223</v>
      </c>
      <c r="O773" t="s">
        <v>1224</v>
      </c>
      <c r="P773" t="s">
        <v>357</v>
      </c>
      <c r="Q773" t="s">
        <v>280</v>
      </c>
      <c r="R773" t="s">
        <v>1225</v>
      </c>
    </row>
    <row r="774" spans="1:18" x14ac:dyDescent="0.25">
      <c r="A774" t="s">
        <v>928</v>
      </c>
      <c r="B774" t="s">
        <v>1229</v>
      </c>
      <c r="C774" t="s">
        <v>287</v>
      </c>
      <c r="D774" t="s">
        <v>492</v>
      </c>
      <c r="E774" t="s">
        <v>722</v>
      </c>
      <c r="F774" t="s">
        <v>992</v>
      </c>
      <c r="G774" t="s">
        <v>492</v>
      </c>
      <c r="H774" t="s">
        <v>1025</v>
      </c>
      <c r="I774" t="s">
        <v>521</v>
      </c>
      <c r="J774" t="s">
        <v>383</v>
      </c>
      <c r="K774" t="s">
        <v>805</v>
      </c>
      <c r="L774" t="s">
        <v>704</v>
      </c>
      <c r="M774" t="s">
        <v>492</v>
      </c>
      <c r="N774" t="s">
        <v>294</v>
      </c>
      <c r="O774" t="s">
        <v>1230</v>
      </c>
      <c r="P774" t="s">
        <v>287</v>
      </c>
      <c r="Q774" t="s">
        <v>287</v>
      </c>
      <c r="R774" t="s">
        <v>287</v>
      </c>
    </row>
    <row r="775" spans="1:18" x14ac:dyDescent="0.25">
      <c r="A775" t="s">
        <v>931</v>
      </c>
      <c r="B775" t="s">
        <v>1172</v>
      </c>
      <c r="C775" t="s">
        <v>287</v>
      </c>
      <c r="D775" t="s">
        <v>287</v>
      </c>
      <c r="E775" t="s">
        <v>1033</v>
      </c>
      <c r="F775" t="s">
        <v>287</v>
      </c>
      <c r="G775" t="s">
        <v>287</v>
      </c>
      <c r="H775" t="s">
        <v>581</v>
      </c>
      <c r="I775" t="s">
        <v>287</v>
      </c>
      <c r="J775" t="s">
        <v>669</v>
      </c>
      <c r="K775" t="s">
        <v>287</v>
      </c>
      <c r="L775" t="s">
        <v>660</v>
      </c>
      <c r="M775" t="s">
        <v>287</v>
      </c>
      <c r="N775" t="s">
        <v>983</v>
      </c>
      <c r="O775" t="s">
        <v>669</v>
      </c>
      <c r="P775" t="s">
        <v>287</v>
      </c>
      <c r="Q775" t="s">
        <v>287</v>
      </c>
      <c r="R775" t="s">
        <v>287</v>
      </c>
    </row>
    <row r="776" spans="1:18" x14ac:dyDescent="0.25">
      <c r="A776" t="s">
        <v>934</v>
      </c>
      <c r="B776" t="s">
        <v>1231</v>
      </c>
      <c r="C776" t="s">
        <v>287</v>
      </c>
      <c r="D776" t="s">
        <v>287</v>
      </c>
      <c r="E776" t="s">
        <v>347</v>
      </c>
      <c r="F776" t="s">
        <v>599</v>
      </c>
      <c r="G776" t="s">
        <v>287</v>
      </c>
      <c r="H776" t="s">
        <v>1159</v>
      </c>
      <c r="I776" t="s">
        <v>874</v>
      </c>
      <c r="J776" t="s">
        <v>1118</v>
      </c>
      <c r="K776" t="s">
        <v>287</v>
      </c>
      <c r="L776" t="s">
        <v>488</v>
      </c>
      <c r="M776" t="s">
        <v>287</v>
      </c>
      <c r="N776" t="s">
        <v>936</v>
      </c>
      <c r="O776" t="s">
        <v>581</v>
      </c>
      <c r="P776" t="s">
        <v>287</v>
      </c>
      <c r="Q776" t="s">
        <v>287</v>
      </c>
      <c r="R776" t="s">
        <v>287</v>
      </c>
    </row>
    <row r="777" spans="1:18" x14ac:dyDescent="0.25">
      <c r="A777" t="s">
        <v>304</v>
      </c>
      <c r="B777" t="s">
        <v>305</v>
      </c>
      <c r="C777" t="s">
        <v>287</v>
      </c>
      <c r="D777" t="s">
        <v>309</v>
      </c>
      <c r="E777" t="s">
        <v>986</v>
      </c>
      <c r="F777" t="s">
        <v>535</v>
      </c>
      <c r="G777" t="s">
        <v>309</v>
      </c>
      <c r="H777" t="s">
        <v>1059</v>
      </c>
      <c r="I777" t="s">
        <v>683</v>
      </c>
      <c r="J777" t="s">
        <v>349</v>
      </c>
      <c r="K777" t="s">
        <v>509</v>
      </c>
      <c r="L777" t="s">
        <v>559</v>
      </c>
      <c r="M777" t="s">
        <v>309</v>
      </c>
      <c r="N777" t="s">
        <v>601</v>
      </c>
      <c r="O777" t="s">
        <v>1187</v>
      </c>
      <c r="P777" t="s">
        <v>287</v>
      </c>
      <c r="Q777" t="s">
        <v>287</v>
      </c>
      <c r="R777" t="s">
        <v>287</v>
      </c>
    </row>
    <row r="779" spans="1:18" x14ac:dyDescent="0.25">
      <c r="A779" t="s">
        <v>1232</v>
      </c>
    </row>
    <row r="780" spans="1:18" x14ac:dyDescent="0.25">
      <c r="A780" t="s">
        <v>178</v>
      </c>
    </row>
    <row r="781" spans="1:18" x14ac:dyDescent="0.25">
      <c r="A781" t="s">
        <v>736</v>
      </c>
      <c r="B781" t="s">
        <v>273</v>
      </c>
      <c r="C781" t="s">
        <v>1213</v>
      </c>
      <c r="D781" t="s">
        <v>1214</v>
      </c>
      <c r="E781" t="s">
        <v>1215</v>
      </c>
      <c r="F781" t="s">
        <v>1216</v>
      </c>
      <c r="G781" t="s">
        <v>372</v>
      </c>
      <c r="H781" t="s">
        <v>1217</v>
      </c>
      <c r="I781" t="s">
        <v>1218</v>
      </c>
      <c r="J781" t="s">
        <v>1219</v>
      </c>
      <c r="K781" t="s">
        <v>1220</v>
      </c>
      <c r="L781" t="s">
        <v>1221</v>
      </c>
      <c r="M781" t="s">
        <v>1222</v>
      </c>
      <c r="N781" t="s">
        <v>1223</v>
      </c>
      <c r="O781" t="s">
        <v>1224</v>
      </c>
      <c r="P781" t="s">
        <v>357</v>
      </c>
      <c r="Q781" t="s">
        <v>280</v>
      </c>
      <c r="R781" t="s">
        <v>1225</v>
      </c>
    </row>
    <row r="782" spans="1:18" x14ac:dyDescent="0.25">
      <c r="A782" t="s">
        <v>737</v>
      </c>
      <c r="B782" t="s">
        <v>1200</v>
      </c>
      <c r="C782" t="s">
        <v>287</v>
      </c>
      <c r="D782" t="s">
        <v>805</v>
      </c>
      <c r="E782" t="s">
        <v>491</v>
      </c>
      <c r="F782" t="s">
        <v>539</v>
      </c>
      <c r="G782" t="s">
        <v>492</v>
      </c>
      <c r="H782" t="s">
        <v>1233</v>
      </c>
      <c r="I782" t="s">
        <v>394</v>
      </c>
      <c r="J782" t="s">
        <v>948</v>
      </c>
      <c r="K782" t="s">
        <v>805</v>
      </c>
      <c r="L782" t="s">
        <v>286</v>
      </c>
      <c r="M782" t="s">
        <v>805</v>
      </c>
      <c r="N782" t="s">
        <v>948</v>
      </c>
      <c r="O782" t="s">
        <v>1201</v>
      </c>
      <c r="P782" t="s">
        <v>287</v>
      </c>
      <c r="Q782" t="s">
        <v>287</v>
      </c>
      <c r="R782" t="s">
        <v>287</v>
      </c>
    </row>
    <row r="783" spans="1:18" x14ac:dyDescent="0.25">
      <c r="A783" t="s">
        <v>741</v>
      </c>
      <c r="B783" t="s">
        <v>1203</v>
      </c>
      <c r="C783" t="s">
        <v>287</v>
      </c>
      <c r="D783" t="s">
        <v>921</v>
      </c>
      <c r="E783" t="s">
        <v>378</v>
      </c>
      <c r="F783" t="s">
        <v>921</v>
      </c>
      <c r="G783" t="s">
        <v>287</v>
      </c>
      <c r="H783" t="s">
        <v>1059</v>
      </c>
      <c r="I783" t="s">
        <v>921</v>
      </c>
      <c r="J783" t="s">
        <v>287</v>
      </c>
      <c r="K783" t="s">
        <v>287</v>
      </c>
      <c r="L783" t="s">
        <v>287</v>
      </c>
      <c r="M783" t="s">
        <v>287</v>
      </c>
      <c r="N783" t="s">
        <v>287</v>
      </c>
      <c r="O783" t="s">
        <v>1145</v>
      </c>
      <c r="P783" t="s">
        <v>287</v>
      </c>
      <c r="Q783" t="s">
        <v>287</v>
      </c>
      <c r="R783" t="s">
        <v>287</v>
      </c>
    </row>
    <row r="784" spans="1:18" x14ac:dyDescent="0.25">
      <c r="A784" t="s">
        <v>1205</v>
      </c>
      <c r="B784" t="s">
        <v>368</v>
      </c>
      <c r="C784" t="s">
        <v>287</v>
      </c>
      <c r="D784" t="s">
        <v>287</v>
      </c>
      <c r="E784" t="s">
        <v>287</v>
      </c>
      <c r="F784" t="s">
        <v>287</v>
      </c>
      <c r="G784" t="s">
        <v>287</v>
      </c>
      <c r="H784" t="s">
        <v>287</v>
      </c>
      <c r="I784" t="s">
        <v>287</v>
      </c>
      <c r="J784" t="s">
        <v>287</v>
      </c>
      <c r="K784" t="s">
        <v>287</v>
      </c>
      <c r="L784" t="s">
        <v>287</v>
      </c>
      <c r="M784" t="s">
        <v>287</v>
      </c>
      <c r="N784" t="s">
        <v>287</v>
      </c>
      <c r="O784" t="s">
        <v>391</v>
      </c>
      <c r="P784" t="s">
        <v>287</v>
      </c>
      <c r="Q784" t="s">
        <v>287</v>
      </c>
      <c r="R784" t="s">
        <v>287</v>
      </c>
    </row>
    <row r="785" spans="1:18" x14ac:dyDescent="0.25">
      <c r="A785" t="s">
        <v>742</v>
      </c>
      <c r="B785" t="s">
        <v>1064</v>
      </c>
      <c r="C785" t="s">
        <v>287</v>
      </c>
      <c r="D785" t="s">
        <v>287</v>
      </c>
      <c r="E785" t="s">
        <v>522</v>
      </c>
      <c r="F785" t="s">
        <v>287</v>
      </c>
      <c r="G785" t="s">
        <v>287</v>
      </c>
      <c r="H785" t="s">
        <v>821</v>
      </c>
      <c r="I785" t="s">
        <v>287</v>
      </c>
      <c r="J785" t="s">
        <v>559</v>
      </c>
      <c r="K785" t="s">
        <v>287</v>
      </c>
      <c r="L785" t="s">
        <v>423</v>
      </c>
      <c r="M785" t="s">
        <v>492</v>
      </c>
      <c r="N785" t="s">
        <v>855</v>
      </c>
      <c r="O785" t="s">
        <v>1181</v>
      </c>
      <c r="P785" t="s">
        <v>287</v>
      </c>
      <c r="Q785" t="s">
        <v>287</v>
      </c>
      <c r="R785" t="s">
        <v>287</v>
      </c>
    </row>
    <row r="786" spans="1:18" x14ac:dyDescent="0.25">
      <c r="A786" t="s">
        <v>304</v>
      </c>
      <c r="B786" t="s">
        <v>305</v>
      </c>
      <c r="C786" t="s">
        <v>287</v>
      </c>
      <c r="D786" t="s">
        <v>309</v>
      </c>
      <c r="E786" t="s">
        <v>986</v>
      </c>
      <c r="F786" t="s">
        <v>535</v>
      </c>
      <c r="G786" t="s">
        <v>309</v>
      </c>
      <c r="H786" t="s">
        <v>1059</v>
      </c>
      <c r="I786" t="s">
        <v>683</v>
      </c>
      <c r="J786" t="s">
        <v>349</v>
      </c>
      <c r="K786" t="s">
        <v>509</v>
      </c>
      <c r="L786" t="s">
        <v>559</v>
      </c>
      <c r="M786" t="s">
        <v>309</v>
      </c>
      <c r="N786" t="s">
        <v>601</v>
      </c>
      <c r="O786" t="s">
        <v>1187</v>
      </c>
      <c r="P786" t="s">
        <v>287</v>
      </c>
      <c r="Q786" t="s">
        <v>287</v>
      </c>
      <c r="R786" t="s">
        <v>287</v>
      </c>
    </row>
    <row r="788" spans="1:18" x14ac:dyDescent="0.25">
      <c r="A788" t="s">
        <v>1234</v>
      </c>
    </row>
    <row r="789" spans="1:18" x14ac:dyDescent="0.25">
      <c r="A789" t="s">
        <v>179</v>
      </c>
    </row>
    <row r="790" spans="1:18" x14ac:dyDescent="0.25">
      <c r="A790" t="s">
        <v>371</v>
      </c>
      <c r="B790" t="s">
        <v>273</v>
      </c>
      <c r="C790" t="s">
        <v>1213</v>
      </c>
      <c r="D790" t="s">
        <v>1214</v>
      </c>
      <c r="E790" t="s">
        <v>1215</v>
      </c>
      <c r="F790" t="s">
        <v>1216</v>
      </c>
      <c r="G790" t="s">
        <v>372</v>
      </c>
      <c r="H790" t="s">
        <v>1217</v>
      </c>
      <c r="I790" t="s">
        <v>1218</v>
      </c>
      <c r="J790" t="s">
        <v>1219</v>
      </c>
      <c r="K790" t="s">
        <v>1220</v>
      </c>
      <c r="L790" t="s">
        <v>1221</v>
      </c>
      <c r="M790" t="s">
        <v>1222</v>
      </c>
      <c r="N790" t="s">
        <v>1223</v>
      </c>
      <c r="O790" t="s">
        <v>1224</v>
      </c>
      <c r="P790" t="s">
        <v>357</v>
      </c>
      <c r="Q790" t="s">
        <v>280</v>
      </c>
      <c r="R790" t="s">
        <v>1225</v>
      </c>
    </row>
    <row r="791" spans="1:18" x14ac:dyDescent="0.25">
      <c r="A791" t="s">
        <v>375</v>
      </c>
      <c r="B791" t="s">
        <v>376</v>
      </c>
      <c r="C791" t="s">
        <v>287</v>
      </c>
      <c r="D791" t="s">
        <v>377</v>
      </c>
      <c r="E791" t="s">
        <v>925</v>
      </c>
      <c r="F791" t="s">
        <v>377</v>
      </c>
      <c r="G791" t="s">
        <v>287</v>
      </c>
      <c r="H791" t="s">
        <v>1145</v>
      </c>
      <c r="I791" t="s">
        <v>925</v>
      </c>
      <c r="J791" t="s">
        <v>377</v>
      </c>
      <c r="K791" t="s">
        <v>287</v>
      </c>
      <c r="L791" t="s">
        <v>377</v>
      </c>
      <c r="M791" t="s">
        <v>287</v>
      </c>
      <c r="N791" t="s">
        <v>377</v>
      </c>
      <c r="O791" t="s">
        <v>311</v>
      </c>
      <c r="P791" t="s">
        <v>287</v>
      </c>
      <c r="Q791" t="s">
        <v>287</v>
      </c>
      <c r="R791" t="s">
        <v>287</v>
      </c>
    </row>
    <row r="792" spans="1:18" x14ac:dyDescent="0.25">
      <c r="A792" t="s">
        <v>380</v>
      </c>
      <c r="B792" t="s">
        <v>381</v>
      </c>
      <c r="C792" t="s">
        <v>287</v>
      </c>
      <c r="D792" t="s">
        <v>822</v>
      </c>
      <c r="E792" t="s">
        <v>323</v>
      </c>
      <c r="F792" t="s">
        <v>822</v>
      </c>
      <c r="G792" t="s">
        <v>822</v>
      </c>
      <c r="H792" t="s">
        <v>1235</v>
      </c>
      <c r="I792" t="s">
        <v>395</v>
      </c>
      <c r="J792" t="s">
        <v>395</v>
      </c>
      <c r="K792" t="s">
        <v>287</v>
      </c>
      <c r="L792" t="s">
        <v>936</v>
      </c>
      <c r="M792" t="s">
        <v>847</v>
      </c>
      <c r="N792" t="s">
        <v>847</v>
      </c>
      <c r="O792" t="s">
        <v>1194</v>
      </c>
      <c r="P792" t="s">
        <v>287</v>
      </c>
      <c r="Q792" t="s">
        <v>287</v>
      </c>
      <c r="R792" t="s">
        <v>287</v>
      </c>
    </row>
    <row r="793" spans="1:18" x14ac:dyDescent="0.25">
      <c r="A793" t="s">
        <v>386</v>
      </c>
      <c r="B793" t="s">
        <v>387</v>
      </c>
      <c r="C793" t="s">
        <v>287</v>
      </c>
      <c r="D793" t="s">
        <v>287</v>
      </c>
      <c r="E793" t="s">
        <v>625</v>
      </c>
      <c r="F793" t="s">
        <v>287</v>
      </c>
      <c r="G793" t="s">
        <v>457</v>
      </c>
      <c r="H793" t="s">
        <v>969</v>
      </c>
      <c r="I793" t="s">
        <v>287</v>
      </c>
      <c r="J793" t="s">
        <v>383</v>
      </c>
      <c r="K793" t="s">
        <v>287</v>
      </c>
      <c r="L793" t="s">
        <v>457</v>
      </c>
      <c r="M793" t="s">
        <v>287</v>
      </c>
      <c r="N793" t="s">
        <v>833</v>
      </c>
      <c r="O793" t="s">
        <v>1196</v>
      </c>
      <c r="P793" t="s">
        <v>287</v>
      </c>
      <c r="Q793" t="s">
        <v>287</v>
      </c>
      <c r="R793" t="s">
        <v>287</v>
      </c>
    </row>
    <row r="794" spans="1:18" x14ac:dyDescent="0.25">
      <c r="A794" t="s">
        <v>390</v>
      </c>
      <c r="B794" t="s">
        <v>368</v>
      </c>
      <c r="C794" t="s">
        <v>287</v>
      </c>
      <c r="D794" t="s">
        <v>287</v>
      </c>
      <c r="E794" t="s">
        <v>287</v>
      </c>
      <c r="F794" t="s">
        <v>287</v>
      </c>
      <c r="G794" t="s">
        <v>287</v>
      </c>
      <c r="H794" t="s">
        <v>287</v>
      </c>
      <c r="I794" t="s">
        <v>287</v>
      </c>
      <c r="J794" t="s">
        <v>287</v>
      </c>
      <c r="K794" t="s">
        <v>287</v>
      </c>
      <c r="L794" t="s">
        <v>287</v>
      </c>
      <c r="M794" t="s">
        <v>287</v>
      </c>
      <c r="N794" t="s">
        <v>287</v>
      </c>
      <c r="O794" t="s">
        <v>391</v>
      </c>
      <c r="P794" t="s">
        <v>287</v>
      </c>
      <c r="Q794" t="s">
        <v>287</v>
      </c>
      <c r="R794" t="s">
        <v>287</v>
      </c>
    </row>
    <row r="795" spans="1:18" x14ac:dyDescent="0.25">
      <c r="A795" t="s">
        <v>392</v>
      </c>
      <c r="B795" t="s">
        <v>393</v>
      </c>
      <c r="C795" t="s">
        <v>287</v>
      </c>
      <c r="D795" t="s">
        <v>287</v>
      </c>
      <c r="E795" t="s">
        <v>559</v>
      </c>
      <c r="F795" t="s">
        <v>395</v>
      </c>
      <c r="G795" t="s">
        <v>287</v>
      </c>
      <c r="H795" t="s">
        <v>404</v>
      </c>
      <c r="I795" t="s">
        <v>574</v>
      </c>
      <c r="J795" t="s">
        <v>587</v>
      </c>
      <c r="K795" t="s">
        <v>492</v>
      </c>
      <c r="L795" t="s">
        <v>479</v>
      </c>
      <c r="M795" t="s">
        <v>287</v>
      </c>
      <c r="N795" t="s">
        <v>342</v>
      </c>
      <c r="O795" t="s">
        <v>1197</v>
      </c>
      <c r="P795" t="s">
        <v>287</v>
      </c>
      <c r="Q795" t="s">
        <v>287</v>
      </c>
      <c r="R795" t="s">
        <v>287</v>
      </c>
    </row>
    <row r="796" spans="1:18" x14ac:dyDescent="0.25">
      <c r="A796" t="s">
        <v>304</v>
      </c>
      <c r="B796" t="s">
        <v>305</v>
      </c>
      <c r="C796" t="s">
        <v>287</v>
      </c>
      <c r="D796" t="s">
        <v>309</v>
      </c>
      <c r="E796" t="s">
        <v>986</v>
      </c>
      <c r="F796" t="s">
        <v>535</v>
      </c>
      <c r="G796" t="s">
        <v>309</v>
      </c>
      <c r="H796" t="s">
        <v>1059</v>
      </c>
      <c r="I796" t="s">
        <v>683</v>
      </c>
      <c r="J796" t="s">
        <v>349</v>
      </c>
      <c r="K796" t="s">
        <v>509</v>
      </c>
      <c r="L796" t="s">
        <v>559</v>
      </c>
      <c r="M796" t="s">
        <v>309</v>
      </c>
      <c r="N796" t="s">
        <v>601</v>
      </c>
      <c r="O796" t="s">
        <v>1187</v>
      </c>
      <c r="P796" t="s">
        <v>287</v>
      </c>
      <c r="Q796" t="s">
        <v>287</v>
      </c>
      <c r="R796" t="s">
        <v>287</v>
      </c>
    </row>
    <row r="798" spans="1:18" x14ac:dyDescent="0.25">
      <c r="A798" t="s">
        <v>1236</v>
      </c>
    </row>
    <row r="799" spans="1:18" x14ac:dyDescent="0.25">
      <c r="A799" t="s">
        <v>180</v>
      </c>
    </row>
    <row r="800" spans="1:18" x14ac:dyDescent="0.25">
      <c r="A800" t="s">
        <v>313</v>
      </c>
      <c r="B800" t="s">
        <v>273</v>
      </c>
      <c r="C800" t="s">
        <v>1213</v>
      </c>
      <c r="D800" t="s">
        <v>1214</v>
      </c>
      <c r="E800" t="s">
        <v>1215</v>
      </c>
      <c r="F800" t="s">
        <v>1216</v>
      </c>
      <c r="G800" t="s">
        <v>372</v>
      </c>
      <c r="H800" t="s">
        <v>1217</v>
      </c>
      <c r="I800" t="s">
        <v>1218</v>
      </c>
      <c r="J800" t="s">
        <v>1219</v>
      </c>
      <c r="K800" t="s">
        <v>1220</v>
      </c>
      <c r="L800" t="s">
        <v>1221</v>
      </c>
      <c r="M800" t="s">
        <v>1222</v>
      </c>
      <c r="N800" t="s">
        <v>1223</v>
      </c>
      <c r="O800" t="s">
        <v>1224</v>
      </c>
      <c r="P800" t="s">
        <v>357</v>
      </c>
      <c r="Q800" t="s">
        <v>280</v>
      </c>
      <c r="R800" t="s">
        <v>1225</v>
      </c>
    </row>
    <row r="801" spans="1:18" x14ac:dyDescent="0.25">
      <c r="A801" t="s">
        <v>314</v>
      </c>
      <c r="B801" t="s">
        <v>315</v>
      </c>
      <c r="C801" t="s">
        <v>287</v>
      </c>
      <c r="D801" t="s">
        <v>287</v>
      </c>
      <c r="E801" t="s">
        <v>701</v>
      </c>
      <c r="F801" t="s">
        <v>309</v>
      </c>
      <c r="G801" t="s">
        <v>309</v>
      </c>
      <c r="H801" t="s">
        <v>1031</v>
      </c>
      <c r="I801" t="s">
        <v>550</v>
      </c>
      <c r="J801" t="s">
        <v>1118</v>
      </c>
      <c r="K801" t="s">
        <v>309</v>
      </c>
      <c r="L801" t="s">
        <v>299</v>
      </c>
      <c r="M801" t="s">
        <v>629</v>
      </c>
      <c r="N801" t="s">
        <v>337</v>
      </c>
      <c r="O801" t="s">
        <v>1208</v>
      </c>
      <c r="P801" t="s">
        <v>287</v>
      </c>
      <c r="Q801" t="s">
        <v>287</v>
      </c>
      <c r="R801" t="s">
        <v>287</v>
      </c>
    </row>
    <row r="802" spans="1:18" x14ac:dyDescent="0.25">
      <c r="A802" t="s">
        <v>321</v>
      </c>
      <c r="B802" t="s">
        <v>322</v>
      </c>
      <c r="C802" t="s">
        <v>287</v>
      </c>
      <c r="D802" t="s">
        <v>462</v>
      </c>
      <c r="E802" t="s">
        <v>423</v>
      </c>
      <c r="F802" t="s">
        <v>467</v>
      </c>
      <c r="G802" t="s">
        <v>309</v>
      </c>
      <c r="H802" t="s">
        <v>1237</v>
      </c>
      <c r="I802" t="s">
        <v>467</v>
      </c>
      <c r="J802" t="s">
        <v>325</v>
      </c>
      <c r="K802" t="s">
        <v>287</v>
      </c>
      <c r="L802" t="s">
        <v>409</v>
      </c>
      <c r="M802" t="s">
        <v>287</v>
      </c>
      <c r="N802" t="s">
        <v>921</v>
      </c>
      <c r="O802" t="s">
        <v>1210</v>
      </c>
      <c r="P802" t="s">
        <v>287</v>
      </c>
      <c r="Q802" t="s">
        <v>287</v>
      </c>
      <c r="R802" t="s">
        <v>287</v>
      </c>
    </row>
    <row r="803" spans="1:18" x14ac:dyDescent="0.25">
      <c r="A803" t="s">
        <v>304</v>
      </c>
      <c r="B803" t="s">
        <v>305</v>
      </c>
      <c r="C803" t="s">
        <v>287</v>
      </c>
      <c r="D803" t="s">
        <v>309</v>
      </c>
      <c r="E803" t="s">
        <v>986</v>
      </c>
      <c r="F803" t="s">
        <v>535</v>
      </c>
      <c r="G803" t="s">
        <v>309</v>
      </c>
      <c r="H803" t="s">
        <v>1059</v>
      </c>
      <c r="I803" t="s">
        <v>683</v>
      </c>
      <c r="J803" t="s">
        <v>349</v>
      </c>
      <c r="K803" t="s">
        <v>509</v>
      </c>
      <c r="L803" t="s">
        <v>559</v>
      </c>
      <c r="M803" t="s">
        <v>309</v>
      </c>
      <c r="N803" t="s">
        <v>601</v>
      </c>
      <c r="O803" t="s">
        <v>1187</v>
      </c>
      <c r="P803" t="s">
        <v>287</v>
      </c>
      <c r="Q803" t="s">
        <v>287</v>
      </c>
      <c r="R803" t="s">
        <v>287</v>
      </c>
    </row>
    <row r="805" spans="1:18" x14ac:dyDescent="0.25">
      <c r="A805" t="s">
        <v>1238</v>
      </c>
    </row>
    <row r="806" spans="1:18" x14ac:dyDescent="0.25">
      <c r="A806" t="s">
        <v>181</v>
      </c>
    </row>
    <row r="807" spans="1:18" x14ac:dyDescent="0.25">
      <c r="A807" t="s">
        <v>313</v>
      </c>
      <c r="B807" t="s">
        <v>273</v>
      </c>
      <c r="C807" t="s">
        <v>1239</v>
      </c>
      <c r="D807" t="s">
        <v>1240</v>
      </c>
      <c r="E807" t="s">
        <v>1241</v>
      </c>
      <c r="F807" t="s">
        <v>1242</v>
      </c>
      <c r="G807" t="s">
        <v>1243</v>
      </c>
      <c r="H807" t="s">
        <v>1244</v>
      </c>
    </row>
    <row r="808" spans="1:18" x14ac:dyDescent="0.25">
      <c r="A808" t="s">
        <v>314</v>
      </c>
      <c r="B808" t="s">
        <v>315</v>
      </c>
      <c r="C808" t="s">
        <v>309</v>
      </c>
      <c r="D808" t="s">
        <v>618</v>
      </c>
      <c r="E808" t="s">
        <v>318</v>
      </c>
      <c r="F808" t="s">
        <v>309</v>
      </c>
      <c r="G808" t="s">
        <v>383</v>
      </c>
      <c r="H808" t="s">
        <v>550</v>
      </c>
    </row>
    <row r="809" spans="1:18" x14ac:dyDescent="0.25">
      <c r="A809" t="s">
        <v>321</v>
      </c>
      <c r="B809" t="s">
        <v>322</v>
      </c>
      <c r="C809" t="s">
        <v>287</v>
      </c>
      <c r="D809" t="s">
        <v>940</v>
      </c>
      <c r="E809" t="s">
        <v>1245</v>
      </c>
      <c r="F809" t="s">
        <v>287</v>
      </c>
      <c r="G809" t="s">
        <v>541</v>
      </c>
      <c r="H809" t="s">
        <v>467</v>
      </c>
    </row>
    <row r="810" spans="1:18" x14ac:dyDescent="0.25">
      <c r="A810" t="s">
        <v>304</v>
      </c>
      <c r="B810" t="s">
        <v>305</v>
      </c>
      <c r="C810" t="s">
        <v>509</v>
      </c>
      <c r="D810" t="s">
        <v>1246</v>
      </c>
      <c r="E810" t="s">
        <v>479</v>
      </c>
      <c r="F810" t="s">
        <v>509</v>
      </c>
      <c r="G810" t="s">
        <v>413</v>
      </c>
      <c r="H810" t="s">
        <v>683</v>
      </c>
    </row>
    <row r="812" spans="1:18" x14ac:dyDescent="0.25">
      <c r="A812" t="s">
        <v>1247</v>
      </c>
    </row>
    <row r="813" spans="1:18" x14ac:dyDescent="0.25">
      <c r="A813" t="s">
        <v>182</v>
      </c>
    </row>
    <row r="814" spans="1:18" x14ac:dyDescent="0.25">
      <c r="A814" t="s">
        <v>272</v>
      </c>
      <c r="B814" t="s">
        <v>273</v>
      </c>
      <c r="C814" t="s">
        <v>372</v>
      </c>
      <c r="D814" t="s">
        <v>1248</v>
      </c>
      <c r="E814" t="s">
        <v>1249</v>
      </c>
      <c r="F814" t="s">
        <v>1250</v>
      </c>
      <c r="G814" t="s">
        <v>1221</v>
      </c>
      <c r="H814" t="s">
        <v>1251</v>
      </c>
      <c r="I814" t="s">
        <v>1252</v>
      </c>
      <c r="J814" t="s">
        <v>357</v>
      </c>
      <c r="K814" t="s">
        <v>280</v>
      </c>
    </row>
    <row r="815" spans="1:18" x14ac:dyDescent="0.25">
      <c r="A815" t="s">
        <v>282</v>
      </c>
      <c r="B815" t="s">
        <v>368</v>
      </c>
      <c r="C815" t="s">
        <v>362</v>
      </c>
      <c r="D815" t="s">
        <v>362</v>
      </c>
      <c r="E815" t="s">
        <v>360</v>
      </c>
      <c r="F815" t="s">
        <v>360</v>
      </c>
      <c r="G815" t="s">
        <v>362</v>
      </c>
      <c r="H815" t="s">
        <v>362</v>
      </c>
      <c r="I815" t="s">
        <v>362</v>
      </c>
      <c r="J815" t="s">
        <v>362</v>
      </c>
      <c r="K815" t="s">
        <v>362</v>
      </c>
    </row>
    <row r="816" spans="1:18" x14ac:dyDescent="0.25">
      <c r="A816" t="s">
        <v>290</v>
      </c>
      <c r="B816" t="s">
        <v>369</v>
      </c>
      <c r="C816" t="s">
        <v>362</v>
      </c>
      <c r="D816" t="s">
        <v>362</v>
      </c>
      <c r="E816" t="s">
        <v>362</v>
      </c>
      <c r="F816" t="s">
        <v>368</v>
      </c>
      <c r="G816" t="s">
        <v>362</v>
      </c>
      <c r="H816" t="s">
        <v>362</v>
      </c>
      <c r="I816" t="s">
        <v>360</v>
      </c>
      <c r="J816" t="s">
        <v>360</v>
      </c>
      <c r="K816" t="s">
        <v>362</v>
      </c>
    </row>
    <row r="817" spans="1:11" x14ac:dyDescent="0.25">
      <c r="A817" t="s">
        <v>298</v>
      </c>
      <c r="B817" t="s">
        <v>360</v>
      </c>
      <c r="C817" t="s">
        <v>362</v>
      </c>
      <c r="D817" t="s">
        <v>362</v>
      </c>
      <c r="E817" t="s">
        <v>362</v>
      </c>
      <c r="F817" t="s">
        <v>360</v>
      </c>
      <c r="G817" t="s">
        <v>362</v>
      </c>
      <c r="H817" t="s">
        <v>362</v>
      </c>
      <c r="I817" t="s">
        <v>362</v>
      </c>
      <c r="J817" t="s">
        <v>362</v>
      </c>
      <c r="K817" t="s">
        <v>362</v>
      </c>
    </row>
    <row r="818" spans="1:11" x14ac:dyDescent="0.25">
      <c r="A818" t="s">
        <v>304</v>
      </c>
      <c r="B818" t="s">
        <v>451</v>
      </c>
      <c r="C818" t="s">
        <v>362</v>
      </c>
      <c r="D818" t="s">
        <v>362</v>
      </c>
      <c r="E818" t="s">
        <v>360</v>
      </c>
      <c r="F818" t="s">
        <v>369</v>
      </c>
      <c r="G818" t="s">
        <v>362</v>
      </c>
      <c r="H818" t="s">
        <v>362</v>
      </c>
      <c r="I818" t="s">
        <v>360</v>
      </c>
      <c r="J818" t="s">
        <v>360</v>
      </c>
      <c r="K818" t="s">
        <v>362</v>
      </c>
    </row>
    <row r="820" spans="1:11" x14ac:dyDescent="0.25">
      <c r="A820" t="s">
        <v>1253</v>
      </c>
    </row>
    <row r="821" spans="1:11" x14ac:dyDescent="0.25">
      <c r="A821" t="s">
        <v>183</v>
      </c>
    </row>
    <row r="822" spans="1:11" x14ac:dyDescent="0.25">
      <c r="A822" t="s">
        <v>313</v>
      </c>
      <c r="B822" t="s">
        <v>273</v>
      </c>
      <c r="C822" t="s">
        <v>372</v>
      </c>
      <c r="D822" t="s">
        <v>1248</v>
      </c>
      <c r="E822" t="s">
        <v>1249</v>
      </c>
      <c r="F822" t="s">
        <v>1250</v>
      </c>
      <c r="G822" t="s">
        <v>1221</v>
      </c>
      <c r="H822" t="s">
        <v>1251</v>
      </c>
      <c r="I822" t="s">
        <v>1252</v>
      </c>
      <c r="J822" t="s">
        <v>357</v>
      </c>
      <c r="K822" t="s">
        <v>280</v>
      </c>
    </row>
    <row r="823" spans="1:11" x14ac:dyDescent="0.25">
      <c r="A823" t="s">
        <v>314</v>
      </c>
      <c r="B823" t="s">
        <v>368</v>
      </c>
      <c r="C823" t="s">
        <v>362</v>
      </c>
      <c r="D823" t="s">
        <v>362</v>
      </c>
      <c r="E823" t="s">
        <v>362</v>
      </c>
      <c r="F823" t="s">
        <v>360</v>
      </c>
      <c r="G823" t="s">
        <v>362</v>
      </c>
      <c r="H823" t="s">
        <v>362</v>
      </c>
      <c r="I823" t="s">
        <v>360</v>
      </c>
      <c r="J823" t="s">
        <v>362</v>
      </c>
      <c r="K823" t="s">
        <v>362</v>
      </c>
    </row>
    <row r="824" spans="1:11" x14ac:dyDescent="0.25">
      <c r="A824" t="s">
        <v>321</v>
      </c>
      <c r="B824" t="s">
        <v>825</v>
      </c>
      <c r="C824" t="s">
        <v>362</v>
      </c>
      <c r="D824" t="s">
        <v>362</v>
      </c>
      <c r="E824" t="s">
        <v>360</v>
      </c>
      <c r="F824" t="s">
        <v>365</v>
      </c>
      <c r="G824" t="s">
        <v>362</v>
      </c>
      <c r="H824" t="s">
        <v>362</v>
      </c>
      <c r="I824" t="s">
        <v>362</v>
      </c>
      <c r="J824" t="s">
        <v>360</v>
      </c>
      <c r="K824" t="s">
        <v>362</v>
      </c>
    </row>
    <row r="825" spans="1:11" x14ac:dyDescent="0.25">
      <c r="A825" t="s">
        <v>304</v>
      </c>
      <c r="B825" t="s">
        <v>451</v>
      </c>
      <c r="C825" t="s">
        <v>362</v>
      </c>
      <c r="D825" t="s">
        <v>362</v>
      </c>
      <c r="E825" t="s">
        <v>360</v>
      </c>
      <c r="F825" t="s">
        <v>369</v>
      </c>
      <c r="G825" t="s">
        <v>362</v>
      </c>
      <c r="H825" t="s">
        <v>362</v>
      </c>
      <c r="I825" t="s">
        <v>360</v>
      </c>
      <c r="J825" t="s">
        <v>360</v>
      </c>
      <c r="K825" t="s">
        <v>362</v>
      </c>
    </row>
    <row r="827" spans="1:11" x14ac:dyDescent="0.25">
      <c r="A827" t="s">
        <v>1254</v>
      </c>
    </row>
    <row r="828" spans="1:11" x14ac:dyDescent="0.25">
      <c r="A828" t="s">
        <v>184</v>
      </c>
    </row>
    <row r="829" spans="1:11" x14ac:dyDescent="0.25">
      <c r="A829" t="s">
        <v>272</v>
      </c>
      <c r="B829" t="s">
        <v>273</v>
      </c>
      <c r="C829" t="s">
        <v>1255</v>
      </c>
      <c r="D829" t="s">
        <v>1256</v>
      </c>
      <c r="E829" t="s">
        <v>372</v>
      </c>
      <c r="F829" t="s">
        <v>1257</v>
      </c>
      <c r="G829" t="s">
        <v>1258</v>
      </c>
      <c r="H829" t="s">
        <v>357</v>
      </c>
      <c r="I829" t="s">
        <v>280</v>
      </c>
      <c r="J829" t="s">
        <v>1259</v>
      </c>
    </row>
    <row r="830" spans="1:11" x14ac:dyDescent="0.25">
      <c r="A830" t="s">
        <v>282</v>
      </c>
      <c r="B830" t="s">
        <v>376</v>
      </c>
      <c r="C830" t="s">
        <v>581</v>
      </c>
      <c r="D830" t="s">
        <v>1145</v>
      </c>
      <c r="E830" t="s">
        <v>287</v>
      </c>
      <c r="F830" t="s">
        <v>1260</v>
      </c>
      <c r="G830" t="s">
        <v>377</v>
      </c>
      <c r="H830" t="s">
        <v>287</v>
      </c>
      <c r="I830" t="s">
        <v>287</v>
      </c>
      <c r="J830" t="s">
        <v>581</v>
      </c>
    </row>
    <row r="831" spans="1:11" x14ac:dyDescent="0.25">
      <c r="A831" t="s">
        <v>290</v>
      </c>
      <c r="B831" t="s">
        <v>924</v>
      </c>
      <c r="C831" t="s">
        <v>1261</v>
      </c>
      <c r="D831" t="s">
        <v>1262</v>
      </c>
      <c r="E831" t="s">
        <v>377</v>
      </c>
      <c r="F831" t="s">
        <v>316</v>
      </c>
      <c r="G831" t="s">
        <v>377</v>
      </c>
      <c r="H831" t="s">
        <v>287</v>
      </c>
      <c r="I831" t="s">
        <v>287</v>
      </c>
      <c r="J831" t="s">
        <v>1263</v>
      </c>
    </row>
    <row r="832" spans="1:11" x14ac:dyDescent="0.25">
      <c r="A832" t="s">
        <v>298</v>
      </c>
      <c r="B832" t="s">
        <v>453</v>
      </c>
      <c r="C832" t="s">
        <v>530</v>
      </c>
      <c r="D832" t="s">
        <v>519</v>
      </c>
      <c r="E832" t="s">
        <v>287</v>
      </c>
      <c r="F832" t="s">
        <v>531</v>
      </c>
      <c r="G832" t="s">
        <v>287</v>
      </c>
      <c r="H832" t="s">
        <v>287</v>
      </c>
      <c r="I832" t="s">
        <v>287</v>
      </c>
      <c r="J832" t="s">
        <v>404</v>
      </c>
    </row>
    <row r="833" spans="1:10" x14ac:dyDescent="0.25">
      <c r="A833" t="s">
        <v>304</v>
      </c>
      <c r="B833" t="s">
        <v>1264</v>
      </c>
      <c r="C833" t="s">
        <v>1265</v>
      </c>
      <c r="D833" t="s">
        <v>1050</v>
      </c>
      <c r="E833" t="s">
        <v>301</v>
      </c>
      <c r="F833" t="s">
        <v>1170</v>
      </c>
      <c r="G833" t="s">
        <v>413</v>
      </c>
      <c r="H833" t="s">
        <v>287</v>
      </c>
      <c r="I833" t="s">
        <v>287</v>
      </c>
      <c r="J833" t="s">
        <v>1266</v>
      </c>
    </row>
    <row r="835" spans="1:10" x14ac:dyDescent="0.25">
      <c r="A835" t="s">
        <v>1267</v>
      </c>
    </row>
    <row r="836" spans="1:10" x14ac:dyDescent="0.25">
      <c r="A836" t="s">
        <v>185</v>
      </c>
    </row>
    <row r="837" spans="1:10" x14ac:dyDescent="0.25">
      <c r="A837" t="s">
        <v>371</v>
      </c>
      <c r="B837" t="s">
        <v>273</v>
      </c>
      <c r="C837" t="s">
        <v>1255</v>
      </c>
      <c r="D837" t="s">
        <v>1256</v>
      </c>
      <c r="E837" t="s">
        <v>372</v>
      </c>
      <c r="F837" t="s">
        <v>1257</v>
      </c>
      <c r="G837" t="s">
        <v>1258</v>
      </c>
      <c r="H837" t="s">
        <v>357</v>
      </c>
      <c r="I837" t="s">
        <v>280</v>
      </c>
      <c r="J837" t="s">
        <v>1259</v>
      </c>
    </row>
    <row r="838" spans="1:10" x14ac:dyDescent="0.25">
      <c r="A838" t="s">
        <v>375</v>
      </c>
      <c r="B838" t="s">
        <v>825</v>
      </c>
      <c r="C838" t="s">
        <v>296</v>
      </c>
      <c r="D838" t="s">
        <v>612</v>
      </c>
      <c r="E838" t="s">
        <v>287</v>
      </c>
      <c r="F838" t="s">
        <v>414</v>
      </c>
      <c r="G838" t="s">
        <v>287</v>
      </c>
      <c r="H838" t="s">
        <v>287</v>
      </c>
      <c r="I838" t="s">
        <v>287</v>
      </c>
      <c r="J838" t="s">
        <v>664</v>
      </c>
    </row>
    <row r="839" spans="1:10" x14ac:dyDescent="0.25">
      <c r="A839" t="s">
        <v>380</v>
      </c>
      <c r="B839" t="s">
        <v>480</v>
      </c>
      <c r="C839" t="s">
        <v>1009</v>
      </c>
      <c r="D839" t="s">
        <v>1009</v>
      </c>
      <c r="E839" t="s">
        <v>382</v>
      </c>
      <c r="F839" t="s">
        <v>1052</v>
      </c>
      <c r="G839" t="s">
        <v>347</v>
      </c>
      <c r="H839" t="s">
        <v>287</v>
      </c>
      <c r="I839" t="s">
        <v>287</v>
      </c>
      <c r="J839" t="s">
        <v>882</v>
      </c>
    </row>
    <row r="840" spans="1:10" x14ac:dyDescent="0.25">
      <c r="A840" t="s">
        <v>386</v>
      </c>
      <c r="B840" t="s">
        <v>438</v>
      </c>
      <c r="C840" t="s">
        <v>581</v>
      </c>
      <c r="D840" t="s">
        <v>1268</v>
      </c>
      <c r="E840" t="s">
        <v>287</v>
      </c>
      <c r="F840" t="s">
        <v>660</v>
      </c>
      <c r="G840" t="s">
        <v>287</v>
      </c>
      <c r="H840" t="s">
        <v>287</v>
      </c>
      <c r="I840" t="s">
        <v>287</v>
      </c>
      <c r="J840" t="s">
        <v>1269</v>
      </c>
    </row>
    <row r="841" spans="1:10" x14ac:dyDescent="0.25">
      <c r="A841" t="s">
        <v>392</v>
      </c>
      <c r="B841" t="s">
        <v>364</v>
      </c>
      <c r="C841" t="s">
        <v>385</v>
      </c>
      <c r="D841" t="s">
        <v>1116</v>
      </c>
      <c r="E841" t="s">
        <v>536</v>
      </c>
      <c r="F841" t="s">
        <v>588</v>
      </c>
      <c r="G841" t="s">
        <v>536</v>
      </c>
      <c r="H841" t="s">
        <v>287</v>
      </c>
      <c r="I841" t="s">
        <v>287</v>
      </c>
      <c r="J841" t="s">
        <v>586</v>
      </c>
    </row>
    <row r="842" spans="1:10" x14ac:dyDescent="0.25">
      <c r="A842" t="s">
        <v>304</v>
      </c>
      <c r="B842" t="s">
        <v>1264</v>
      </c>
      <c r="C842" t="s">
        <v>1265</v>
      </c>
      <c r="D842" t="s">
        <v>1050</v>
      </c>
      <c r="E842" t="s">
        <v>301</v>
      </c>
      <c r="F842" t="s">
        <v>1170</v>
      </c>
      <c r="G842" t="s">
        <v>413</v>
      </c>
      <c r="H842" t="s">
        <v>287</v>
      </c>
      <c r="I842" t="s">
        <v>287</v>
      </c>
      <c r="J842" t="s">
        <v>1266</v>
      </c>
    </row>
    <row r="844" spans="1:10" x14ac:dyDescent="0.25">
      <c r="A844" t="s">
        <v>1270</v>
      </c>
    </row>
    <row r="845" spans="1:10" x14ac:dyDescent="0.25">
      <c r="A845" t="s">
        <v>186</v>
      </c>
    </row>
    <row r="846" spans="1:10" x14ac:dyDescent="0.25">
      <c r="A846" t="s">
        <v>313</v>
      </c>
      <c r="B846" t="s">
        <v>273</v>
      </c>
      <c r="C846" t="s">
        <v>1255</v>
      </c>
      <c r="D846" t="s">
        <v>1256</v>
      </c>
      <c r="E846" t="s">
        <v>372</v>
      </c>
      <c r="F846" t="s">
        <v>1257</v>
      </c>
      <c r="G846" t="s">
        <v>1258</v>
      </c>
      <c r="H846" t="s">
        <v>357</v>
      </c>
      <c r="I846" t="s">
        <v>280</v>
      </c>
      <c r="J846" t="s">
        <v>1259</v>
      </c>
    </row>
    <row r="847" spans="1:10" x14ac:dyDescent="0.25">
      <c r="A847" t="s">
        <v>314</v>
      </c>
      <c r="B847" t="s">
        <v>548</v>
      </c>
      <c r="C847" t="s">
        <v>1271</v>
      </c>
      <c r="D847" t="s">
        <v>663</v>
      </c>
      <c r="E847" t="s">
        <v>287</v>
      </c>
      <c r="F847" t="s">
        <v>551</v>
      </c>
      <c r="G847" t="s">
        <v>287</v>
      </c>
      <c r="H847" t="s">
        <v>287</v>
      </c>
      <c r="I847" t="s">
        <v>287</v>
      </c>
      <c r="J847" t="s">
        <v>1126</v>
      </c>
    </row>
    <row r="848" spans="1:10" x14ac:dyDescent="0.25">
      <c r="A848" t="s">
        <v>321</v>
      </c>
      <c r="B848" t="s">
        <v>924</v>
      </c>
      <c r="C848" t="s">
        <v>1021</v>
      </c>
      <c r="D848" t="s">
        <v>1272</v>
      </c>
      <c r="E848" t="s">
        <v>377</v>
      </c>
      <c r="F848" t="s">
        <v>284</v>
      </c>
      <c r="G848" t="s">
        <v>286</v>
      </c>
      <c r="H848" t="s">
        <v>287</v>
      </c>
      <c r="I848" t="s">
        <v>287</v>
      </c>
      <c r="J848" t="s">
        <v>1204</v>
      </c>
    </row>
    <row r="849" spans="1:11" x14ac:dyDescent="0.25">
      <c r="A849" t="s">
        <v>304</v>
      </c>
      <c r="B849" t="s">
        <v>1264</v>
      </c>
      <c r="C849" t="s">
        <v>1265</v>
      </c>
      <c r="D849" t="s">
        <v>1050</v>
      </c>
      <c r="E849" t="s">
        <v>301</v>
      </c>
      <c r="F849" t="s">
        <v>1170</v>
      </c>
      <c r="G849" t="s">
        <v>413</v>
      </c>
      <c r="H849" t="s">
        <v>287</v>
      </c>
      <c r="I849" t="s">
        <v>287</v>
      </c>
      <c r="J849" t="s">
        <v>1266</v>
      </c>
    </row>
    <row r="851" spans="1:11" x14ac:dyDescent="0.25">
      <c r="A851" t="s">
        <v>1273</v>
      </c>
    </row>
    <row r="852" spans="1:11" x14ac:dyDescent="0.25">
      <c r="A852" t="s">
        <v>187</v>
      </c>
    </row>
    <row r="853" spans="1:11" x14ac:dyDescent="0.25">
      <c r="A853" t="s">
        <v>272</v>
      </c>
      <c r="B853" t="s">
        <v>273</v>
      </c>
      <c r="C853" t="s">
        <v>372</v>
      </c>
      <c r="D853" t="s">
        <v>1274</v>
      </c>
      <c r="E853" t="s">
        <v>1275</v>
      </c>
      <c r="F853" t="s">
        <v>1276</v>
      </c>
      <c r="G853" t="s">
        <v>1277</v>
      </c>
      <c r="H853" t="s">
        <v>357</v>
      </c>
      <c r="I853" t="s">
        <v>280</v>
      </c>
      <c r="J853" t="s">
        <v>1278</v>
      </c>
      <c r="K853" t="s">
        <v>1279</v>
      </c>
    </row>
    <row r="854" spans="1:11" x14ac:dyDescent="0.25">
      <c r="A854" t="s">
        <v>282</v>
      </c>
      <c r="B854" t="s">
        <v>475</v>
      </c>
      <c r="C854" t="s">
        <v>1160</v>
      </c>
      <c r="D854" t="s">
        <v>1280</v>
      </c>
      <c r="E854" t="s">
        <v>324</v>
      </c>
      <c r="F854" t="s">
        <v>287</v>
      </c>
      <c r="G854" t="s">
        <v>296</v>
      </c>
      <c r="H854" t="s">
        <v>287</v>
      </c>
      <c r="I854" t="s">
        <v>287</v>
      </c>
      <c r="J854" t="s">
        <v>287</v>
      </c>
      <c r="K854" t="s">
        <v>287</v>
      </c>
    </row>
    <row r="855" spans="1:11" x14ac:dyDescent="0.25">
      <c r="A855" t="s">
        <v>290</v>
      </c>
      <c r="B855" t="s">
        <v>477</v>
      </c>
      <c r="C855" t="s">
        <v>1281</v>
      </c>
      <c r="D855" t="s">
        <v>1282</v>
      </c>
      <c r="E855" t="s">
        <v>457</v>
      </c>
      <c r="F855" t="s">
        <v>599</v>
      </c>
      <c r="G855" t="s">
        <v>1197</v>
      </c>
      <c r="H855" t="s">
        <v>287</v>
      </c>
      <c r="I855" t="s">
        <v>287</v>
      </c>
      <c r="J855" t="s">
        <v>287</v>
      </c>
      <c r="K855" t="s">
        <v>287</v>
      </c>
    </row>
    <row r="856" spans="1:11" x14ac:dyDescent="0.25">
      <c r="A856" t="s">
        <v>298</v>
      </c>
      <c r="B856" t="s">
        <v>480</v>
      </c>
      <c r="C856" t="s">
        <v>1283</v>
      </c>
      <c r="D856" t="s">
        <v>382</v>
      </c>
      <c r="E856" t="s">
        <v>287</v>
      </c>
      <c r="F856" t="s">
        <v>382</v>
      </c>
      <c r="G856" t="s">
        <v>1090</v>
      </c>
      <c r="H856" t="s">
        <v>287</v>
      </c>
      <c r="I856" t="s">
        <v>287</v>
      </c>
      <c r="J856" t="s">
        <v>287</v>
      </c>
      <c r="K856" t="s">
        <v>287</v>
      </c>
    </row>
    <row r="857" spans="1:11" x14ac:dyDescent="0.25">
      <c r="A857" t="s">
        <v>304</v>
      </c>
      <c r="B857" t="s">
        <v>483</v>
      </c>
      <c r="C857" t="s">
        <v>303</v>
      </c>
      <c r="D857" t="s">
        <v>294</v>
      </c>
      <c r="E857" t="s">
        <v>683</v>
      </c>
      <c r="F857" t="s">
        <v>599</v>
      </c>
      <c r="G857" t="s">
        <v>1284</v>
      </c>
      <c r="H857" t="s">
        <v>287</v>
      </c>
      <c r="I857" t="s">
        <v>287</v>
      </c>
      <c r="J857" t="s">
        <v>287</v>
      </c>
      <c r="K857" t="s">
        <v>287</v>
      </c>
    </row>
    <row r="859" spans="1:11" x14ac:dyDescent="0.25">
      <c r="A859" t="s">
        <v>1285</v>
      </c>
    </row>
    <row r="860" spans="1:11" x14ac:dyDescent="0.25">
      <c r="A860" t="s">
        <v>188</v>
      </c>
    </row>
    <row r="861" spans="1:11" x14ac:dyDescent="0.25">
      <c r="A861" t="s">
        <v>313</v>
      </c>
      <c r="B861" t="s">
        <v>273</v>
      </c>
      <c r="C861" t="s">
        <v>372</v>
      </c>
      <c r="D861" t="s">
        <v>1274</v>
      </c>
      <c r="E861" t="s">
        <v>1275</v>
      </c>
      <c r="F861" t="s">
        <v>1276</v>
      </c>
      <c r="G861" t="s">
        <v>1277</v>
      </c>
      <c r="H861" t="s">
        <v>357</v>
      </c>
      <c r="I861" t="s">
        <v>280</v>
      </c>
      <c r="J861" t="s">
        <v>1278</v>
      </c>
      <c r="K861" t="s">
        <v>1279</v>
      </c>
    </row>
    <row r="862" spans="1:11" x14ac:dyDescent="0.25">
      <c r="A862" t="s">
        <v>314</v>
      </c>
      <c r="B862" t="s">
        <v>486</v>
      </c>
      <c r="C862" t="s">
        <v>1286</v>
      </c>
      <c r="D862" t="s">
        <v>349</v>
      </c>
      <c r="E862" t="s">
        <v>301</v>
      </c>
      <c r="F862" t="s">
        <v>287</v>
      </c>
      <c r="G862" t="s">
        <v>747</v>
      </c>
      <c r="H862" t="s">
        <v>287</v>
      </c>
      <c r="I862" t="s">
        <v>287</v>
      </c>
      <c r="J862" t="s">
        <v>287</v>
      </c>
      <c r="K862" t="s">
        <v>287</v>
      </c>
    </row>
    <row r="863" spans="1:11" x14ac:dyDescent="0.25">
      <c r="A863" t="s">
        <v>321</v>
      </c>
      <c r="B863" t="s">
        <v>490</v>
      </c>
      <c r="C863" t="s">
        <v>1287</v>
      </c>
      <c r="D863" t="s">
        <v>395</v>
      </c>
      <c r="E863" t="s">
        <v>395</v>
      </c>
      <c r="F863" t="s">
        <v>539</v>
      </c>
      <c r="G863" t="s">
        <v>1288</v>
      </c>
      <c r="H863" t="s">
        <v>287</v>
      </c>
      <c r="I863" t="s">
        <v>287</v>
      </c>
      <c r="J863" t="s">
        <v>287</v>
      </c>
      <c r="K863" t="s">
        <v>287</v>
      </c>
    </row>
    <row r="864" spans="1:11" x14ac:dyDescent="0.25">
      <c r="A864" t="s">
        <v>304</v>
      </c>
      <c r="B864" t="s">
        <v>483</v>
      </c>
      <c r="C864" t="s">
        <v>303</v>
      </c>
      <c r="D864" t="s">
        <v>294</v>
      </c>
      <c r="E864" t="s">
        <v>683</v>
      </c>
      <c r="F864" t="s">
        <v>599</v>
      </c>
      <c r="G864" t="s">
        <v>1284</v>
      </c>
      <c r="H864" t="s">
        <v>287</v>
      </c>
      <c r="I864" t="s">
        <v>287</v>
      </c>
      <c r="J864" t="s">
        <v>287</v>
      </c>
      <c r="K864" t="s">
        <v>287</v>
      </c>
    </row>
    <row r="866" spans="1:9" x14ac:dyDescent="0.25">
      <c r="A866" t="s">
        <v>1289</v>
      </c>
    </row>
    <row r="867" spans="1:9" x14ac:dyDescent="0.25">
      <c r="A867" t="s">
        <v>189</v>
      </c>
    </row>
    <row r="868" spans="1:9" x14ac:dyDescent="0.25">
      <c r="A868" t="s">
        <v>272</v>
      </c>
      <c r="B868" t="s">
        <v>273</v>
      </c>
      <c r="C868" t="s">
        <v>1290</v>
      </c>
      <c r="D868" t="s">
        <v>1291</v>
      </c>
      <c r="E868" t="s">
        <v>1292</v>
      </c>
      <c r="F868" t="s">
        <v>1293</v>
      </c>
      <c r="G868" t="s">
        <v>357</v>
      </c>
      <c r="H868" t="s">
        <v>1294</v>
      </c>
      <c r="I868" t="s">
        <v>280</v>
      </c>
    </row>
    <row r="869" spans="1:9" x14ac:dyDescent="0.25">
      <c r="A869" t="s">
        <v>282</v>
      </c>
      <c r="B869" t="s">
        <v>825</v>
      </c>
      <c r="C869" t="s">
        <v>368</v>
      </c>
      <c r="D869" t="s">
        <v>362</v>
      </c>
      <c r="E869" t="s">
        <v>360</v>
      </c>
      <c r="F869" t="s">
        <v>362</v>
      </c>
      <c r="G869" t="s">
        <v>362</v>
      </c>
      <c r="H869" t="s">
        <v>368</v>
      </c>
      <c r="I869" t="s">
        <v>362</v>
      </c>
    </row>
    <row r="870" spans="1:9" x14ac:dyDescent="0.25">
      <c r="A870" t="s">
        <v>290</v>
      </c>
      <c r="B870" t="s">
        <v>449</v>
      </c>
      <c r="C870" t="s">
        <v>439</v>
      </c>
      <c r="D870" t="s">
        <v>362</v>
      </c>
      <c r="E870" t="s">
        <v>368</v>
      </c>
      <c r="F870" t="s">
        <v>360</v>
      </c>
      <c r="G870" t="s">
        <v>362</v>
      </c>
      <c r="H870" t="s">
        <v>438</v>
      </c>
      <c r="I870" t="s">
        <v>362</v>
      </c>
    </row>
    <row r="871" spans="1:9" x14ac:dyDescent="0.25">
      <c r="A871" t="s">
        <v>298</v>
      </c>
      <c r="B871" t="s">
        <v>1203</v>
      </c>
      <c r="C871" t="s">
        <v>825</v>
      </c>
      <c r="D871" t="s">
        <v>362</v>
      </c>
      <c r="E871" t="s">
        <v>368</v>
      </c>
      <c r="F871" t="s">
        <v>360</v>
      </c>
      <c r="G871" t="s">
        <v>362</v>
      </c>
      <c r="H871" t="s">
        <v>369</v>
      </c>
      <c r="I871" t="s">
        <v>362</v>
      </c>
    </row>
    <row r="872" spans="1:9" x14ac:dyDescent="0.25">
      <c r="A872" t="s">
        <v>304</v>
      </c>
      <c r="B872" t="s">
        <v>1295</v>
      </c>
      <c r="C872" t="s">
        <v>836</v>
      </c>
      <c r="D872" t="s">
        <v>362</v>
      </c>
      <c r="E872" t="s">
        <v>825</v>
      </c>
      <c r="F872" t="s">
        <v>368</v>
      </c>
      <c r="G872" t="s">
        <v>362</v>
      </c>
      <c r="H872" t="s">
        <v>359</v>
      </c>
      <c r="I872" t="s">
        <v>362</v>
      </c>
    </row>
    <row r="874" spans="1:9" x14ac:dyDescent="0.25">
      <c r="A874" t="s">
        <v>1296</v>
      </c>
    </row>
    <row r="875" spans="1:9" x14ac:dyDescent="0.25">
      <c r="A875" t="s">
        <v>190</v>
      </c>
    </row>
    <row r="876" spans="1:9" x14ac:dyDescent="0.25">
      <c r="A876" t="s">
        <v>313</v>
      </c>
      <c r="B876" t="s">
        <v>273</v>
      </c>
      <c r="C876" t="s">
        <v>1290</v>
      </c>
      <c r="D876" t="s">
        <v>1291</v>
      </c>
      <c r="E876" t="s">
        <v>1292</v>
      </c>
      <c r="F876" t="s">
        <v>1293</v>
      </c>
      <c r="G876" t="s">
        <v>357</v>
      </c>
      <c r="H876" t="s">
        <v>1294</v>
      </c>
      <c r="I876" t="s">
        <v>280</v>
      </c>
    </row>
    <row r="877" spans="1:9" x14ac:dyDescent="0.25">
      <c r="A877" t="s">
        <v>314</v>
      </c>
      <c r="B877" t="s">
        <v>836</v>
      </c>
      <c r="C877" t="s">
        <v>439</v>
      </c>
      <c r="D877" t="s">
        <v>362</v>
      </c>
      <c r="E877" t="s">
        <v>360</v>
      </c>
      <c r="F877" t="s">
        <v>362</v>
      </c>
      <c r="G877" t="s">
        <v>362</v>
      </c>
      <c r="H877" t="s">
        <v>451</v>
      </c>
      <c r="I877" t="s">
        <v>362</v>
      </c>
    </row>
    <row r="878" spans="1:9" x14ac:dyDescent="0.25">
      <c r="A878" t="s">
        <v>321</v>
      </c>
      <c r="B878" t="s">
        <v>568</v>
      </c>
      <c r="C878" t="s">
        <v>451</v>
      </c>
      <c r="D878" t="s">
        <v>362</v>
      </c>
      <c r="E878" t="s">
        <v>369</v>
      </c>
      <c r="F878" t="s">
        <v>368</v>
      </c>
      <c r="G878" t="s">
        <v>362</v>
      </c>
      <c r="H878" t="s">
        <v>451</v>
      </c>
      <c r="I878" t="s">
        <v>362</v>
      </c>
    </row>
    <row r="879" spans="1:9" x14ac:dyDescent="0.25">
      <c r="A879" t="s">
        <v>304</v>
      </c>
      <c r="B879" t="s">
        <v>1295</v>
      </c>
      <c r="C879" t="s">
        <v>836</v>
      </c>
      <c r="D879" t="s">
        <v>362</v>
      </c>
      <c r="E879" t="s">
        <v>825</v>
      </c>
      <c r="F879" t="s">
        <v>368</v>
      </c>
      <c r="G879" t="s">
        <v>362</v>
      </c>
      <c r="H879" t="s">
        <v>359</v>
      </c>
      <c r="I879" t="s">
        <v>362</v>
      </c>
    </row>
    <row r="881" spans="1:12" x14ac:dyDescent="0.25">
      <c r="A881" t="s">
        <v>1297</v>
      </c>
    </row>
    <row r="882" spans="1:12" x14ac:dyDescent="0.25">
      <c r="A882" t="s">
        <v>191</v>
      </c>
    </row>
    <row r="883" spans="1:12" x14ac:dyDescent="0.25">
      <c r="A883" t="s">
        <v>272</v>
      </c>
      <c r="B883" t="s">
        <v>273</v>
      </c>
      <c r="C883" t="s">
        <v>1298</v>
      </c>
      <c r="D883" t="s">
        <v>1299</v>
      </c>
      <c r="E883" t="s">
        <v>1300</v>
      </c>
      <c r="F883" t="s">
        <v>1301</v>
      </c>
      <c r="G883" t="s">
        <v>1221</v>
      </c>
      <c r="H883" t="s">
        <v>357</v>
      </c>
      <c r="I883" t="s">
        <v>1302</v>
      </c>
      <c r="J883" t="s">
        <v>1303</v>
      </c>
      <c r="K883" t="s">
        <v>1294</v>
      </c>
      <c r="L883" t="s">
        <v>280</v>
      </c>
    </row>
    <row r="884" spans="1:12" x14ac:dyDescent="0.25">
      <c r="A884" t="s">
        <v>282</v>
      </c>
      <c r="B884" t="s">
        <v>439</v>
      </c>
      <c r="C884" t="s">
        <v>362</v>
      </c>
      <c r="D884" t="s">
        <v>825</v>
      </c>
      <c r="E884" t="s">
        <v>362</v>
      </c>
      <c r="F884" t="s">
        <v>362</v>
      </c>
      <c r="G884" t="s">
        <v>362</v>
      </c>
      <c r="H884" t="s">
        <v>362</v>
      </c>
      <c r="I884" t="s">
        <v>362</v>
      </c>
      <c r="J884" t="s">
        <v>362</v>
      </c>
      <c r="K884" t="s">
        <v>360</v>
      </c>
      <c r="L884" t="s">
        <v>362</v>
      </c>
    </row>
    <row r="885" spans="1:12" x14ac:dyDescent="0.25">
      <c r="A885" t="s">
        <v>290</v>
      </c>
      <c r="B885" t="s">
        <v>913</v>
      </c>
      <c r="C885" t="s">
        <v>360</v>
      </c>
      <c r="D885" t="s">
        <v>836</v>
      </c>
      <c r="E885" t="s">
        <v>362</v>
      </c>
      <c r="F885" t="s">
        <v>825</v>
      </c>
      <c r="G885" t="s">
        <v>362</v>
      </c>
      <c r="H885" t="s">
        <v>362</v>
      </c>
      <c r="I885" t="s">
        <v>362</v>
      </c>
      <c r="J885" t="s">
        <v>360</v>
      </c>
      <c r="K885" t="s">
        <v>362</v>
      </c>
      <c r="L885" t="s">
        <v>362</v>
      </c>
    </row>
    <row r="886" spans="1:12" x14ac:dyDescent="0.25">
      <c r="A886" t="s">
        <v>298</v>
      </c>
      <c r="B886" t="s">
        <v>365</v>
      </c>
      <c r="C886" t="s">
        <v>362</v>
      </c>
      <c r="D886" t="s">
        <v>368</v>
      </c>
      <c r="E886" t="s">
        <v>362</v>
      </c>
      <c r="F886" t="s">
        <v>362</v>
      </c>
      <c r="G886" t="s">
        <v>362</v>
      </c>
      <c r="H886" t="s">
        <v>362</v>
      </c>
      <c r="I886" t="s">
        <v>362</v>
      </c>
      <c r="J886" t="s">
        <v>362</v>
      </c>
      <c r="K886" t="s">
        <v>360</v>
      </c>
      <c r="L886" t="s">
        <v>362</v>
      </c>
    </row>
    <row r="887" spans="1:12" x14ac:dyDescent="0.25">
      <c r="A887" t="s">
        <v>304</v>
      </c>
      <c r="B887" t="s">
        <v>1304</v>
      </c>
      <c r="C887" t="s">
        <v>360</v>
      </c>
      <c r="D887" t="s">
        <v>450</v>
      </c>
      <c r="E887" t="s">
        <v>362</v>
      </c>
      <c r="F887" t="s">
        <v>825</v>
      </c>
      <c r="G887" t="s">
        <v>362</v>
      </c>
      <c r="H887" t="s">
        <v>362</v>
      </c>
      <c r="I887" t="s">
        <v>362</v>
      </c>
      <c r="J887" t="s">
        <v>360</v>
      </c>
      <c r="K887" t="s">
        <v>368</v>
      </c>
      <c r="L887" t="s">
        <v>362</v>
      </c>
    </row>
    <row r="889" spans="1:12" x14ac:dyDescent="0.25">
      <c r="A889" t="s">
        <v>1305</v>
      </c>
    </row>
    <row r="890" spans="1:12" x14ac:dyDescent="0.25">
      <c r="A890" t="s">
        <v>192</v>
      </c>
    </row>
    <row r="891" spans="1:12" x14ac:dyDescent="0.25">
      <c r="A891" t="s">
        <v>313</v>
      </c>
      <c r="B891" t="s">
        <v>273</v>
      </c>
      <c r="C891" t="s">
        <v>1298</v>
      </c>
      <c r="D891" t="s">
        <v>1299</v>
      </c>
      <c r="E891" t="s">
        <v>1300</v>
      </c>
      <c r="F891" t="s">
        <v>1301</v>
      </c>
      <c r="G891" t="s">
        <v>1221</v>
      </c>
      <c r="H891" t="s">
        <v>357</v>
      </c>
      <c r="I891" t="s">
        <v>1302</v>
      </c>
      <c r="J891" t="s">
        <v>1303</v>
      </c>
      <c r="K891" t="s">
        <v>1294</v>
      </c>
      <c r="L891" t="s">
        <v>280</v>
      </c>
    </row>
    <row r="892" spans="1:12" x14ac:dyDescent="0.25">
      <c r="A892" t="s">
        <v>314</v>
      </c>
      <c r="B892" t="s">
        <v>453</v>
      </c>
      <c r="C892" t="s">
        <v>362</v>
      </c>
      <c r="D892" t="s">
        <v>439</v>
      </c>
      <c r="E892" t="s">
        <v>362</v>
      </c>
      <c r="F892" t="s">
        <v>365</v>
      </c>
      <c r="G892" t="s">
        <v>362</v>
      </c>
      <c r="H892" t="s">
        <v>362</v>
      </c>
      <c r="I892" t="s">
        <v>362</v>
      </c>
      <c r="J892" t="s">
        <v>360</v>
      </c>
      <c r="K892" t="s">
        <v>360</v>
      </c>
      <c r="L892" t="s">
        <v>362</v>
      </c>
    </row>
    <row r="893" spans="1:12" x14ac:dyDescent="0.25">
      <c r="A893" t="s">
        <v>321</v>
      </c>
      <c r="B893" t="s">
        <v>913</v>
      </c>
      <c r="C893" t="s">
        <v>360</v>
      </c>
      <c r="D893" t="s">
        <v>359</v>
      </c>
      <c r="E893" t="s">
        <v>362</v>
      </c>
      <c r="F893" t="s">
        <v>368</v>
      </c>
      <c r="G893" t="s">
        <v>362</v>
      </c>
      <c r="H893" t="s">
        <v>362</v>
      </c>
      <c r="I893" t="s">
        <v>362</v>
      </c>
      <c r="J893" t="s">
        <v>362</v>
      </c>
      <c r="K893" t="s">
        <v>360</v>
      </c>
      <c r="L893" t="s">
        <v>362</v>
      </c>
    </row>
    <row r="894" spans="1:12" x14ac:dyDescent="0.25">
      <c r="A894" t="s">
        <v>304</v>
      </c>
      <c r="B894" t="s">
        <v>1304</v>
      </c>
      <c r="C894" t="s">
        <v>360</v>
      </c>
      <c r="D894" t="s">
        <v>450</v>
      </c>
      <c r="E894" t="s">
        <v>362</v>
      </c>
      <c r="F894" t="s">
        <v>825</v>
      </c>
      <c r="G894" t="s">
        <v>362</v>
      </c>
      <c r="H894" t="s">
        <v>362</v>
      </c>
      <c r="I894" t="s">
        <v>362</v>
      </c>
      <c r="J894" t="s">
        <v>360</v>
      </c>
      <c r="K894" t="s">
        <v>368</v>
      </c>
      <c r="L894" t="s">
        <v>362</v>
      </c>
    </row>
    <row r="896" spans="1:12" x14ac:dyDescent="0.25">
      <c r="A896" t="s">
        <v>1306</v>
      </c>
    </row>
    <row r="897" spans="1:13" x14ac:dyDescent="0.25">
      <c r="A897" t="s">
        <v>193</v>
      </c>
    </row>
    <row r="898" spans="1:13" x14ac:dyDescent="0.25">
      <c r="A898" t="s">
        <v>272</v>
      </c>
      <c r="B898" t="s">
        <v>273</v>
      </c>
      <c r="C898" t="s">
        <v>1298</v>
      </c>
      <c r="D898" t="s">
        <v>372</v>
      </c>
      <c r="E898" t="s">
        <v>1299</v>
      </c>
      <c r="F898" t="s">
        <v>1300</v>
      </c>
      <c r="G898" t="s">
        <v>1301</v>
      </c>
      <c r="H898" t="s">
        <v>1221</v>
      </c>
      <c r="I898" t="s">
        <v>357</v>
      </c>
      <c r="J898" t="s">
        <v>1302</v>
      </c>
      <c r="K898" t="s">
        <v>1303</v>
      </c>
      <c r="L898" t="s">
        <v>1294</v>
      </c>
      <c r="M898" t="s">
        <v>280</v>
      </c>
    </row>
    <row r="899" spans="1:13" x14ac:dyDescent="0.25">
      <c r="A899" t="s">
        <v>282</v>
      </c>
      <c r="B899" t="s">
        <v>1307</v>
      </c>
      <c r="C899" t="s">
        <v>287</v>
      </c>
      <c r="D899" t="s">
        <v>422</v>
      </c>
      <c r="E899" t="s">
        <v>816</v>
      </c>
      <c r="F899" t="s">
        <v>422</v>
      </c>
      <c r="G899" t="s">
        <v>701</v>
      </c>
      <c r="H899" t="s">
        <v>287</v>
      </c>
      <c r="I899" t="s">
        <v>287</v>
      </c>
      <c r="J899" t="s">
        <v>287</v>
      </c>
      <c r="K899" t="s">
        <v>946</v>
      </c>
      <c r="L899" t="s">
        <v>869</v>
      </c>
      <c r="M899" t="s">
        <v>287</v>
      </c>
    </row>
    <row r="900" spans="1:13" x14ac:dyDescent="0.25">
      <c r="A900" t="s">
        <v>290</v>
      </c>
      <c r="B900" t="s">
        <v>1308</v>
      </c>
      <c r="C900" t="s">
        <v>419</v>
      </c>
      <c r="D900" t="s">
        <v>872</v>
      </c>
      <c r="E900" t="s">
        <v>849</v>
      </c>
      <c r="F900" t="s">
        <v>980</v>
      </c>
      <c r="G900" t="s">
        <v>918</v>
      </c>
      <c r="H900" t="s">
        <v>287</v>
      </c>
      <c r="I900" t="s">
        <v>287</v>
      </c>
      <c r="J900" t="s">
        <v>457</v>
      </c>
      <c r="K900" t="s">
        <v>918</v>
      </c>
      <c r="L900" t="s">
        <v>782</v>
      </c>
      <c r="M900" t="s">
        <v>287</v>
      </c>
    </row>
    <row r="901" spans="1:13" x14ac:dyDescent="0.25">
      <c r="A901" t="s">
        <v>298</v>
      </c>
      <c r="B901" t="s">
        <v>924</v>
      </c>
      <c r="C901" t="s">
        <v>408</v>
      </c>
      <c r="D901" t="s">
        <v>316</v>
      </c>
      <c r="E901" t="s">
        <v>925</v>
      </c>
      <c r="F901" t="s">
        <v>287</v>
      </c>
      <c r="G901" t="s">
        <v>408</v>
      </c>
      <c r="H901" t="s">
        <v>408</v>
      </c>
      <c r="I901" t="s">
        <v>287</v>
      </c>
      <c r="J901" t="s">
        <v>287</v>
      </c>
      <c r="K901" t="s">
        <v>408</v>
      </c>
      <c r="L901" t="s">
        <v>1309</v>
      </c>
      <c r="M901" t="s">
        <v>287</v>
      </c>
    </row>
    <row r="902" spans="1:13" x14ac:dyDescent="0.25">
      <c r="A902" t="s">
        <v>304</v>
      </c>
      <c r="B902" t="s">
        <v>1310</v>
      </c>
      <c r="C902" t="s">
        <v>422</v>
      </c>
      <c r="D902" t="s">
        <v>719</v>
      </c>
      <c r="E902" t="s">
        <v>1311</v>
      </c>
      <c r="F902" t="s">
        <v>599</v>
      </c>
      <c r="G902" t="s">
        <v>377</v>
      </c>
      <c r="H902" t="s">
        <v>805</v>
      </c>
      <c r="I902" t="s">
        <v>287</v>
      </c>
      <c r="J902" t="s">
        <v>599</v>
      </c>
      <c r="K902" t="s">
        <v>1280</v>
      </c>
      <c r="L902" t="s">
        <v>1119</v>
      </c>
      <c r="M902" t="s">
        <v>287</v>
      </c>
    </row>
    <row r="904" spans="1:13" x14ac:dyDescent="0.25">
      <c r="A904" t="s">
        <v>1312</v>
      </c>
    </row>
    <row r="905" spans="1:13" x14ac:dyDescent="0.25">
      <c r="A905" t="s">
        <v>194</v>
      </c>
    </row>
    <row r="906" spans="1:13" x14ac:dyDescent="0.25">
      <c r="A906" t="s">
        <v>313</v>
      </c>
      <c r="B906" t="s">
        <v>273</v>
      </c>
      <c r="C906" t="s">
        <v>1298</v>
      </c>
      <c r="D906" t="s">
        <v>372</v>
      </c>
      <c r="E906" t="s">
        <v>1299</v>
      </c>
      <c r="F906" t="s">
        <v>1300</v>
      </c>
      <c r="G906" t="s">
        <v>1301</v>
      </c>
      <c r="H906" t="s">
        <v>1221</v>
      </c>
      <c r="I906" t="s">
        <v>357</v>
      </c>
      <c r="J906" t="s">
        <v>1302</v>
      </c>
      <c r="K906" t="s">
        <v>1303</v>
      </c>
      <c r="L906" t="s">
        <v>1294</v>
      </c>
      <c r="M906" t="s">
        <v>280</v>
      </c>
    </row>
    <row r="907" spans="1:13" x14ac:dyDescent="0.25">
      <c r="A907" t="s">
        <v>314</v>
      </c>
      <c r="B907" t="s">
        <v>1313</v>
      </c>
      <c r="C907" t="s">
        <v>980</v>
      </c>
      <c r="D907" t="s">
        <v>592</v>
      </c>
      <c r="E907" t="s">
        <v>1314</v>
      </c>
      <c r="F907" t="s">
        <v>980</v>
      </c>
      <c r="G907" t="s">
        <v>536</v>
      </c>
      <c r="H907" t="s">
        <v>287</v>
      </c>
      <c r="I907" t="s">
        <v>287</v>
      </c>
      <c r="J907" t="s">
        <v>980</v>
      </c>
      <c r="K907" t="s">
        <v>592</v>
      </c>
      <c r="L907" t="s">
        <v>747</v>
      </c>
      <c r="M907" t="s">
        <v>287</v>
      </c>
    </row>
    <row r="908" spans="1:13" x14ac:dyDescent="0.25">
      <c r="A908" t="s">
        <v>321</v>
      </c>
      <c r="B908" t="s">
        <v>490</v>
      </c>
      <c r="C908" t="s">
        <v>395</v>
      </c>
      <c r="D908" t="s">
        <v>1315</v>
      </c>
      <c r="E908" t="s">
        <v>344</v>
      </c>
      <c r="F908" t="s">
        <v>492</v>
      </c>
      <c r="G908" t="s">
        <v>395</v>
      </c>
      <c r="H908" t="s">
        <v>492</v>
      </c>
      <c r="I908" t="s">
        <v>287</v>
      </c>
      <c r="J908" t="s">
        <v>492</v>
      </c>
      <c r="K908" t="s">
        <v>395</v>
      </c>
      <c r="L908" t="s">
        <v>631</v>
      </c>
      <c r="M908" t="s">
        <v>287</v>
      </c>
    </row>
    <row r="909" spans="1:13" x14ac:dyDescent="0.25">
      <c r="A909" t="s">
        <v>304</v>
      </c>
      <c r="B909" t="s">
        <v>1310</v>
      </c>
      <c r="C909" t="s">
        <v>422</v>
      </c>
      <c r="D909" t="s">
        <v>719</v>
      </c>
      <c r="E909" t="s">
        <v>1311</v>
      </c>
      <c r="F909" t="s">
        <v>599</v>
      </c>
      <c r="G909" t="s">
        <v>377</v>
      </c>
      <c r="H909" t="s">
        <v>805</v>
      </c>
      <c r="I909" t="s">
        <v>287</v>
      </c>
      <c r="J909" t="s">
        <v>599</v>
      </c>
      <c r="K909" t="s">
        <v>1280</v>
      </c>
      <c r="L909" t="s">
        <v>1119</v>
      </c>
      <c r="M909" t="s">
        <v>287</v>
      </c>
    </row>
    <row r="911" spans="1:13" x14ac:dyDescent="0.25">
      <c r="A911" t="s">
        <v>1316</v>
      </c>
    </row>
    <row r="912" spans="1:13" x14ac:dyDescent="0.25">
      <c r="A912" t="s">
        <v>195</v>
      </c>
    </row>
    <row r="913" spans="1:13" x14ac:dyDescent="0.25">
      <c r="A913" t="s">
        <v>272</v>
      </c>
      <c r="B913" t="s">
        <v>273</v>
      </c>
      <c r="C913" t="s">
        <v>1317</v>
      </c>
      <c r="D913" t="s">
        <v>1318</v>
      </c>
      <c r="E913" t="s">
        <v>1319</v>
      </c>
      <c r="F913" t="s">
        <v>1320</v>
      </c>
    </row>
    <row r="914" spans="1:13" x14ac:dyDescent="0.25">
      <c r="A914" t="s">
        <v>282</v>
      </c>
      <c r="B914" t="s">
        <v>369</v>
      </c>
      <c r="C914" t="s">
        <v>362</v>
      </c>
      <c r="D914" t="s">
        <v>360</v>
      </c>
      <c r="E914" t="s">
        <v>362</v>
      </c>
      <c r="F914" t="s">
        <v>365</v>
      </c>
    </row>
    <row r="915" spans="1:13" x14ac:dyDescent="0.25">
      <c r="A915" t="s">
        <v>290</v>
      </c>
      <c r="B915" t="s">
        <v>364</v>
      </c>
      <c r="C915" t="s">
        <v>453</v>
      </c>
      <c r="D915" t="s">
        <v>369</v>
      </c>
      <c r="E915" t="s">
        <v>360</v>
      </c>
      <c r="F915" t="s">
        <v>365</v>
      </c>
    </row>
    <row r="916" spans="1:13" x14ac:dyDescent="0.25">
      <c r="A916" t="s">
        <v>298</v>
      </c>
      <c r="B916" t="s">
        <v>359</v>
      </c>
      <c r="C916" t="s">
        <v>825</v>
      </c>
      <c r="D916" t="s">
        <v>368</v>
      </c>
      <c r="E916" t="s">
        <v>362</v>
      </c>
      <c r="F916" t="s">
        <v>451</v>
      </c>
    </row>
    <row r="917" spans="1:13" x14ac:dyDescent="0.25">
      <c r="A917" t="s">
        <v>304</v>
      </c>
      <c r="B917" t="s">
        <v>366</v>
      </c>
      <c r="C917" t="s">
        <v>359</v>
      </c>
      <c r="D917" t="s">
        <v>451</v>
      </c>
      <c r="E917" t="s">
        <v>360</v>
      </c>
      <c r="F917" t="s">
        <v>836</v>
      </c>
    </row>
    <row r="919" spans="1:13" x14ac:dyDescent="0.25">
      <c r="A919" t="s">
        <v>1321</v>
      </c>
    </row>
    <row r="920" spans="1:13" x14ac:dyDescent="0.25">
      <c r="A920" t="s">
        <v>196</v>
      </c>
    </row>
    <row r="921" spans="1:13" x14ac:dyDescent="0.25">
      <c r="A921" t="s">
        <v>313</v>
      </c>
      <c r="B921" t="s">
        <v>273</v>
      </c>
      <c r="C921" t="s">
        <v>1317</v>
      </c>
      <c r="D921" t="s">
        <v>1318</v>
      </c>
      <c r="E921" t="s">
        <v>1319</v>
      </c>
      <c r="F921" t="s">
        <v>1320</v>
      </c>
    </row>
    <row r="922" spans="1:13" x14ac:dyDescent="0.25">
      <c r="A922" t="s">
        <v>314</v>
      </c>
      <c r="B922" t="s">
        <v>836</v>
      </c>
      <c r="C922" t="s">
        <v>369</v>
      </c>
      <c r="D922" t="s">
        <v>360</v>
      </c>
      <c r="E922" t="s">
        <v>360</v>
      </c>
      <c r="F922" t="s">
        <v>451</v>
      </c>
    </row>
    <row r="923" spans="1:13" x14ac:dyDescent="0.25">
      <c r="A923" t="s">
        <v>321</v>
      </c>
      <c r="B923" t="s">
        <v>376</v>
      </c>
      <c r="C923" t="s">
        <v>361</v>
      </c>
      <c r="D923" t="s">
        <v>439</v>
      </c>
      <c r="E923" t="s">
        <v>362</v>
      </c>
      <c r="F923" t="s">
        <v>439</v>
      </c>
    </row>
    <row r="924" spans="1:13" x14ac:dyDescent="0.25">
      <c r="A924" t="s">
        <v>304</v>
      </c>
      <c r="B924" t="s">
        <v>366</v>
      </c>
      <c r="C924" t="s">
        <v>359</v>
      </c>
      <c r="D924" t="s">
        <v>451</v>
      </c>
      <c r="E924" t="s">
        <v>360</v>
      </c>
      <c r="F924" t="s">
        <v>836</v>
      </c>
    </row>
    <row r="926" spans="1:13" x14ac:dyDescent="0.25">
      <c r="A926" t="s">
        <v>1322</v>
      </c>
    </row>
    <row r="927" spans="1:13" x14ac:dyDescent="0.25">
      <c r="A927" t="s">
        <v>197</v>
      </c>
    </row>
    <row r="928" spans="1:13" x14ac:dyDescent="0.25">
      <c r="A928" t="s">
        <v>272</v>
      </c>
      <c r="B928" t="s">
        <v>273</v>
      </c>
      <c r="C928" t="s">
        <v>1323</v>
      </c>
      <c r="D928" t="s">
        <v>372</v>
      </c>
      <c r="E928" t="s">
        <v>1324</v>
      </c>
      <c r="F928" t="s">
        <v>1325</v>
      </c>
      <c r="G928" t="s">
        <v>1326</v>
      </c>
      <c r="H928" t="s">
        <v>357</v>
      </c>
      <c r="I928" t="s">
        <v>280</v>
      </c>
      <c r="J928" t="s">
        <v>1327</v>
      </c>
      <c r="K928" t="s">
        <v>1328</v>
      </c>
      <c r="L928" t="s">
        <v>1329</v>
      </c>
      <c r="M928" t="s">
        <v>1330</v>
      </c>
    </row>
    <row r="929" spans="1:13" x14ac:dyDescent="0.25">
      <c r="A929" t="s">
        <v>282</v>
      </c>
      <c r="B929" t="s">
        <v>867</v>
      </c>
      <c r="C929" t="s">
        <v>868</v>
      </c>
      <c r="D929" t="s">
        <v>517</v>
      </c>
      <c r="E929" t="s">
        <v>287</v>
      </c>
      <c r="F929" t="s">
        <v>868</v>
      </c>
      <c r="G929" t="s">
        <v>535</v>
      </c>
      <c r="H929" t="s">
        <v>287</v>
      </c>
      <c r="I929" t="s">
        <v>287</v>
      </c>
      <c r="J929" t="s">
        <v>716</v>
      </c>
      <c r="K929" t="s">
        <v>551</v>
      </c>
      <c r="L929" t="s">
        <v>1127</v>
      </c>
      <c r="M929" t="s">
        <v>550</v>
      </c>
    </row>
    <row r="930" spans="1:13" x14ac:dyDescent="0.25">
      <c r="A930" t="s">
        <v>290</v>
      </c>
      <c r="B930" t="s">
        <v>870</v>
      </c>
      <c r="C930" t="s">
        <v>1331</v>
      </c>
      <c r="D930" t="s">
        <v>488</v>
      </c>
      <c r="E930" t="s">
        <v>488</v>
      </c>
      <c r="F930" t="s">
        <v>1044</v>
      </c>
      <c r="G930" t="s">
        <v>287</v>
      </c>
      <c r="H930" t="s">
        <v>287</v>
      </c>
      <c r="I930" t="s">
        <v>287</v>
      </c>
      <c r="J930" t="s">
        <v>1332</v>
      </c>
      <c r="K930" t="s">
        <v>1044</v>
      </c>
      <c r="L930" t="s">
        <v>1059</v>
      </c>
      <c r="M930" t="s">
        <v>413</v>
      </c>
    </row>
    <row r="931" spans="1:13" x14ac:dyDescent="0.25">
      <c r="A931" t="s">
        <v>298</v>
      </c>
      <c r="B931" t="s">
        <v>557</v>
      </c>
      <c r="C931" t="s">
        <v>287</v>
      </c>
      <c r="D931" t="s">
        <v>526</v>
      </c>
      <c r="E931" t="s">
        <v>460</v>
      </c>
      <c r="F931" t="s">
        <v>348</v>
      </c>
      <c r="G931" t="s">
        <v>683</v>
      </c>
      <c r="H931" t="s">
        <v>460</v>
      </c>
      <c r="I931" t="s">
        <v>287</v>
      </c>
      <c r="J931" t="s">
        <v>1269</v>
      </c>
      <c r="K931" t="s">
        <v>1333</v>
      </c>
      <c r="L931" t="s">
        <v>530</v>
      </c>
      <c r="M931" t="s">
        <v>526</v>
      </c>
    </row>
    <row r="932" spans="1:13" x14ac:dyDescent="0.25">
      <c r="A932" t="s">
        <v>304</v>
      </c>
      <c r="B932" t="s">
        <v>873</v>
      </c>
      <c r="C932" t="s">
        <v>739</v>
      </c>
      <c r="D932" t="s">
        <v>1118</v>
      </c>
      <c r="E932" t="s">
        <v>550</v>
      </c>
      <c r="F932" t="s">
        <v>823</v>
      </c>
      <c r="G932" t="s">
        <v>295</v>
      </c>
      <c r="H932" t="s">
        <v>1334</v>
      </c>
      <c r="I932" t="s">
        <v>287</v>
      </c>
      <c r="J932" t="s">
        <v>1335</v>
      </c>
      <c r="K932" t="s">
        <v>1336</v>
      </c>
      <c r="L932" t="s">
        <v>783</v>
      </c>
      <c r="M932" t="s">
        <v>348</v>
      </c>
    </row>
    <row r="934" spans="1:13" x14ac:dyDescent="0.25">
      <c r="A934" t="s">
        <v>1337</v>
      </c>
    </row>
    <row r="935" spans="1:13" x14ac:dyDescent="0.25">
      <c r="A935" t="s">
        <v>198</v>
      </c>
    </row>
    <row r="936" spans="1:13" x14ac:dyDescent="0.25">
      <c r="A936" t="s">
        <v>401</v>
      </c>
      <c r="B936" t="s">
        <v>273</v>
      </c>
      <c r="C936" t="s">
        <v>1323</v>
      </c>
      <c r="D936" t="s">
        <v>372</v>
      </c>
      <c r="E936" t="s">
        <v>1324</v>
      </c>
      <c r="F936" t="s">
        <v>1325</v>
      </c>
      <c r="G936" t="s">
        <v>1326</v>
      </c>
      <c r="H936" t="s">
        <v>357</v>
      </c>
      <c r="I936" t="s">
        <v>280</v>
      </c>
      <c r="J936" t="s">
        <v>1327</v>
      </c>
      <c r="K936" t="s">
        <v>1328</v>
      </c>
      <c r="L936" t="s">
        <v>1329</v>
      </c>
      <c r="M936" t="s">
        <v>1330</v>
      </c>
    </row>
    <row r="937" spans="1:13" x14ac:dyDescent="0.25">
      <c r="A937" t="s">
        <v>402</v>
      </c>
      <c r="B937" t="s">
        <v>364</v>
      </c>
      <c r="C937" t="s">
        <v>287</v>
      </c>
      <c r="D937" t="s">
        <v>287</v>
      </c>
      <c r="E937" t="s">
        <v>287</v>
      </c>
      <c r="F937" t="s">
        <v>287</v>
      </c>
      <c r="G937" t="s">
        <v>287</v>
      </c>
      <c r="H937" t="s">
        <v>287</v>
      </c>
      <c r="I937" t="s">
        <v>287</v>
      </c>
      <c r="J937" t="s">
        <v>1209</v>
      </c>
      <c r="K937" t="s">
        <v>1338</v>
      </c>
      <c r="L937" t="s">
        <v>1209</v>
      </c>
      <c r="M937" t="s">
        <v>586</v>
      </c>
    </row>
    <row r="938" spans="1:13" x14ac:dyDescent="0.25">
      <c r="A938" t="s">
        <v>406</v>
      </c>
      <c r="B938" t="s">
        <v>1339</v>
      </c>
      <c r="C938" t="s">
        <v>675</v>
      </c>
      <c r="D938" t="s">
        <v>601</v>
      </c>
      <c r="E938" t="s">
        <v>625</v>
      </c>
      <c r="F938" t="s">
        <v>816</v>
      </c>
      <c r="G938" t="s">
        <v>295</v>
      </c>
      <c r="H938" t="s">
        <v>1334</v>
      </c>
      <c r="I938" t="s">
        <v>287</v>
      </c>
      <c r="J938" t="s">
        <v>1340</v>
      </c>
      <c r="K938" t="s">
        <v>588</v>
      </c>
      <c r="L938" t="s">
        <v>1281</v>
      </c>
      <c r="M938" t="s">
        <v>342</v>
      </c>
    </row>
    <row r="939" spans="1:13" x14ac:dyDescent="0.25">
      <c r="A939" t="s">
        <v>304</v>
      </c>
      <c r="B939" t="s">
        <v>873</v>
      </c>
      <c r="C939" t="s">
        <v>739</v>
      </c>
      <c r="D939" t="s">
        <v>1118</v>
      </c>
      <c r="E939" t="s">
        <v>550</v>
      </c>
      <c r="F939" t="s">
        <v>823</v>
      </c>
      <c r="G939" t="s">
        <v>295</v>
      </c>
      <c r="H939" t="s">
        <v>1334</v>
      </c>
      <c r="I939" t="s">
        <v>287</v>
      </c>
      <c r="J939" t="s">
        <v>1335</v>
      </c>
      <c r="K939" t="s">
        <v>1336</v>
      </c>
      <c r="L939" t="s">
        <v>783</v>
      </c>
      <c r="M939" t="s">
        <v>348</v>
      </c>
    </row>
    <row r="941" spans="1:13" x14ac:dyDescent="0.25">
      <c r="A941" t="s">
        <v>1341</v>
      </c>
    </row>
    <row r="942" spans="1:13" x14ac:dyDescent="0.25">
      <c r="A942" t="s">
        <v>199</v>
      </c>
    </row>
    <row r="943" spans="1:13" x14ac:dyDescent="0.25">
      <c r="A943" t="s">
        <v>313</v>
      </c>
      <c r="B943" t="s">
        <v>273</v>
      </c>
      <c r="C943" t="s">
        <v>1323</v>
      </c>
      <c r="D943" t="s">
        <v>372</v>
      </c>
      <c r="E943" t="s">
        <v>1324</v>
      </c>
      <c r="F943" t="s">
        <v>1325</v>
      </c>
      <c r="G943" t="s">
        <v>1326</v>
      </c>
      <c r="H943" t="s">
        <v>357</v>
      </c>
      <c r="I943" t="s">
        <v>280</v>
      </c>
      <c r="J943" t="s">
        <v>1327</v>
      </c>
      <c r="K943" t="s">
        <v>1328</v>
      </c>
      <c r="L943" t="s">
        <v>1329</v>
      </c>
      <c r="M943" t="s">
        <v>1330</v>
      </c>
    </row>
    <row r="944" spans="1:13" x14ac:dyDescent="0.25">
      <c r="A944" t="s">
        <v>314</v>
      </c>
      <c r="B944" t="s">
        <v>877</v>
      </c>
      <c r="C944" t="s">
        <v>447</v>
      </c>
      <c r="D944" t="s">
        <v>517</v>
      </c>
      <c r="E944" t="s">
        <v>409</v>
      </c>
      <c r="F944" t="s">
        <v>569</v>
      </c>
      <c r="G944" t="s">
        <v>460</v>
      </c>
      <c r="H944" t="s">
        <v>287</v>
      </c>
      <c r="I944" t="s">
        <v>287</v>
      </c>
      <c r="J944" t="s">
        <v>1342</v>
      </c>
      <c r="K944" t="s">
        <v>945</v>
      </c>
      <c r="L944" t="s">
        <v>1343</v>
      </c>
      <c r="M944" t="s">
        <v>880</v>
      </c>
    </row>
    <row r="945" spans="1:13" x14ac:dyDescent="0.25">
      <c r="A945" t="s">
        <v>321</v>
      </c>
      <c r="B945" t="s">
        <v>881</v>
      </c>
      <c r="C945" t="s">
        <v>299</v>
      </c>
      <c r="D945" t="s">
        <v>601</v>
      </c>
      <c r="E945" t="s">
        <v>992</v>
      </c>
      <c r="F945" t="s">
        <v>300</v>
      </c>
      <c r="G945" t="s">
        <v>822</v>
      </c>
      <c r="H945" t="s">
        <v>822</v>
      </c>
      <c r="I945" t="s">
        <v>287</v>
      </c>
      <c r="J945" t="s">
        <v>659</v>
      </c>
      <c r="K945" t="s">
        <v>1344</v>
      </c>
      <c r="L945" t="s">
        <v>303</v>
      </c>
      <c r="M945" t="s">
        <v>325</v>
      </c>
    </row>
    <row r="946" spans="1:13" x14ac:dyDescent="0.25">
      <c r="A946" t="s">
        <v>304</v>
      </c>
      <c r="B946" t="s">
        <v>873</v>
      </c>
      <c r="C946" t="s">
        <v>739</v>
      </c>
      <c r="D946" t="s">
        <v>1118</v>
      </c>
      <c r="E946" t="s">
        <v>550</v>
      </c>
      <c r="F946" t="s">
        <v>823</v>
      </c>
      <c r="G946" t="s">
        <v>295</v>
      </c>
      <c r="H946" t="s">
        <v>1334</v>
      </c>
      <c r="I946" t="s">
        <v>287</v>
      </c>
      <c r="J946" t="s">
        <v>1335</v>
      </c>
      <c r="K946" t="s">
        <v>1336</v>
      </c>
      <c r="L946" t="s">
        <v>783</v>
      </c>
      <c r="M946" t="s">
        <v>348</v>
      </c>
    </row>
    <row r="948" spans="1:13" x14ac:dyDescent="0.25">
      <c r="A948" t="s">
        <v>1345</v>
      </c>
    </row>
    <row r="949" spans="1:13" x14ac:dyDescent="0.25">
      <c r="A949" t="s">
        <v>201</v>
      </c>
    </row>
    <row r="950" spans="1:13" x14ac:dyDescent="0.25">
      <c r="A950" t="s">
        <v>272</v>
      </c>
      <c r="B950" t="s">
        <v>273</v>
      </c>
      <c r="C950" t="s">
        <v>427</v>
      </c>
      <c r="D950" t="s">
        <v>428</v>
      </c>
      <c r="E950" t="s">
        <v>429</v>
      </c>
      <c r="F950" t="s">
        <v>430</v>
      </c>
      <c r="G950" t="s">
        <v>431</v>
      </c>
      <c r="H950" t="s">
        <v>1346</v>
      </c>
      <c r="I950" t="s">
        <v>432</v>
      </c>
      <c r="J950" t="s">
        <v>1347</v>
      </c>
      <c r="K950" t="s">
        <v>436</v>
      </c>
      <c r="L950" t="s">
        <v>357</v>
      </c>
      <c r="M950" t="s">
        <v>437</v>
      </c>
    </row>
    <row r="951" spans="1:13" x14ac:dyDescent="0.25">
      <c r="A951" t="s">
        <v>282</v>
      </c>
      <c r="B951" t="s">
        <v>283</v>
      </c>
      <c r="C951" t="s">
        <v>1044</v>
      </c>
      <c r="D951" t="s">
        <v>461</v>
      </c>
      <c r="E951" t="s">
        <v>287</v>
      </c>
      <c r="F951" t="s">
        <v>460</v>
      </c>
      <c r="G951" t="s">
        <v>287</v>
      </c>
      <c r="H951" t="s">
        <v>460</v>
      </c>
      <c r="I951" t="s">
        <v>287</v>
      </c>
      <c r="J951" t="s">
        <v>301</v>
      </c>
      <c r="K951" t="s">
        <v>460</v>
      </c>
      <c r="L951" t="s">
        <v>460</v>
      </c>
      <c r="M951" t="s">
        <v>285</v>
      </c>
    </row>
    <row r="952" spans="1:13" x14ac:dyDescent="0.25">
      <c r="A952" t="s">
        <v>290</v>
      </c>
      <c r="B952" t="s">
        <v>1045</v>
      </c>
      <c r="C952" t="s">
        <v>336</v>
      </c>
      <c r="D952" t="s">
        <v>1348</v>
      </c>
      <c r="E952" t="s">
        <v>408</v>
      </c>
      <c r="F952" t="s">
        <v>457</v>
      </c>
      <c r="G952" t="s">
        <v>625</v>
      </c>
      <c r="H952" t="s">
        <v>295</v>
      </c>
      <c r="I952" t="s">
        <v>395</v>
      </c>
      <c r="J952" t="s">
        <v>294</v>
      </c>
      <c r="K952" t="s">
        <v>294</v>
      </c>
      <c r="L952" t="s">
        <v>287</v>
      </c>
      <c r="M952" t="s">
        <v>337</v>
      </c>
    </row>
    <row r="953" spans="1:13" x14ac:dyDescent="0.25">
      <c r="A953" t="s">
        <v>298</v>
      </c>
      <c r="B953" t="s">
        <v>283</v>
      </c>
      <c r="C953" t="s">
        <v>416</v>
      </c>
      <c r="D953" t="s">
        <v>1349</v>
      </c>
      <c r="E953" t="s">
        <v>287</v>
      </c>
      <c r="F953" t="s">
        <v>287</v>
      </c>
      <c r="G953" t="s">
        <v>323</v>
      </c>
      <c r="H953" t="s">
        <v>287</v>
      </c>
      <c r="I953" t="s">
        <v>1157</v>
      </c>
      <c r="J953" t="s">
        <v>287</v>
      </c>
      <c r="K953" t="s">
        <v>460</v>
      </c>
      <c r="L953" t="s">
        <v>287</v>
      </c>
      <c r="M953" t="s">
        <v>286</v>
      </c>
    </row>
    <row r="954" spans="1:13" x14ac:dyDescent="0.25">
      <c r="A954" t="s">
        <v>304</v>
      </c>
      <c r="B954" t="s">
        <v>1051</v>
      </c>
      <c r="C954" t="s">
        <v>831</v>
      </c>
      <c r="D954" t="s">
        <v>1350</v>
      </c>
      <c r="E954" t="s">
        <v>629</v>
      </c>
      <c r="F954" t="s">
        <v>629</v>
      </c>
      <c r="G954" t="s">
        <v>347</v>
      </c>
      <c r="H954" t="s">
        <v>599</v>
      </c>
      <c r="I954" t="s">
        <v>559</v>
      </c>
      <c r="J954" t="s">
        <v>1071</v>
      </c>
      <c r="K954" t="s">
        <v>1071</v>
      </c>
      <c r="L954" t="s">
        <v>509</v>
      </c>
      <c r="M954" t="s">
        <v>872</v>
      </c>
    </row>
    <row r="956" spans="1:13" x14ac:dyDescent="0.25">
      <c r="A956" t="s">
        <v>1351</v>
      </c>
    </row>
    <row r="957" spans="1:13" x14ac:dyDescent="0.25">
      <c r="A957" t="s">
        <v>202</v>
      </c>
    </row>
    <row r="958" spans="1:13" x14ac:dyDescent="0.25">
      <c r="A958" t="s">
        <v>401</v>
      </c>
      <c r="B958" t="s">
        <v>273</v>
      </c>
      <c r="C958" t="s">
        <v>427</v>
      </c>
      <c r="D958" t="s">
        <v>428</v>
      </c>
      <c r="E958" t="s">
        <v>429</v>
      </c>
      <c r="F958" t="s">
        <v>430</v>
      </c>
      <c r="G958" t="s">
        <v>431</v>
      </c>
      <c r="H958" t="s">
        <v>1346</v>
      </c>
      <c r="I958" t="s">
        <v>432</v>
      </c>
      <c r="J958" t="s">
        <v>1347</v>
      </c>
      <c r="K958" t="s">
        <v>436</v>
      </c>
      <c r="L958" t="s">
        <v>357</v>
      </c>
      <c r="M958" t="s">
        <v>437</v>
      </c>
    </row>
    <row r="959" spans="1:13" x14ac:dyDescent="0.25">
      <c r="A959" t="s">
        <v>402</v>
      </c>
      <c r="B959" t="s">
        <v>403</v>
      </c>
      <c r="C959" t="s">
        <v>526</v>
      </c>
      <c r="D959" t="s">
        <v>1016</v>
      </c>
      <c r="E959" t="s">
        <v>287</v>
      </c>
      <c r="F959" t="s">
        <v>287</v>
      </c>
      <c r="G959" t="s">
        <v>348</v>
      </c>
      <c r="H959" t="s">
        <v>287</v>
      </c>
      <c r="I959" t="s">
        <v>287</v>
      </c>
      <c r="J959" t="s">
        <v>287</v>
      </c>
      <c r="K959" t="s">
        <v>348</v>
      </c>
      <c r="L959" t="s">
        <v>287</v>
      </c>
      <c r="M959" t="s">
        <v>287</v>
      </c>
    </row>
    <row r="960" spans="1:13" x14ac:dyDescent="0.25">
      <c r="A960" t="s">
        <v>406</v>
      </c>
      <c r="B960" t="s">
        <v>1054</v>
      </c>
      <c r="C960" t="s">
        <v>1352</v>
      </c>
      <c r="D960" t="s">
        <v>684</v>
      </c>
      <c r="E960" t="s">
        <v>629</v>
      </c>
      <c r="F960" t="s">
        <v>629</v>
      </c>
      <c r="G960" t="s">
        <v>409</v>
      </c>
      <c r="H960" t="s">
        <v>492</v>
      </c>
      <c r="I960" t="s">
        <v>324</v>
      </c>
      <c r="J960" t="s">
        <v>918</v>
      </c>
      <c r="K960" t="s">
        <v>541</v>
      </c>
      <c r="L960" t="s">
        <v>509</v>
      </c>
      <c r="M960" t="s">
        <v>1118</v>
      </c>
    </row>
    <row r="961" spans="1:13" x14ac:dyDescent="0.25">
      <c r="A961" t="s">
        <v>304</v>
      </c>
      <c r="B961" t="s">
        <v>1051</v>
      </c>
      <c r="C961" t="s">
        <v>831</v>
      </c>
      <c r="D961" t="s">
        <v>1350</v>
      </c>
      <c r="E961" t="s">
        <v>629</v>
      </c>
      <c r="F961" t="s">
        <v>629</v>
      </c>
      <c r="G961" t="s">
        <v>347</v>
      </c>
      <c r="H961" t="s">
        <v>599</v>
      </c>
      <c r="I961" t="s">
        <v>559</v>
      </c>
      <c r="J961" t="s">
        <v>1071</v>
      </c>
      <c r="K961" t="s">
        <v>1071</v>
      </c>
      <c r="L961" t="s">
        <v>509</v>
      </c>
      <c r="M961" t="s">
        <v>872</v>
      </c>
    </row>
    <row r="963" spans="1:13" x14ac:dyDescent="0.25">
      <c r="A963" t="s">
        <v>1353</v>
      </c>
    </row>
    <row r="964" spans="1:13" x14ac:dyDescent="0.25">
      <c r="A964" t="s">
        <v>203</v>
      </c>
    </row>
    <row r="965" spans="1:13" x14ac:dyDescent="0.25">
      <c r="A965" t="s">
        <v>371</v>
      </c>
      <c r="B965" t="s">
        <v>273</v>
      </c>
      <c r="C965" t="s">
        <v>427</v>
      </c>
      <c r="D965" t="s">
        <v>428</v>
      </c>
      <c r="E965" t="s">
        <v>429</v>
      </c>
      <c r="F965" t="s">
        <v>430</v>
      </c>
      <c r="G965" t="s">
        <v>431</v>
      </c>
      <c r="H965" t="s">
        <v>1346</v>
      </c>
      <c r="I965" t="s">
        <v>432</v>
      </c>
      <c r="J965" t="s">
        <v>1347</v>
      </c>
      <c r="K965" t="s">
        <v>436</v>
      </c>
      <c r="L965" t="s">
        <v>357</v>
      </c>
      <c r="M965" t="s">
        <v>437</v>
      </c>
    </row>
    <row r="966" spans="1:13" x14ac:dyDescent="0.25">
      <c r="A966" t="s">
        <v>375</v>
      </c>
      <c r="B966" t="s">
        <v>376</v>
      </c>
      <c r="C966" t="s">
        <v>921</v>
      </c>
      <c r="D966" t="s">
        <v>647</v>
      </c>
      <c r="E966" t="s">
        <v>287</v>
      </c>
      <c r="F966" t="s">
        <v>287</v>
      </c>
      <c r="G966" t="s">
        <v>287</v>
      </c>
      <c r="H966" t="s">
        <v>287</v>
      </c>
      <c r="I966" t="s">
        <v>377</v>
      </c>
      <c r="J966" t="s">
        <v>287</v>
      </c>
      <c r="K966" t="s">
        <v>377</v>
      </c>
      <c r="L966" t="s">
        <v>377</v>
      </c>
      <c r="M966" t="s">
        <v>378</v>
      </c>
    </row>
    <row r="967" spans="1:13" x14ac:dyDescent="0.25">
      <c r="A967" t="s">
        <v>380</v>
      </c>
      <c r="B967" t="s">
        <v>1354</v>
      </c>
      <c r="C967" t="s">
        <v>640</v>
      </c>
      <c r="D967" t="s">
        <v>296</v>
      </c>
      <c r="E967" t="s">
        <v>382</v>
      </c>
      <c r="F967" t="s">
        <v>382</v>
      </c>
      <c r="G967" t="s">
        <v>382</v>
      </c>
      <c r="H967" t="s">
        <v>382</v>
      </c>
      <c r="I967" t="s">
        <v>287</v>
      </c>
      <c r="J967" t="s">
        <v>731</v>
      </c>
      <c r="K967" t="s">
        <v>382</v>
      </c>
      <c r="L967" t="s">
        <v>287</v>
      </c>
      <c r="M967" t="s">
        <v>347</v>
      </c>
    </row>
    <row r="968" spans="1:13" x14ac:dyDescent="0.25">
      <c r="A968" t="s">
        <v>386</v>
      </c>
      <c r="B968" t="s">
        <v>387</v>
      </c>
      <c r="C968" t="s">
        <v>383</v>
      </c>
      <c r="D968" t="s">
        <v>1355</v>
      </c>
      <c r="E968" t="s">
        <v>287</v>
      </c>
      <c r="F968" t="s">
        <v>287</v>
      </c>
      <c r="G968" t="s">
        <v>653</v>
      </c>
      <c r="H968" t="s">
        <v>287</v>
      </c>
      <c r="I968" t="s">
        <v>833</v>
      </c>
      <c r="J968" t="s">
        <v>287</v>
      </c>
      <c r="K968" t="s">
        <v>457</v>
      </c>
      <c r="L968" t="s">
        <v>287</v>
      </c>
      <c r="M968" t="s">
        <v>388</v>
      </c>
    </row>
    <row r="969" spans="1:13" x14ac:dyDescent="0.25">
      <c r="A969" t="s">
        <v>390</v>
      </c>
      <c r="B969" t="s">
        <v>368</v>
      </c>
      <c r="C969" t="s">
        <v>287</v>
      </c>
      <c r="D969" t="s">
        <v>391</v>
      </c>
      <c r="E969" t="s">
        <v>287</v>
      </c>
      <c r="F969" t="s">
        <v>287</v>
      </c>
      <c r="G969" t="s">
        <v>287</v>
      </c>
      <c r="H969" t="s">
        <v>287</v>
      </c>
      <c r="I969" t="s">
        <v>287</v>
      </c>
      <c r="J969" t="s">
        <v>287</v>
      </c>
      <c r="K969" t="s">
        <v>287</v>
      </c>
      <c r="L969" t="s">
        <v>287</v>
      </c>
      <c r="M969" t="s">
        <v>287</v>
      </c>
    </row>
    <row r="970" spans="1:13" x14ac:dyDescent="0.25">
      <c r="A970" t="s">
        <v>392</v>
      </c>
      <c r="B970" t="s">
        <v>393</v>
      </c>
      <c r="C970" t="s">
        <v>936</v>
      </c>
      <c r="D970" t="s">
        <v>519</v>
      </c>
      <c r="E970" t="s">
        <v>492</v>
      </c>
      <c r="F970" t="s">
        <v>492</v>
      </c>
      <c r="G970" t="s">
        <v>394</v>
      </c>
      <c r="H970" t="s">
        <v>287</v>
      </c>
      <c r="I970" t="s">
        <v>342</v>
      </c>
      <c r="J970" t="s">
        <v>395</v>
      </c>
      <c r="K970" t="s">
        <v>342</v>
      </c>
      <c r="L970" t="s">
        <v>287</v>
      </c>
      <c r="M970" t="s">
        <v>536</v>
      </c>
    </row>
    <row r="971" spans="1:13" x14ac:dyDescent="0.25">
      <c r="A971" t="s">
        <v>304</v>
      </c>
      <c r="B971" t="s">
        <v>1051</v>
      </c>
      <c r="C971" t="s">
        <v>831</v>
      </c>
      <c r="D971" t="s">
        <v>1350</v>
      </c>
      <c r="E971" t="s">
        <v>629</v>
      </c>
      <c r="F971" t="s">
        <v>629</v>
      </c>
      <c r="G971" t="s">
        <v>347</v>
      </c>
      <c r="H971" t="s">
        <v>599</v>
      </c>
      <c r="I971" t="s">
        <v>559</v>
      </c>
      <c r="J971" t="s">
        <v>1071</v>
      </c>
      <c r="K971" t="s">
        <v>1071</v>
      </c>
      <c r="L971" t="s">
        <v>509</v>
      </c>
      <c r="M971" t="s">
        <v>872</v>
      </c>
    </row>
    <row r="973" spans="1:13" x14ac:dyDescent="0.25">
      <c r="A973" t="s">
        <v>1356</v>
      </c>
    </row>
    <row r="974" spans="1:13" x14ac:dyDescent="0.25">
      <c r="A974" t="s">
        <v>204</v>
      </c>
    </row>
    <row r="975" spans="1:13" x14ac:dyDescent="0.25">
      <c r="A975" t="s">
        <v>736</v>
      </c>
      <c r="B975" t="s">
        <v>273</v>
      </c>
      <c r="C975" t="s">
        <v>427</v>
      </c>
      <c r="D975" t="s">
        <v>428</v>
      </c>
      <c r="E975" t="s">
        <v>429</v>
      </c>
      <c r="F975" t="s">
        <v>430</v>
      </c>
      <c r="G975" t="s">
        <v>431</v>
      </c>
      <c r="H975" t="s">
        <v>1346</v>
      </c>
      <c r="I975" t="s">
        <v>432</v>
      </c>
      <c r="J975" t="s">
        <v>1347</v>
      </c>
      <c r="K975" t="s">
        <v>436</v>
      </c>
      <c r="L975" t="s">
        <v>357</v>
      </c>
      <c r="M975" t="s">
        <v>437</v>
      </c>
    </row>
    <row r="976" spans="1:13" x14ac:dyDescent="0.25">
      <c r="A976" t="s">
        <v>737</v>
      </c>
      <c r="B976" t="s">
        <v>1357</v>
      </c>
      <c r="C976" t="s">
        <v>758</v>
      </c>
      <c r="D976" t="s">
        <v>1358</v>
      </c>
      <c r="E976" t="s">
        <v>847</v>
      </c>
      <c r="F976" t="s">
        <v>805</v>
      </c>
      <c r="G976" t="s">
        <v>625</v>
      </c>
      <c r="H976" t="s">
        <v>492</v>
      </c>
      <c r="I976" t="s">
        <v>286</v>
      </c>
      <c r="J976" t="s">
        <v>467</v>
      </c>
      <c r="K976" t="s">
        <v>625</v>
      </c>
      <c r="L976" t="s">
        <v>805</v>
      </c>
      <c r="M976" t="s">
        <v>347</v>
      </c>
    </row>
    <row r="977" spans="1:20" x14ac:dyDescent="0.25">
      <c r="A977" t="s">
        <v>741</v>
      </c>
      <c r="B977" t="s">
        <v>1203</v>
      </c>
      <c r="C977" t="s">
        <v>921</v>
      </c>
      <c r="D977" t="s">
        <v>1060</v>
      </c>
      <c r="E977" t="s">
        <v>287</v>
      </c>
      <c r="F977" t="s">
        <v>287</v>
      </c>
      <c r="G977" t="s">
        <v>287</v>
      </c>
      <c r="H977" t="s">
        <v>287</v>
      </c>
      <c r="I977" t="s">
        <v>287</v>
      </c>
      <c r="J977" t="s">
        <v>287</v>
      </c>
      <c r="K977" t="s">
        <v>287</v>
      </c>
      <c r="L977" t="s">
        <v>287</v>
      </c>
      <c r="M977" t="s">
        <v>378</v>
      </c>
    </row>
    <row r="978" spans="1:20" x14ac:dyDescent="0.25">
      <c r="A978" t="s">
        <v>1205</v>
      </c>
      <c r="B978" t="s">
        <v>368</v>
      </c>
      <c r="C978" t="s">
        <v>287</v>
      </c>
      <c r="D978" t="s">
        <v>287</v>
      </c>
      <c r="E978" t="s">
        <v>287</v>
      </c>
      <c r="F978" t="s">
        <v>287</v>
      </c>
      <c r="G978" t="s">
        <v>287</v>
      </c>
      <c r="H978" t="s">
        <v>287</v>
      </c>
      <c r="I978" t="s">
        <v>391</v>
      </c>
      <c r="J978" t="s">
        <v>287</v>
      </c>
      <c r="K978" t="s">
        <v>287</v>
      </c>
      <c r="L978" t="s">
        <v>287</v>
      </c>
      <c r="M978" t="s">
        <v>287</v>
      </c>
    </row>
    <row r="979" spans="1:20" x14ac:dyDescent="0.25">
      <c r="A979" t="s">
        <v>742</v>
      </c>
      <c r="B979" t="s">
        <v>1064</v>
      </c>
      <c r="C979" t="s">
        <v>423</v>
      </c>
      <c r="D979" t="s">
        <v>1359</v>
      </c>
      <c r="E979" t="s">
        <v>492</v>
      </c>
      <c r="F979" t="s">
        <v>541</v>
      </c>
      <c r="G979" t="s">
        <v>559</v>
      </c>
      <c r="H979" t="s">
        <v>492</v>
      </c>
      <c r="I979" t="s">
        <v>536</v>
      </c>
      <c r="J979" t="s">
        <v>522</v>
      </c>
      <c r="K979" t="s">
        <v>541</v>
      </c>
      <c r="L979" t="s">
        <v>287</v>
      </c>
      <c r="M979" t="s">
        <v>1164</v>
      </c>
    </row>
    <row r="980" spans="1:20" x14ac:dyDescent="0.25">
      <c r="A980" t="s">
        <v>304</v>
      </c>
      <c r="B980" t="s">
        <v>1051</v>
      </c>
      <c r="C980" t="s">
        <v>831</v>
      </c>
      <c r="D980" t="s">
        <v>1350</v>
      </c>
      <c r="E980" t="s">
        <v>629</v>
      </c>
      <c r="F980" t="s">
        <v>629</v>
      </c>
      <c r="G980" t="s">
        <v>347</v>
      </c>
      <c r="H980" t="s">
        <v>599</v>
      </c>
      <c r="I980" t="s">
        <v>559</v>
      </c>
      <c r="J980" t="s">
        <v>1071</v>
      </c>
      <c r="K980" t="s">
        <v>1071</v>
      </c>
      <c r="L980" t="s">
        <v>509</v>
      </c>
      <c r="M980" t="s">
        <v>872</v>
      </c>
    </row>
    <row r="982" spans="1:20" x14ac:dyDescent="0.25">
      <c r="A982" t="s">
        <v>1360</v>
      </c>
    </row>
    <row r="983" spans="1:20" x14ac:dyDescent="0.25">
      <c r="A983" t="s">
        <v>205</v>
      </c>
    </row>
    <row r="984" spans="1:20" x14ac:dyDescent="0.25">
      <c r="A984" t="s">
        <v>313</v>
      </c>
      <c r="B984" t="s">
        <v>273</v>
      </c>
      <c r="C984" t="s">
        <v>427</v>
      </c>
      <c r="D984" t="s">
        <v>428</v>
      </c>
      <c r="E984" t="s">
        <v>429</v>
      </c>
      <c r="F984" t="s">
        <v>430</v>
      </c>
      <c r="G984" t="s">
        <v>431</v>
      </c>
      <c r="H984" t="s">
        <v>1346</v>
      </c>
      <c r="I984" t="s">
        <v>432</v>
      </c>
      <c r="J984" t="s">
        <v>1347</v>
      </c>
      <c r="K984" t="s">
        <v>436</v>
      </c>
      <c r="L984" t="s">
        <v>357</v>
      </c>
      <c r="M984" t="s">
        <v>437</v>
      </c>
    </row>
    <row r="985" spans="1:20" x14ac:dyDescent="0.25">
      <c r="A985" t="s">
        <v>314</v>
      </c>
      <c r="B985" t="s">
        <v>315</v>
      </c>
      <c r="C985" t="s">
        <v>316</v>
      </c>
      <c r="D985" t="s">
        <v>684</v>
      </c>
      <c r="E985" t="s">
        <v>629</v>
      </c>
      <c r="F985" t="s">
        <v>419</v>
      </c>
      <c r="G985" t="s">
        <v>318</v>
      </c>
      <c r="H985" t="s">
        <v>287</v>
      </c>
      <c r="I985" t="s">
        <v>1118</v>
      </c>
      <c r="J985" t="s">
        <v>318</v>
      </c>
      <c r="K985" t="s">
        <v>419</v>
      </c>
      <c r="L985" t="s">
        <v>287</v>
      </c>
      <c r="M985" t="s">
        <v>377</v>
      </c>
    </row>
    <row r="986" spans="1:20" x14ac:dyDescent="0.25">
      <c r="A986" t="s">
        <v>321</v>
      </c>
      <c r="B986" t="s">
        <v>1070</v>
      </c>
      <c r="C986" t="s">
        <v>1047</v>
      </c>
      <c r="D986" t="s">
        <v>1361</v>
      </c>
      <c r="E986" t="s">
        <v>462</v>
      </c>
      <c r="F986" t="s">
        <v>287</v>
      </c>
      <c r="G986" t="s">
        <v>342</v>
      </c>
      <c r="H986" t="s">
        <v>422</v>
      </c>
      <c r="I986" t="s">
        <v>704</v>
      </c>
      <c r="J986" t="s">
        <v>419</v>
      </c>
      <c r="K986" t="s">
        <v>766</v>
      </c>
      <c r="L986" t="s">
        <v>309</v>
      </c>
      <c r="M986" t="s">
        <v>579</v>
      </c>
    </row>
    <row r="987" spans="1:20" x14ac:dyDescent="0.25">
      <c r="A987" t="s">
        <v>304</v>
      </c>
      <c r="B987" t="s">
        <v>1051</v>
      </c>
      <c r="C987" t="s">
        <v>831</v>
      </c>
      <c r="D987" t="s">
        <v>1350</v>
      </c>
      <c r="E987" t="s">
        <v>629</v>
      </c>
      <c r="F987" t="s">
        <v>629</v>
      </c>
      <c r="G987" t="s">
        <v>347</v>
      </c>
      <c r="H987" t="s">
        <v>599</v>
      </c>
      <c r="I987" t="s">
        <v>559</v>
      </c>
      <c r="J987" t="s">
        <v>1071</v>
      </c>
      <c r="K987" t="s">
        <v>1071</v>
      </c>
      <c r="L987" t="s">
        <v>509</v>
      </c>
      <c r="M987" t="s">
        <v>872</v>
      </c>
    </row>
    <row r="989" spans="1:20" x14ac:dyDescent="0.25">
      <c r="A989" t="s">
        <v>1362</v>
      </c>
    </row>
    <row r="990" spans="1:20" x14ac:dyDescent="0.25">
      <c r="A990" t="s">
        <v>207</v>
      </c>
    </row>
    <row r="991" spans="1:20" x14ac:dyDescent="0.25">
      <c r="A991" t="s">
        <v>272</v>
      </c>
      <c r="B991" t="s">
        <v>273</v>
      </c>
      <c r="C991" t="s">
        <v>1363</v>
      </c>
      <c r="D991" t="s">
        <v>1364</v>
      </c>
      <c r="E991" t="s">
        <v>1365</v>
      </c>
      <c r="F991" t="s">
        <v>1366</v>
      </c>
      <c r="G991" t="s">
        <v>1367</v>
      </c>
      <c r="H991" t="s">
        <v>1368</v>
      </c>
      <c r="I991" t="s">
        <v>1369</v>
      </c>
      <c r="J991" t="s">
        <v>1370</v>
      </c>
      <c r="K991" t="s">
        <v>1371</v>
      </c>
      <c r="L991" t="s">
        <v>1372</v>
      </c>
      <c r="M991" t="s">
        <v>1373</v>
      </c>
      <c r="N991" t="s">
        <v>1374</v>
      </c>
      <c r="O991" t="s">
        <v>372</v>
      </c>
      <c r="P991" t="s">
        <v>1375</v>
      </c>
      <c r="Q991" t="s">
        <v>1224</v>
      </c>
      <c r="R991" t="s">
        <v>357</v>
      </c>
      <c r="S991" t="s">
        <v>280</v>
      </c>
      <c r="T991" t="s">
        <v>1376</v>
      </c>
    </row>
    <row r="992" spans="1:20" x14ac:dyDescent="0.25">
      <c r="A992" t="s">
        <v>282</v>
      </c>
      <c r="B992" t="s">
        <v>283</v>
      </c>
      <c r="C992" t="s">
        <v>460</v>
      </c>
      <c r="D992" t="s">
        <v>301</v>
      </c>
      <c r="E992" t="s">
        <v>299</v>
      </c>
      <c r="F992" t="s">
        <v>639</v>
      </c>
      <c r="G992" t="s">
        <v>287</v>
      </c>
      <c r="H992" t="s">
        <v>287</v>
      </c>
      <c r="I992" t="s">
        <v>287</v>
      </c>
      <c r="J992" t="s">
        <v>287</v>
      </c>
      <c r="K992" t="s">
        <v>286</v>
      </c>
      <c r="L992" t="s">
        <v>285</v>
      </c>
      <c r="M992" t="s">
        <v>565</v>
      </c>
      <c r="N992" t="s">
        <v>1126</v>
      </c>
      <c r="O992" t="s">
        <v>287</v>
      </c>
      <c r="P992" t="s">
        <v>301</v>
      </c>
      <c r="Q992" t="s">
        <v>1377</v>
      </c>
      <c r="R992" t="s">
        <v>287</v>
      </c>
      <c r="S992" t="s">
        <v>287</v>
      </c>
      <c r="T992" t="s">
        <v>416</v>
      </c>
    </row>
    <row r="993" spans="1:20" x14ac:dyDescent="0.25">
      <c r="A993" t="s">
        <v>290</v>
      </c>
      <c r="B993" t="s">
        <v>291</v>
      </c>
      <c r="C993" t="s">
        <v>395</v>
      </c>
      <c r="D993" t="s">
        <v>625</v>
      </c>
      <c r="E993" t="s">
        <v>414</v>
      </c>
      <c r="F993" t="s">
        <v>292</v>
      </c>
      <c r="G993" t="s">
        <v>287</v>
      </c>
      <c r="H993" t="s">
        <v>287</v>
      </c>
      <c r="I993" t="s">
        <v>309</v>
      </c>
      <c r="J993" t="s">
        <v>287</v>
      </c>
      <c r="K993" t="s">
        <v>666</v>
      </c>
      <c r="L993" t="s">
        <v>337</v>
      </c>
      <c r="M993" t="s">
        <v>1378</v>
      </c>
      <c r="N993" t="s">
        <v>856</v>
      </c>
      <c r="O993" t="s">
        <v>287</v>
      </c>
      <c r="P993" t="s">
        <v>457</v>
      </c>
      <c r="Q993" t="s">
        <v>868</v>
      </c>
      <c r="R993" t="s">
        <v>309</v>
      </c>
      <c r="S993" t="s">
        <v>287</v>
      </c>
      <c r="T993" t="s">
        <v>408</v>
      </c>
    </row>
    <row r="994" spans="1:20" x14ac:dyDescent="0.25">
      <c r="A994" t="s">
        <v>298</v>
      </c>
      <c r="B994" t="s">
        <v>283</v>
      </c>
      <c r="C994" t="s">
        <v>287</v>
      </c>
      <c r="D994" t="s">
        <v>301</v>
      </c>
      <c r="E994" t="s">
        <v>1379</v>
      </c>
      <c r="F994" t="s">
        <v>604</v>
      </c>
      <c r="G994" t="s">
        <v>287</v>
      </c>
      <c r="H994" t="s">
        <v>287</v>
      </c>
      <c r="I994" t="s">
        <v>287</v>
      </c>
      <c r="J994" t="s">
        <v>287</v>
      </c>
      <c r="K994" t="s">
        <v>1377</v>
      </c>
      <c r="L994" t="s">
        <v>301</v>
      </c>
      <c r="M994" t="s">
        <v>299</v>
      </c>
      <c r="N994" t="s">
        <v>288</v>
      </c>
      <c r="O994" t="s">
        <v>287</v>
      </c>
      <c r="P994" t="s">
        <v>287</v>
      </c>
      <c r="Q994" t="s">
        <v>301</v>
      </c>
      <c r="R994" t="s">
        <v>287</v>
      </c>
      <c r="S994" t="s">
        <v>287</v>
      </c>
      <c r="T994" t="s">
        <v>460</v>
      </c>
    </row>
    <row r="995" spans="1:20" x14ac:dyDescent="0.25">
      <c r="A995" t="s">
        <v>304</v>
      </c>
      <c r="B995" t="s">
        <v>305</v>
      </c>
      <c r="C995" t="s">
        <v>539</v>
      </c>
      <c r="D995" t="s">
        <v>1071</v>
      </c>
      <c r="E995" t="s">
        <v>724</v>
      </c>
      <c r="F995" t="s">
        <v>1380</v>
      </c>
      <c r="G995" t="s">
        <v>287</v>
      </c>
      <c r="H995" t="s">
        <v>287</v>
      </c>
      <c r="I995" t="s">
        <v>509</v>
      </c>
      <c r="J995" t="s">
        <v>287</v>
      </c>
      <c r="K995" t="s">
        <v>823</v>
      </c>
      <c r="L995" t="s">
        <v>348</v>
      </c>
      <c r="M995" t="s">
        <v>447</v>
      </c>
      <c r="N995" t="s">
        <v>1381</v>
      </c>
      <c r="O995" t="s">
        <v>287</v>
      </c>
      <c r="P995" t="s">
        <v>535</v>
      </c>
      <c r="Q995" t="s">
        <v>887</v>
      </c>
      <c r="R995" t="s">
        <v>509</v>
      </c>
      <c r="S995" t="s">
        <v>287</v>
      </c>
      <c r="T995" t="s">
        <v>419</v>
      </c>
    </row>
    <row r="997" spans="1:20" x14ac:dyDescent="0.25">
      <c r="A997" t="s">
        <v>1382</v>
      </c>
    </row>
    <row r="998" spans="1:20" x14ac:dyDescent="0.25">
      <c r="A998" t="s">
        <v>208</v>
      </c>
    </row>
    <row r="999" spans="1:20" x14ac:dyDescent="0.25">
      <c r="A999" t="s">
        <v>401</v>
      </c>
      <c r="B999" t="s">
        <v>273</v>
      </c>
      <c r="C999" t="s">
        <v>1363</v>
      </c>
      <c r="D999" t="s">
        <v>1364</v>
      </c>
      <c r="E999" t="s">
        <v>1365</v>
      </c>
      <c r="F999" t="s">
        <v>1366</v>
      </c>
      <c r="G999" t="s">
        <v>1367</v>
      </c>
      <c r="H999" t="s">
        <v>1368</v>
      </c>
      <c r="I999" t="s">
        <v>1369</v>
      </c>
      <c r="J999" t="s">
        <v>1370</v>
      </c>
      <c r="K999" t="s">
        <v>1371</v>
      </c>
      <c r="L999" t="s">
        <v>1372</v>
      </c>
      <c r="M999" t="s">
        <v>1373</v>
      </c>
      <c r="N999" t="s">
        <v>1374</v>
      </c>
      <c r="O999" t="s">
        <v>372</v>
      </c>
      <c r="P999" t="s">
        <v>1375</v>
      </c>
      <c r="Q999" t="s">
        <v>1224</v>
      </c>
      <c r="R999" t="s">
        <v>357</v>
      </c>
      <c r="S999" t="s">
        <v>280</v>
      </c>
      <c r="T999" t="s">
        <v>1376</v>
      </c>
    </row>
    <row r="1000" spans="1:20" x14ac:dyDescent="0.25">
      <c r="A1000" t="s">
        <v>402</v>
      </c>
      <c r="B1000" t="s">
        <v>403</v>
      </c>
      <c r="C1000" t="s">
        <v>287</v>
      </c>
      <c r="D1000" t="s">
        <v>348</v>
      </c>
      <c r="E1000" t="s">
        <v>519</v>
      </c>
      <c r="F1000" t="s">
        <v>531</v>
      </c>
      <c r="G1000" t="s">
        <v>287</v>
      </c>
      <c r="H1000" t="s">
        <v>287</v>
      </c>
      <c r="I1000" t="s">
        <v>287</v>
      </c>
      <c r="J1000" t="s">
        <v>287</v>
      </c>
      <c r="K1000" t="s">
        <v>530</v>
      </c>
      <c r="L1000" t="s">
        <v>287</v>
      </c>
      <c r="M1000" t="s">
        <v>1017</v>
      </c>
      <c r="N1000" t="s">
        <v>530</v>
      </c>
      <c r="O1000" t="s">
        <v>287</v>
      </c>
      <c r="P1000" t="s">
        <v>348</v>
      </c>
      <c r="Q1000" t="s">
        <v>526</v>
      </c>
      <c r="R1000" t="s">
        <v>287</v>
      </c>
      <c r="S1000" t="s">
        <v>287</v>
      </c>
      <c r="T1000" t="s">
        <v>287</v>
      </c>
    </row>
    <row r="1001" spans="1:20" x14ac:dyDescent="0.25">
      <c r="A1001" t="s">
        <v>406</v>
      </c>
      <c r="B1001" t="s">
        <v>407</v>
      </c>
      <c r="C1001" t="s">
        <v>574</v>
      </c>
      <c r="D1001" t="s">
        <v>541</v>
      </c>
      <c r="E1001" t="s">
        <v>578</v>
      </c>
      <c r="F1001" t="s">
        <v>831</v>
      </c>
      <c r="G1001" t="s">
        <v>287</v>
      </c>
      <c r="H1001" t="s">
        <v>287</v>
      </c>
      <c r="I1001" t="s">
        <v>509</v>
      </c>
      <c r="J1001" t="s">
        <v>287</v>
      </c>
      <c r="K1001" t="s">
        <v>339</v>
      </c>
      <c r="L1001" t="s">
        <v>536</v>
      </c>
      <c r="M1001" t="s">
        <v>284</v>
      </c>
      <c r="N1001" t="s">
        <v>1359</v>
      </c>
      <c r="O1001" t="s">
        <v>287</v>
      </c>
      <c r="P1001" t="s">
        <v>629</v>
      </c>
      <c r="Q1001" t="s">
        <v>346</v>
      </c>
      <c r="R1001" t="s">
        <v>509</v>
      </c>
      <c r="S1001" t="s">
        <v>287</v>
      </c>
      <c r="T1001" t="s">
        <v>521</v>
      </c>
    </row>
    <row r="1002" spans="1:20" x14ac:dyDescent="0.25">
      <c r="A1002" t="s">
        <v>304</v>
      </c>
      <c r="B1002" t="s">
        <v>305</v>
      </c>
      <c r="C1002" t="s">
        <v>539</v>
      </c>
      <c r="D1002" t="s">
        <v>1071</v>
      </c>
      <c r="E1002" t="s">
        <v>724</v>
      </c>
      <c r="F1002" t="s">
        <v>1380</v>
      </c>
      <c r="G1002" t="s">
        <v>287</v>
      </c>
      <c r="H1002" t="s">
        <v>287</v>
      </c>
      <c r="I1002" t="s">
        <v>509</v>
      </c>
      <c r="J1002" t="s">
        <v>287</v>
      </c>
      <c r="K1002" t="s">
        <v>823</v>
      </c>
      <c r="L1002" t="s">
        <v>348</v>
      </c>
      <c r="M1002" t="s">
        <v>447</v>
      </c>
      <c r="N1002" t="s">
        <v>1381</v>
      </c>
      <c r="O1002" t="s">
        <v>287</v>
      </c>
      <c r="P1002" t="s">
        <v>535</v>
      </c>
      <c r="Q1002" t="s">
        <v>887</v>
      </c>
      <c r="R1002" t="s">
        <v>509</v>
      </c>
      <c r="S1002" t="s">
        <v>287</v>
      </c>
      <c r="T1002" t="s">
        <v>419</v>
      </c>
    </row>
    <row r="1004" spans="1:20" x14ac:dyDescent="0.25">
      <c r="A1004" t="s">
        <v>1383</v>
      </c>
    </row>
    <row r="1005" spans="1:20" x14ac:dyDescent="0.25">
      <c r="A1005" t="s">
        <v>209</v>
      </c>
    </row>
    <row r="1006" spans="1:20" x14ac:dyDescent="0.25">
      <c r="A1006" t="s">
        <v>736</v>
      </c>
      <c r="B1006" t="s">
        <v>273</v>
      </c>
      <c r="C1006" t="s">
        <v>1363</v>
      </c>
      <c r="D1006" t="s">
        <v>1364</v>
      </c>
      <c r="E1006" t="s">
        <v>1365</v>
      </c>
      <c r="F1006" t="s">
        <v>1366</v>
      </c>
      <c r="G1006" t="s">
        <v>1367</v>
      </c>
      <c r="H1006" t="s">
        <v>1368</v>
      </c>
      <c r="I1006" t="s">
        <v>1369</v>
      </c>
      <c r="J1006" t="s">
        <v>1370</v>
      </c>
      <c r="K1006" t="s">
        <v>1371</v>
      </c>
      <c r="L1006" t="s">
        <v>1372</v>
      </c>
      <c r="M1006" t="s">
        <v>1373</v>
      </c>
      <c r="N1006" t="s">
        <v>1374</v>
      </c>
      <c r="O1006" t="s">
        <v>372</v>
      </c>
      <c r="P1006" t="s">
        <v>1375</v>
      </c>
      <c r="Q1006" t="s">
        <v>1224</v>
      </c>
      <c r="R1006" t="s">
        <v>357</v>
      </c>
      <c r="S1006" t="s">
        <v>280</v>
      </c>
      <c r="T1006" t="s">
        <v>1376</v>
      </c>
    </row>
    <row r="1007" spans="1:20" x14ac:dyDescent="0.25">
      <c r="A1007" t="s">
        <v>737</v>
      </c>
      <c r="B1007" t="s">
        <v>1200</v>
      </c>
      <c r="C1007" t="s">
        <v>460</v>
      </c>
      <c r="D1007" t="s">
        <v>467</v>
      </c>
      <c r="E1007" t="s">
        <v>1311</v>
      </c>
      <c r="F1007" t="s">
        <v>526</v>
      </c>
      <c r="G1007" t="s">
        <v>287</v>
      </c>
      <c r="H1007" t="s">
        <v>287</v>
      </c>
      <c r="I1007" t="s">
        <v>287</v>
      </c>
      <c r="J1007" t="s">
        <v>287</v>
      </c>
      <c r="K1007" t="s">
        <v>604</v>
      </c>
      <c r="L1007" t="s">
        <v>286</v>
      </c>
      <c r="M1007" t="s">
        <v>334</v>
      </c>
      <c r="N1007" t="s">
        <v>602</v>
      </c>
      <c r="O1007" t="s">
        <v>287</v>
      </c>
      <c r="P1007" t="s">
        <v>492</v>
      </c>
      <c r="Q1007" t="s">
        <v>344</v>
      </c>
      <c r="R1007" t="s">
        <v>805</v>
      </c>
      <c r="S1007" t="s">
        <v>287</v>
      </c>
      <c r="T1007" t="s">
        <v>539</v>
      </c>
    </row>
    <row r="1008" spans="1:20" x14ac:dyDescent="0.25">
      <c r="A1008" t="s">
        <v>741</v>
      </c>
      <c r="B1008" t="s">
        <v>1203</v>
      </c>
      <c r="C1008" t="s">
        <v>921</v>
      </c>
      <c r="D1008" t="s">
        <v>287</v>
      </c>
      <c r="E1008" t="s">
        <v>378</v>
      </c>
      <c r="F1008" t="s">
        <v>1145</v>
      </c>
      <c r="G1008" t="s">
        <v>287</v>
      </c>
      <c r="H1008" t="s">
        <v>287</v>
      </c>
      <c r="I1008" t="s">
        <v>287</v>
      </c>
      <c r="J1008" t="s">
        <v>287</v>
      </c>
      <c r="K1008" t="s">
        <v>1059</v>
      </c>
      <c r="L1008" t="s">
        <v>287</v>
      </c>
      <c r="M1008" t="s">
        <v>378</v>
      </c>
      <c r="N1008" t="s">
        <v>1145</v>
      </c>
      <c r="O1008" t="s">
        <v>287</v>
      </c>
      <c r="P1008" t="s">
        <v>921</v>
      </c>
      <c r="Q1008" t="s">
        <v>378</v>
      </c>
      <c r="R1008" t="s">
        <v>287</v>
      </c>
      <c r="S1008" t="s">
        <v>287</v>
      </c>
      <c r="T1008" t="s">
        <v>287</v>
      </c>
    </row>
    <row r="1009" spans="1:20" x14ac:dyDescent="0.25">
      <c r="A1009" t="s">
        <v>1205</v>
      </c>
      <c r="B1009" t="s">
        <v>368</v>
      </c>
      <c r="C1009" t="s">
        <v>287</v>
      </c>
      <c r="D1009" t="s">
        <v>287</v>
      </c>
      <c r="E1009" t="s">
        <v>391</v>
      </c>
      <c r="F1009" t="s">
        <v>287</v>
      </c>
      <c r="G1009" t="s">
        <v>287</v>
      </c>
      <c r="H1009" t="s">
        <v>287</v>
      </c>
      <c r="I1009" t="s">
        <v>287</v>
      </c>
      <c r="J1009" t="s">
        <v>287</v>
      </c>
      <c r="K1009" t="s">
        <v>581</v>
      </c>
      <c r="L1009" t="s">
        <v>287</v>
      </c>
      <c r="M1009" t="s">
        <v>287</v>
      </c>
      <c r="N1009" t="s">
        <v>287</v>
      </c>
      <c r="O1009" t="s">
        <v>287</v>
      </c>
      <c r="P1009" t="s">
        <v>287</v>
      </c>
      <c r="Q1009" t="s">
        <v>287</v>
      </c>
      <c r="R1009" t="s">
        <v>287</v>
      </c>
      <c r="S1009" t="s">
        <v>287</v>
      </c>
      <c r="T1009" t="s">
        <v>287</v>
      </c>
    </row>
    <row r="1010" spans="1:20" x14ac:dyDescent="0.25">
      <c r="A1010" t="s">
        <v>742</v>
      </c>
      <c r="B1010" t="s">
        <v>1064</v>
      </c>
      <c r="C1010" t="s">
        <v>574</v>
      </c>
      <c r="D1010" t="s">
        <v>522</v>
      </c>
      <c r="E1010" t="s">
        <v>1105</v>
      </c>
      <c r="F1010" t="s">
        <v>1384</v>
      </c>
      <c r="G1010" t="s">
        <v>287</v>
      </c>
      <c r="H1010" t="s">
        <v>287</v>
      </c>
      <c r="I1010" t="s">
        <v>492</v>
      </c>
      <c r="J1010" t="s">
        <v>287</v>
      </c>
      <c r="K1010" t="s">
        <v>563</v>
      </c>
      <c r="L1010" t="s">
        <v>413</v>
      </c>
      <c r="M1010" t="s">
        <v>1385</v>
      </c>
      <c r="N1010" t="s">
        <v>1386</v>
      </c>
      <c r="O1010" t="s">
        <v>287</v>
      </c>
      <c r="P1010" t="s">
        <v>574</v>
      </c>
      <c r="Q1010" t="s">
        <v>653</v>
      </c>
      <c r="R1010" t="s">
        <v>287</v>
      </c>
      <c r="S1010" t="s">
        <v>287</v>
      </c>
      <c r="T1010" t="s">
        <v>413</v>
      </c>
    </row>
    <row r="1011" spans="1:20" x14ac:dyDescent="0.25">
      <c r="A1011" t="s">
        <v>304</v>
      </c>
      <c r="B1011" t="s">
        <v>305</v>
      </c>
      <c r="C1011" t="s">
        <v>539</v>
      </c>
      <c r="D1011" t="s">
        <v>1071</v>
      </c>
      <c r="E1011" t="s">
        <v>724</v>
      </c>
      <c r="F1011" t="s">
        <v>1380</v>
      </c>
      <c r="G1011" t="s">
        <v>287</v>
      </c>
      <c r="H1011" t="s">
        <v>287</v>
      </c>
      <c r="I1011" t="s">
        <v>509</v>
      </c>
      <c r="J1011" t="s">
        <v>287</v>
      </c>
      <c r="K1011" t="s">
        <v>823</v>
      </c>
      <c r="L1011" t="s">
        <v>348</v>
      </c>
      <c r="M1011" t="s">
        <v>447</v>
      </c>
      <c r="N1011" t="s">
        <v>1381</v>
      </c>
      <c r="O1011" t="s">
        <v>287</v>
      </c>
      <c r="P1011" t="s">
        <v>535</v>
      </c>
      <c r="Q1011" t="s">
        <v>887</v>
      </c>
      <c r="R1011" t="s">
        <v>509</v>
      </c>
      <c r="S1011" t="s">
        <v>287</v>
      </c>
      <c r="T1011" t="s">
        <v>419</v>
      </c>
    </row>
    <row r="1013" spans="1:20" x14ac:dyDescent="0.25">
      <c r="A1013" t="s">
        <v>1387</v>
      </c>
    </row>
    <row r="1014" spans="1:20" x14ac:dyDescent="0.25">
      <c r="A1014" t="s">
        <v>210</v>
      </c>
    </row>
    <row r="1015" spans="1:20" x14ac:dyDescent="0.25">
      <c r="A1015" t="s">
        <v>371</v>
      </c>
      <c r="B1015" t="s">
        <v>273</v>
      </c>
      <c r="C1015" t="s">
        <v>1363</v>
      </c>
      <c r="D1015" t="s">
        <v>1364</v>
      </c>
      <c r="E1015" t="s">
        <v>1365</v>
      </c>
      <c r="F1015" t="s">
        <v>1366</v>
      </c>
      <c r="G1015" t="s">
        <v>1367</v>
      </c>
      <c r="H1015" t="s">
        <v>1368</v>
      </c>
      <c r="I1015" t="s">
        <v>1369</v>
      </c>
      <c r="J1015" t="s">
        <v>1370</v>
      </c>
      <c r="K1015" t="s">
        <v>1371</v>
      </c>
      <c r="L1015" t="s">
        <v>1372</v>
      </c>
      <c r="M1015" t="s">
        <v>1373</v>
      </c>
      <c r="N1015" t="s">
        <v>1374</v>
      </c>
      <c r="O1015" t="s">
        <v>372</v>
      </c>
      <c r="P1015" t="s">
        <v>1375</v>
      </c>
      <c r="Q1015" t="s">
        <v>1224</v>
      </c>
      <c r="R1015" t="s">
        <v>357</v>
      </c>
      <c r="S1015" t="s">
        <v>280</v>
      </c>
      <c r="T1015" t="s">
        <v>1376</v>
      </c>
    </row>
    <row r="1016" spans="1:20" x14ac:dyDescent="0.25">
      <c r="A1016" t="s">
        <v>375</v>
      </c>
      <c r="B1016" t="s">
        <v>376</v>
      </c>
      <c r="C1016" t="s">
        <v>287</v>
      </c>
      <c r="D1016" t="s">
        <v>287</v>
      </c>
      <c r="E1016" t="s">
        <v>925</v>
      </c>
      <c r="F1016" t="s">
        <v>1022</v>
      </c>
      <c r="G1016" t="s">
        <v>287</v>
      </c>
      <c r="H1016" t="s">
        <v>287</v>
      </c>
      <c r="I1016" t="s">
        <v>287</v>
      </c>
      <c r="J1016" t="s">
        <v>287</v>
      </c>
      <c r="K1016" t="s">
        <v>378</v>
      </c>
      <c r="L1016" t="s">
        <v>287</v>
      </c>
      <c r="M1016" t="s">
        <v>1022</v>
      </c>
      <c r="N1016" t="s">
        <v>581</v>
      </c>
      <c r="O1016" t="s">
        <v>287</v>
      </c>
      <c r="P1016" t="s">
        <v>377</v>
      </c>
      <c r="Q1016" t="s">
        <v>925</v>
      </c>
      <c r="R1016" t="s">
        <v>287</v>
      </c>
      <c r="S1016" t="s">
        <v>287</v>
      </c>
      <c r="T1016" t="s">
        <v>287</v>
      </c>
    </row>
    <row r="1017" spans="1:20" x14ac:dyDescent="0.25">
      <c r="A1017" t="s">
        <v>380</v>
      </c>
      <c r="B1017" t="s">
        <v>381</v>
      </c>
      <c r="C1017" t="s">
        <v>395</v>
      </c>
      <c r="D1017" t="s">
        <v>766</v>
      </c>
      <c r="E1017" t="s">
        <v>587</v>
      </c>
      <c r="F1017" t="s">
        <v>293</v>
      </c>
      <c r="G1017" t="s">
        <v>287</v>
      </c>
      <c r="H1017" t="s">
        <v>287</v>
      </c>
      <c r="I1017" t="s">
        <v>822</v>
      </c>
      <c r="J1017" t="s">
        <v>287</v>
      </c>
      <c r="K1017" t="s">
        <v>293</v>
      </c>
      <c r="L1017" t="s">
        <v>648</v>
      </c>
      <c r="M1017" t="s">
        <v>660</v>
      </c>
      <c r="N1017" t="s">
        <v>1388</v>
      </c>
      <c r="O1017" t="s">
        <v>287</v>
      </c>
      <c r="P1017" t="s">
        <v>847</v>
      </c>
      <c r="Q1017" t="s">
        <v>384</v>
      </c>
      <c r="R1017" t="s">
        <v>822</v>
      </c>
      <c r="S1017" t="s">
        <v>287</v>
      </c>
      <c r="T1017" t="s">
        <v>382</v>
      </c>
    </row>
    <row r="1018" spans="1:20" x14ac:dyDescent="0.25">
      <c r="A1018" t="s">
        <v>386</v>
      </c>
      <c r="B1018" t="s">
        <v>387</v>
      </c>
      <c r="C1018" t="s">
        <v>287</v>
      </c>
      <c r="D1018" t="s">
        <v>457</v>
      </c>
      <c r="E1018" t="s">
        <v>1389</v>
      </c>
      <c r="F1018" t="s">
        <v>672</v>
      </c>
      <c r="G1018" t="s">
        <v>287</v>
      </c>
      <c r="H1018" t="s">
        <v>287</v>
      </c>
      <c r="I1018" t="s">
        <v>287</v>
      </c>
      <c r="J1018" t="s">
        <v>287</v>
      </c>
      <c r="K1018" t="s">
        <v>1390</v>
      </c>
      <c r="L1018" t="s">
        <v>625</v>
      </c>
      <c r="M1018" t="s">
        <v>652</v>
      </c>
      <c r="N1018" t="s">
        <v>1389</v>
      </c>
      <c r="O1018" t="s">
        <v>287</v>
      </c>
      <c r="P1018" t="s">
        <v>287</v>
      </c>
      <c r="Q1018" t="s">
        <v>457</v>
      </c>
      <c r="R1018" t="s">
        <v>287</v>
      </c>
      <c r="S1018" t="s">
        <v>287</v>
      </c>
      <c r="T1018" t="s">
        <v>457</v>
      </c>
    </row>
    <row r="1019" spans="1:20" x14ac:dyDescent="0.25">
      <c r="A1019" t="s">
        <v>390</v>
      </c>
      <c r="B1019" t="s">
        <v>368</v>
      </c>
      <c r="C1019" t="s">
        <v>287</v>
      </c>
      <c r="D1019" t="s">
        <v>287</v>
      </c>
      <c r="E1019" t="s">
        <v>287</v>
      </c>
      <c r="F1019" t="s">
        <v>287</v>
      </c>
      <c r="G1019" t="s">
        <v>287</v>
      </c>
      <c r="H1019" t="s">
        <v>287</v>
      </c>
      <c r="I1019" t="s">
        <v>287</v>
      </c>
      <c r="J1019" t="s">
        <v>287</v>
      </c>
      <c r="K1019" t="s">
        <v>287</v>
      </c>
      <c r="L1019" t="s">
        <v>287</v>
      </c>
      <c r="M1019" t="s">
        <v>581</v>
      </c>
      <c r="N1019" t="s">
        <v>287</v>
      </c>
      <c r="O1019" t="s">
        <v>287</v>
      </c>
      <c r="P1019" t="s">
        <v>287</v>
      </c>
      <c r="Q1019" t="s">
        <v>581</v>
      </c>
      <c r="R1019" t="s">
        <v>287</v>
      </c>
      <c r="S1019" t="s">
        <v>287</v>
      </c>
      <c r="T1019" t="s">
        <v>287</v>
      </c>
    </row>
    <row r="1020" spans="1:20" x14ac:dyDescent="0.25">
      <c r="A1020" t="s">
        <v>392</v>
      </c>
      <c r="B1020" t="s">
        <v>393</v>
      </c>
      <c r="C1020" t="s">
        <v>574</v>
      </c>
      <c r="D1020" t="s">
        <v>394</v>
      </c>
      <c r="E1020" t="s">
        <v>1391</v>
      </c>
      <c r="F1020" t="s">
        <v>591</v>
      </c>
      <c r="G1020" t="s">
        <v>287</v>
      </c>
      <c r="H1020" t="s">
        <v>287</v>
      </c>
      <c r="I1020" t="s">
        <v>287</v>
      </c>
      <c r="J1020" t="s">
        <v>287</v>
      </c>
      <c r="K1020" t="s">
        <v>1392</v>
      </c>
      <c r="L1020" t="s">
        <v>342</v>
      </c>
      <c r="M1020" t="s">
        <v>596</v>
      </c>
      <c r="N1020" t="s">
        <v>997</v>
      </c>
      <c r="O1020" t="s">
        <v>287</v>
      </c>
      <c r="P1020" t="s">
        <v>574</v>
      </c>
      <c r="Q1020" t="s">
        <v>936</v>
      </c>
      <c r="R1020" t="s">
        <v>287</v>
      </c>
      <c r="S1020" t="s">
        <v>287</v>
      </c>
      <c r="T1020" t="s">
        <v>394</v>
      </c>
    </row>
    <row r="1021" spans="1:20" x14ac:dyDescent="0.25">
      <c r="A1021" t="s">
        <v>304</v>
      </c>
      <c r="B1021" t="s">
        <v>305</v>
      </c>
      <c r="C1021" t="s">
        <v>539</v>
      </c>
      <c r="D1021" t="s">
        <v>1071</v>
      </c>
      <c r="E1021" t="s">
        <v>724</v>
      </c>
      <c r="F1021" t="s">
        <v>1380</v>
      </c>
      <c r="G1021" t="s">
        <v>287</v>
      </c>
      <c r="H1021" t="s">
        <v>287</v>
      </c>
      <c r="I1021" t="s">
        <v>509</v>
      </c>
      <c r="J1021" t="s">
        <v>287</v>
      </c>
      <c r="K1021" t="s">
        <v>823</v>
      </c>
      <c r="L1021" t="s">
        <v>348</v>
      </c>
      <c r="M1021" t="s">
        <v>447</v>
      </c>
      <c r="N1021" t="s">
        <v>1381</v>
      </c>
      <c r="O1021" t="s">
        <v>287</v>
      </c>
      <c r="P1021" t="s">
        <v>535</v>
      </c>
      <c r="Q1021" t="s">
        <v>887</v>
      </c>
      <c r="R1021" t="s">
        <v>509</v>
      </c>
      <c r="S1021" t="s">
        <v>287</v>
      </c>
      <c r="T1021" t="s">
        <v>419</v>
      </c>
    </row>
    <row r="1023" spans="1:20" x14ac:dyDescent="0.25">
      <c r="A1023" t="s">
        <v>1393</v>
      </c>
    </row>
    <row r="1024" spans="1:20" x14ac:dyDescent="0.25">
      <c r="A1024" t="s">
        <v>211</v>
      </c>
    </row>
    <row r="1025" spans="1:20" x14ac:dyDescent="0.25">
      <c r="A1025" t="s">
        <v>313</v>
      </c>
      <c r="B1025" t="s">
        <v>273</v>
      </c>
      <c r="C1025" t="s">
        <v>1363</v>
      </c>
      <c r="D1025" t="s">
        <v>1364</v>
      </c>
      <c r="E1025" t="s">
        <v>1365</v>
      </c>
      <c r="F1025" t="s">
        <v>1366</v>
      </c>
      <c r="G1025" t="s">
        <v>1367</v>
      </c>
      <c r="H1025" t="s">
        <v>1368</v>
      </c>
      <c r="I1025" t="s">
        <v>1369</v>
      </c>
      <c r="J1025" t="s">
        <v>1370</v>
      </c>
      <c r="K1025" t="s">
        <v>1371</v>
      </c>
      <c r="L1025" t="s">
        <v>1372</v>
      </c>
      <c r="M1025" t="s">
        <v>1373</v>
      </c>
      <c r="N1025" t="s">
        <v>1374</v>
      </c>
      <c r="O1025" t="s">
        <v>372</v>
      </c>
      <c r="P1025" t="s">
        <v>1375</v>
      </c>
      <c r="Q1025" t="s">
        <v>1224</v>
      </c>
      <c r="R1025" t="s">
        <v>357</v>
      </c>
      <c r="S1025" t="s">
        <v>280</v>
      </c>
      <c r="T1025" t="s">
        <v>1376</v>
      </c>
    </row>
    <row r="1026" spans="1:20" x14ac:dyDescent="0.25">
      <c r="A1026" t="s">
        <v>314</v>
      </c>
      <c r="B1026" t="s">
        <v>315</v>
      </c>
      <c r="C1026" t="s">
        <v>287</v>
      </c>
      <c r="D1026" t="s">
        <v>377</v>
      </c>
      <c r="E1026" t="s">
        <v>665</v>
      </c>
      <c r="F1026" t="s">
        <v>722</v>
      </c>
      <c r="G1026" t="s">
        <v>287</v>
      </c>
      <c r="H1026" t="s">
        <v>287</v>
      </c>
      <c r="I1026" t="s">
        <v>309</v>
      </c>
      <c r="J1026" t="s">
        <v>287</v>
      </c>
      <c r="K1026" t="s">
        <v>299</v>
      </c>
      <c r="L1026" t="s">
        <v>1118</v>
      </c>
      <c r="M1026" t="s">
        <v>555</v>
      </c>
      <c r="N1026" t="s">
        <v>1094</v>
      </c>
      <c r="O1026" t="s">
        <v>287</v>
      </c>
      <c r="P1026" t="s">
        <v>287</v>
      </c>
      <c r="Q1026" t="s">
        <v>1030</v>
      </c>
      <c r="R1026" t="s">
        <v>287</v>
      </c>
      <c r="S1026" t="s">
        <v>287</v>
      </c>
      <c r="T1026" t="s">
        <v>377</v>
      </c>
    </row>
    <row r="1027" spans="1:20" x14ac:dyDescent="0.25">
      <c r="A1027" t="s">
        <v>321</v>
      </c>
      <c r="B1027" t="s">
        <v>322</v>
      </c>
      <c r="C1027" t="s">
        <v>766</v>
      </c>
      <c r="D1027" t="s">
        <v>422</v>
      </c>
      <c r="E1027" t="s">
        <v>466</v>
      </c>
      <c r="F1027" t="s">
        <v>339</v>
      </c>
      <c r="G1027" t="s">
        <v>287</v>
      </c>
      <c r="H1027" t="s">
        <v>287</v>
      </c>
      <c r="I1027" t="s">
        <v>287</v>
      </c>
      <c r="J1027" t="s">
        <v>287</v>
      </c>
      <c r="K1027" t="s">
        <v>1095</v>
      </c>
      <c r="L1027" t="s">
        <v>409</v>
      </c>
      <c r="M1027" t="s">
        <v>424</v>
      </c>
      <c r="N1027" t="s">
        <v>602</v>
      </c>
      <c r="O1027" t="s">
        <v>287</v>
      </c>
      <c r="P1027" t="s">
        <v>541</v>
      </c>
      <c r="Q1027" t="s">
        <v>1245</v>
      </c>
      <c r="R1027" t="s">
        <v>309</v>
      </c>
      <c r="S1027" t="s">
        <v>287</v>
      </c>
      <c r="T1027" t="s">
        <v>309</v>
      </c>
    </row>
    <row r="1028" spans="1:20" x14ac:dyDescent="0.25">
      <c r="A1028" t="s">
        <v>304</v>
      </c>
      <c r="B1028" t="s">
        <v>305</v>
      </c>
      <c r="C1028" t="s">
        <v>539</v>
      </c>
      <c r="D1028" t="s">
        <v>1071</v>
      </c>
      <c r="E1028" t="s">
        <v>724</v>
      </c>
      <c r="F1028" t="s">
        <v>1380</v>
      </c>
      <c r="G1028" t="s">
        <v>287</v>
      </c>
      <c r="H1028" t="s">
        <v>287</v>
      </c>
      <c r="I1028" t="s">
        <v>509</v>
      </c>
      <c r="J1028" t="s">
        <v>287</v>
      </c>
      <c r="K1028" t="s">
        <v>823</v>
      </c>
      <c r="L1028" t="s">
        <v>348</v>
      </c>
      <c r="M1028" t="s">
        <v>447</v>
      </c>
      <c r="N1028" t="s">
        <v>1381</v>
      </c>
      <c r="O1028" t="s">
        <v>287</v>
      </c>
      <c r="P1028" t="s">
        <v>535</v>
      </c>
      <c r="Q1028" t="s">
        <v>887</v>
      </c>
      <c r="R1028" t="s">
        <v>509</v>
      </c>
      <c r="S1028" t="s">
        <v>287</v>
      </c>
      <c r="T1028" t="s">
        <v>419</v>
      </c>
    </row>
    <row r="1030" spans="1:20" x14ac:dyDescent="0.25">
      <c r="A1030" t="s">
        <v>1394</v>
      </c>
    </row>
    <row r="1031" spans="1:20" x14ac:dyDescent="0.25">
      <c r="A1031" t="s">
        <v>212</v>
      </c>
    </row>
    <row r="1032" spans="1:20" x14ac:dyDescent="0.25">
      <c r="A1032" t="s">
        <v>313</v>
      </c>
      <c r="B1032" t="s">
        <v>273</v>
      </c>
      <c r="C1032" t="s">
        <v>1395</v>
      </c>
      <c r="D1032" t="s">
        <v>1396</v>
      </c>
      <c r="E1032" t="s">
        <v>1397</v>
      </c>
      <c r="F1032" t="s">
        <v>1398</v>
      </c>
      <c r="G1032" t="s">
        <v>1399</v>
      </c>
      <c r="H1032" t="s">
        <v>357</v>
      </c>
      <c r="I1032" t="s">
        <v>1400</v>
      </c>
      <c r="J1032" t="s">
        <v>280</v>
      </c>
      <c r="K1032" t="s">
        <v>444</v>
      </c>
    </row>
    <row r="1033" spans="1:20" x14ac:dyDescent="0.25">
      <c r="A1033" t="s">
        <v>314</v>
      </c>
      <c r="B1033" t="s">
        <v>1401</v>
      </c>
      <c r="C1033" t="s">
        <v>287</v>
      </c>
      <c r="D1033" t="s">
        <v>287</v>
      </c>
      <c r="E1033" t="s">
        <v>683</v>
      </c>
      <c r="F1033" t="s">
        <v>941</v>
      </c>
      <c r="G1033" t="s">
        <v>287</v>
      </c>
      <c r="H1033" t="s">
        <v>287</v>
      </c>
      <c r="I1033" t="s">
        <v>669</v>
      </c>
      <c r="J1033" t="s">
        <v>287</v>
      </c>
      <c r="K1033" t="s">
        <v>683</v>
      </c>
    </row>
    <row r="1034" spans="1:20" x14ac:dyDescent="0.25">
      <c r="A1034" t="s">
        <v>321</v>
      </c>
      <c r="B1034" t="s">
        <v>367</v>
      </c>
      <c r="C1034" t="s">
        <v>526</v>
      </c>
      <c r="D1034" t="s">
        <v>287</v>
      </c>
      <c r="E1034" t="s">
        <v>293</v>
      </c>
      <c r="F1034" t="s">
        <v>1402</v>
      </c>
      <c r="G1034" t="s">
        <v>287</v>
      </c>
      <c r="H1034" t="s">
        <v>287</v>
      </c>
      <c r="I1034" t="s">
        <v>526</v>
      </c>
      <c r="J1034" t="s">
        <v>287</v>
      </c>
      <c r="K1034" t="s">
        <v>287</v>
      </c>
    </row>
    <row r="1035" spans="1:20" x14ac:dyDescent="0.25">
      <c r="A1035" t="s">
        <v>304</v>
      </c>
      <c r="B1035" t="s">
        <v>1403</v>
      </c>
      <c r="C1035" t="s">
        <v>564</v>
      </c>
      <c r="D1035" t="s">
        <v>287</v>
      </c>
      <c r="E1035" t="s">
        <v>564</v>
      </c>
      <c r="F1035" t="s">
        <v>1016</v>
      </c>
      <c r="G1035" t="s">
        <v>287</v>
      </c>
      <c r="H1035" t="s">
        <v>287</v>
      </c>
      <c r="I1035" t="s">
        <v>575</v>
      </c>
      <c r="J1035" t="s">
        <v>287</v>
      </c>
      <c r="K1035" t="s">
        <v>535</v>
      </c>
    </row>
    <row r="1037" spans="1:20" x14ac:dyDescent="0.25">
      <c r="A1037" t="s">
        <v>1404</v>
      </c>
    </row>
    <row r="1038" spans="1:20" x14ac:dyDescent="0.25">
      <c r="A1038" t="s">
        <v>213</v>
      </c>
    </row>
    <row r="1039" spans="1:20" x14ac:dyDescent="0.25">
      <c r="A1039" t="s">
        <v>313</v>
      </c>
      <c r="B1039" t="s">
        <v>273</v>
      </c>
      <c r="C1039" t="s">
        <v>1405</v>
      </c>
      <c r="D1039" t="s">
        <v>1406</v>
      </c>
      <c r="E1039" t="s">
        <v>1407</v>
      </c>
      <c r="F1039" t="s">
        <v>1408</v>
      </c>
      <c r="G1039" t="s">
        <v>357</v>
      </c>
      <c r="H1039" t="s">
        <v>280</v>
      </c>
    </row>
    <row r="1040" spans="1:20" x14ac:dyDescent="0.25">
      <c r="A1040" t="s">
        <v>314</v>
      </c>
      <c r="B1040" t="s">
        <v>368</v>
      </c>
      <c r="C1040" t="s">
        <v>360</v>
      </c>
      <c r="D1040" t="s">
        <v>362</v>
      </c>
      <c r="E1040" t="s">
        <v>368</v>
      </c>
      <c r="F1040" t="s">
        <v>362</v>
      </c>
      <c r="G1040" t="s">
        <v>362</v>
      </c>
      <c r="H1040" t="s">
        <v>362</v>
      </c>
    </row>
    <row r="1041" spans="1:8" x14ac:dyDescent="0.25">
      <c r="A1041" t="s">
        <v>321</v>
      </c>
      <c r="B1041" t="s">
        <v>825</v>
      </c>
      <c r="C1041" t="s">
        <v>362</v>
      </c>
      <c r="D1041" t="s">
        <v>362</v>
      </c>
      <c r="E1041" t="s">
        <v>369</v>
      </c>
      <c r="F1041" t="s">
        <v>360</v>
      </c>
      <c r="G1041" t="s">
        <v>362</v>
      </c>
      <c r="H1041" t="s">
        <v>362</v>
      </c>
    </row>
    <row r="1042" spans="1:8" x14ac:dyDescent="0.25">
      <c r="A1042" t="s">
        <v>304</v>
      </c>
      <c r="B1042" t="s">
        <v>451</v>
      </c>
      <c r="C1042" t="s">
        <v>360</v>
      </c>
      <c r="D1042" t="s">
        <v>362</v>
      </c>
      <c r="E1042" t="s">
        <v>439</v>
      </c>
      <c r="F1042" t="s">
        <v>360</v>
      </c>
      <c r="G1042" t="s">
        <v>362</v>
      </c>
      <c r="H1042" t="s">
        <v>362</v>
      </c>
    </row>
    <row r="1044" spans="1:8" x14ac:dyDescent="0.25">
      <c r="A1044" t="s">
        <v>1409</v>
      </c>
    </row>
    <row r="1045" spans="1:8" x14ac:dyDescent="0.25">
      <c r="A1045" t="s">
        <v>214</v>
      </c>
    </row>
    <row r="1046" spans="1:8" x14ac:dyDescent="0.25">
      <c r="A1046" t="s">
        <v>313</v>
      </c>
      <c r="B1046" t="s">
        <v>273</v>
      </c>
      <c r="C1046" t="s">
        <v>1410</v>
      </c>
      <c r="D1046" t="s">
        <v>357</v>
      </c>
      <c r="E1046" t="s">
        <v>280</v>
      </c>
      <c r="F1046" t="s">
        <v>1411</v>
      </c>
      <c r="G1046" t="s">
        <v>1412</v>
      </c>
      <c r="H1046" t="s">
        <v>1413</v>
      </c>
    </row>
    <row r="1047" spans="1:8" x14ac:dyDescent="0.25">
      <c r="A1047" t="s">
        <v>314</v>
      </c>
      <c r="B1047" t="s">
        <v>368</v>
      </c>
      <c r="C1047" t="s">
        <v>362</v>
      </c>
      <c r="D1047" t="s">
        <v>362</v>
      </c>
      <c r="E1047" t="s">
        <v>362</v>
      </c>
      <c r="F1047" t="s">
        <v>360</v>
      </c>
      <c r="G1047" t="s">
        <v>362</v>
      </c>
      <c r="H1047" t="s">
        <v>360</v>
      </c>
    </row>
    <row r="1048" spans="1:8" x14ac:dyDescent="0.25">
      <c r="A1048" t="s">
        <v>321</v>
      </c>
      <c r="B1048" t="s">
        <v>451</v>
      </c>
      <c r="C1048" t="s">
        <v>368</v>
      </c>
      <c r="D1048" t="s">
        <v>362</v>
      </c>
      <c r="E1048" t="s">
        <v>362</v>
      </c>
      <c r="F1048" t="s">
        <v>439</v>
      </c>
      <c r="G1048" t="s">
        <v>362</v>
      </c>
      <c r="H1048" t="s">
        <v>360</v>
      </c>
    </row>
    <row r="1049" spans="1:8" x14ac:dyDescent="0.25">
      <c r="A1049" t="s">
        <v>304</v>
      </c>
      <c r="B1049" t="s">
        <v>453</v>
      </c>
      <c r="C1049" t="s">
        <v>368</v>
      </c>
      <c r="D1049" t="s">
        <v>362</v>
      </c>
      <c r="E1049" t="s">
        <v>362</v>
      </c>
      <c r="F1049" t="s">
        <v>451</v>
      </c>
      <c r="G1049" t="s">
        <v>362</v>
      </c>
      <c r="H1049" t="s">
        <v>368</v>
      </c>
    </row>
    <row r="1051" spans="1:8" x14ac:dyDescent="0.25">
      <c r="A1051" t="s">
        <v>1414</v>
      </c>
    </row>
    <row r="1052" spans="1:8" x14ac:dyDescent="0.25">
      <c r="A1052" t="s">
        <v>215</v>
      </c>
    </row>
    <row r="1053" spans="1:8" x14ac:dyDescent="0.25">
      <c r="A1053" t="s">
        <v>272</v>
      </c>
      <c r="B1053" t="s">
        <v>273</v>
      </c>
      <c r="C1053" t="s">
        <v>1415</v>
      </c>
      <c r="D1053" t="s">
        <v>357</v>
      </c>
      <c r="E1053" t="s">
        <v>280</v>
      </c>
      <c r="F1053" t="s">
        <v>1416</v>
      </c>
      <c r="G1053" t="s">
        <v>1417</v>
      </c>
      <c r="H1053" t="s">
        <v>1418</v>
      </c>
    </row>
    <row r="1054" spans="1:8" x14ac:dyDescent="0.25">
      <c r="A1054" t="s">
        <v>282</v>
      </c>
      <c r="B1054" t="s">
        <v>1419</v>
      </c>
      <c r="C1054" t="s">
        <v>1420</v>
      </c>
      <c r="D1054" t="s">
        <v>287</v>
      </c>
      <c r="E1054" t="s">
        <v>287</v>
      </c>
      <c r="F1054" t="s">
        <v>1421</v>
      </c>
      <c r="G1054" t="s">
        <v>341</v>
      </c>
      <c r="H1054" t="s">
        <v>815</v>
      </c>
    </row>
    <row r="1055" spans="1:8" x14ac:dyDescent="0.25">
      <c r="A1055" t="s">
        <v>290</v>
      </c>
      <c r="B1055" t="s">
        <v>1422</v>
      </c>
      <c r="C1055" t="s">
        <v>1178</v>
      </c>
      <c r="D1055" t="s">
        <v>287</v>
      </c>
      <c r="E1055" t="s">
        <v>287</v>
      </c>
      <c r="F1055" t="s">
        <v>1137</v>
      </c>
      <c r="G1055" t="s">
        <v>570</v>
      </c>
      <c r="H1055" t="s">
        <v>1423</v>
      </c>
    </row>
    <row r="1056" spans="1:8" x14ac:dyDescent="0.25">
      <c r="A1056" t="s">
        <v>298</v>
      </c>
      <c r="B1056" t="s">
        <v>363</v>
      </c>
      <c r="C1056" t="s">
        <v>976</v>
      </c>
      <c r="D1056" t="s">
        <v>287</v>
      </c>
      <c r="E1056" t="s">
        <v>287</v>
      </c>
      <c r="F1056" t="s">
        <v>746</v>
      </c>
      <c r="G1056" t="s">
        <v>398</v>
      </c>
      <c r="H1056" t="s">
        <v>746</v>
      </c>
    </row>
    <row r="1057" spans="1:8" x14ac:dyDescent="0.25">
      <c r="A1057" t="s">
        <v>304</v>
      </c>
      <c r="B1057" t="s">
        <v>1424</v>
      </c>
      <c r="C1057" t="s">
        <v>519</v>
      </c>
      <c r="D1057" t="s">
        <v>287</v>
      </c>
      <c r="E1057" t="s">
        <v>287</v>
      </c>
      <c r="F1057" t="s">
        <v>661</v>
      </c>
      <c r="G1057" t="s">
        <v>575</v>
      </c>
      <c r="H1057" t="s">
        <v>317</v>
      </c>
    </row>
    <row r="1059" spans="1:8" x14ac:dyDescent="0.25">
      <c r="A1059" t="s">
        <v>1425</v>
      </c>
    </row>
    <row r="1060" spans="1:8" x14ac:dyDescent="0.25">
      <c r="A1060" t="s">
        <v>216</v>
      </c>
    </row>
    <row r="1061" spans="1:8" x14ac:dyDescent="0.25">
      <c r="A1061" t="s">
        <v>313</v>
      </c>
      <c r="B1061" t="s">
        <v>273</v>
      </c>
      <c r="C1061" t="s">
        <v>1415</v>
      </c>
      <c r="D1061" t="s">
        <v>357</v>
      </c>
      <c r="E1061" t="s">
        <v>280</v>
      </c>
      <c r="F1061" t="s">
        <v>1416</v>
      </c>
      <c r="G1061" t="s">
        <v>1417</v>
      </c>
      <c r="H1061" t="s">
        <v>1418</v>
      </c>
    </row>
    <row r="1062" spans="1:8" x14ac:dyDescent="0.25">
      <c r="A1062" t="s">
        <v>314</v>
      </c>
      <c r="B1062" t="s">
        <v>867</v>
      </c>
      <c r="C1062" t="s">
        <v>869</v>
      </c>
      <c r="D1062" t="s">
        <v>287</v>
      </c>
      <c r="E1062" t="s">
        <v>287</v>
      </c>
      <c r="F1062" t="s">
        <v>663</v>
      </c>
      <c r="G1062" t="s">
        <v>551</v>
      </c>
      <c r="H1062" t="s">
        <v>1426</v>
      </c>
    </row>
    <row r="1063" spans="1:8" x14ac:dyDescent="0.25">
      <c r="A1063" t="s">
        <v>321</v>
      </c>
      <c r="B1063" t="s">
        <v>1427</v>
      </c>
      <c r="C1063" t="s">
        <v>1049</v>
      </c>
      <c r="D1063" t="s">
        <v>287</v>
      </c>
      <c r="E1063" t="s">
        <v>287</v>
      </c>
      <c r="F1063" t="s">
        <v>1265</v>
      </c>
      <c r="G1063" t="s">
        <v>831</v>
      </c>
      <c r="H1063" t="s">
        <v>1428</v>
      </c>
    </row>
    <row r="1064" spans="1:8" x14ac:dyDescent="0.25">
      <c r="A1064" t="s">
        <v>304</v>
      </c>
      <c r="B1064" t="s">
        <v>1424</v>
      </c>
      <c r="C1064" t="s">
        <v>519</v>
      </c>
      <c r="D1064" t="s">
        <v>287</v>
      </c>
      <c r="E1064" t="s">
        <v>287</v>
      </c>
      <c r="F1064" t="s">
        <v>661</v>
      </c>
      <c r="G1064" t="s">
        <v>575</v>
      </c>
      <c r="H1064" t="s">
        <v>317</v>
      </c>
    </row>
    <row r="1066" spans="1:8" x14ac:dyDescent="0.25">
      <c r="A1066" t="s">
        <v>1429</v>
      </c>
    </row>
    <row r="1067" spans="1:8" x14ac:dyDescent="0.25">
      <c r="A1067" t="s">
        <v>217</v>
      </c>
    </row>
    <row r="1068" spans="1:8" x14ac:dyDescent="0.25">
      <c r="A1068" t="s">
        <v>313</v>
      </c>
      <c r="B1068" t="s">
        <v>273</v>
      </c>
      <c r="C1068" t="s">
        <v>375</v>
      </c>
      <c r="D1068" t="s">
        <v>380</v>
      </c>
      <c r="E1068" t="s">
        <v>386</v>
      </c>
      <c r="F1068" t="s">
        <v>390</v>
      </c>
      <c r="G1068" t="s">
        <v>392</v>
      </c>
    </row>
    <row r="1069" spans="1:8" x14ac:dyDescent="0.25">
      <c r="A1069" t="s">
        <v>314</v>
      </c>
      <c r="B1069" t="s">
        <v>315</v>
      </c>
      <c r="C1069" t="s">
        <v>337</v>
      </c>
      <c r="D1069" t="s">
        <v>1430</v>
      </c>
      <c r="E1069" t="s">
        <v>702</v>
      </c>
      <c r="F1069" t="s">
        <v>309</v>
      </c>
      <c r="G1069" t="s">
        <v>466</v>
      </c>
    </row>
    <row r="1070" spans="1:8" x14ac:dyDescent="0.25">
      <c r="A1070" t="s">
        <v>321</v>
      </c>
      <c r="B1070" t="s">
        <v>322</v>
      </c>
      <c r="C1070" t="s">
        <v>423</v>
      </c>
      <c r="D1070" t="s">
        <v>1105</v>
      </c>
      <c r="E1070" t="s">
        <v>632</v>
      </c>
      <c r="F1070" t="s">
        <v>309</v>
      </c>
      <c r="G1070" t="s">
        <v>703</v>
      </c>
    </row>
    <row r="1071" spans="1:8" x14ac:dyDescent="0.25">
      <c r="A1071" t="s">
        <v>304</v>
      </c>
      <c r="B1071" t="s">
        <v>305</v>
      </c>
      <c r="C1071" t="s">
        <v>559</v>
      </c>
      <c r="D1071" t="s">
        <v>1196</v>
      </c>
      <c r="E1071" t="s">
        <v>344</v>
      </c>
      <c r="F1071" t="s">
        <v>309</v>
      </c>
      <c r="G1071" t="s">
        <v>311</v>
      </c>
    </row>
    <row r="1073" spans="1:11" x14ac:dyDescent="0.25">
      <c r="A1073" t="s">
        <v>1431</v>
      </c>
    </row>
    <row r="1074" spans="1:11" x14ac:dyDescent="0.25">
      <c r="A1074" t="s">
        <v>218</v>
      </c>
    </row>
    <row r="1075" spans="1:11" x14ac:dyDescent="0.25">
      <c r="A1075" t="s">
        <v>272</v>
      </c>
      <c r="B1075" t="s">
        <v>273</v>
      </c>
      <c r="C1075" t="s">
        <v>375</v>
      </c>
      <c r="D1075" t="s">
        <v>1432</v>
      </c>
      <c r="E1075" t="s">
        <v>1433</v>
      </c>
      <c r="F1075" t="s">
        <v>1434</v>
      </c>
      <c r="G1075" t="s">
        <v>386</v>
      </c>
      <c r="H1075" t="s">
        <v>1435</v>
      </c>
      <c r="I1075" t="s">
        <v>1436</v>
      </c>
      <c r="J1075" t="s">
        <v>1437</v>
      </c>
      <c r="K1075" t="s">
        <v>392</v>
      </c>
    </row>
    <row r="1076" spans="1:11" x14ac:dyDescent="0.25">
      <c r="A1076" t="s">
        <v>282</v>
      </c>
      <c r="B1076" t="s">
        <v>283</v>
      </c>
      <c r="C1076" t="s">
        <v>604</v>
      </c>
      <c r="D1076" t="s">
        <v>1009</v>
      </c>
      <c r="E1076" t="s">
        <v>323</v>
      </c>
      <c r="F1076" t="s">
        <v>460</v>
      </c>
      <c r="G1076" t="s">
        <v>287</v>
      </c>
      <c r="H1076" t="s">
        <v>460</v>
      </c>
      <c r="I1076" t="s">
        <v>301</v>
      </c>
      <c r="J1076" t="s">
        <v>287</v>
      </c>
      <c r="K1076" t="s">
        <v>289</v>
      </c>
    </row>
    <row r="1077" spans="1:11" x14ac:dyDescent="0.25">
      <c r="A1077" t="s">
        <v>290</v>
      </c>
      <c r="B1077" t="s">
        <v>291</v>
      </c>
      <c r="C1077" t="s">
        <v>337</v>
      </c>
      <c r="D1077" t="s">
        <v>703</v>
      </c>
      <c r="E1077" t="s">
        <v>855</v>
      </c>
      <c r="F1077" t="s">
        <v>625</v>
      </c>
      <c r="G1077" t="s">
        <v>287</v>
      </c>
      <c r="H1077" t="s">
        <v>625</v>
      </c>
      <c r="I1077" t="s">
        <v>287</v>
      </c>
      <c r="J1077" t="s">
        <v>395</v>
      </c>
      <c r="K1077" t="s">
        <v>1438</v>
      </c>
    </row>
    <row r="1078" spans="1:11" x14ac:dyDescent="0.25">
      <c r="A1078" t="s">
        <v>298</v>
      </c>
      <c r="B1078" t="s">
        <v>283</v>
      </c>
      <c r="C1078" t="s">
        <v>287</v>
      </c>
      <c r="D1078" t="s">
        <v>460</v>
      </c>
      <c r="E1078" t="s">
        <v>287</v>
      </c>
      <c r="F1078" t="s">
        <v>287</v>
      </c>
      <c r="G1078" t="s">
        <v>1439</v>
      </c>
      <c r="H1078" t="s">
        <v>287</v>
      </c>
      <c r="I1078" t="s">
        <v>287</v>
      </c>
      <c r="J1078" t="s">
        <v>460</v>
      </c>
      <c r="K1078" t="s">
        <v>604</v>
      </c>
    </row>
    <row r="1079" spans="1:11" x14ac:dyDescent="0.25">
      <c r="A1079" t="s">
        <v>304</v>
      </c>
      <c r="B1079" t="s">
        <v>305</v>
      </c>
      <c r="C1079" t="s">
        <v>559</v>
      </c>
      <c r="D1079" t="s">
        <v>1440</v>
      </c>
      <c r="E1079" t="s">
        <v>986</v>
      </c>
      <c r="F1079" t="s">
        <v>382</v>
      </c>
      <c r="G1079" t="s">
        <v>344</v>
      </c>
      <c r="H1079" t="s">
        <v>382</v>
      </c>
      <c r="I1079" t="s">
        <v>309</v>
      </c>
      <c r="J1079" t="s">
        <v>539</v>
      </c>
      <c r="K1079" t="s">
        <v>311</v>
      </c>
    </row>
    <row r="1081" spans="1:11" x14ac:dyDescent="0.25">
      <c r="A1081" t="s">
        <v>1441</v>
      </c>
    </row>
    <row r="1082" spans="1:11" x14ac:dyDescent="0.25">
      <c r="A1082" t="s">
        <v>219</v>
      </c>
    </row>
    <row r="1083" spans="1:11" x14ac:dyDescent="0.25">
      <c r="A1083" t="s">
        <v>401</v>
      </c>
      <c r="B1083" t="s">
        <v>273</v>
      </c>
      <c r="C1083" t="s">
        <v>375</v>
      </c>
      <c r="D1083" t="s">
        <v>1432</v>
      </c>
      <c r="E1083" t="s">
        <v>1433</v>
      </c>
      <c r="F1083" t="s">
        <v>1434</v>
      </c>
      <c r="G1083" t="s">
        <v>386</v>
      </c>
      <c r="H1083" t="s">
        <v>1435</v>
      </c>
      <c r="I1083" t="s">
        <v>1436</v>
      </c>
      <c r="J1083" t="s">
        <v>1437</v>
      </c>
      <c r="K1083" t="s">
        <v>392</v>
      </c>
    </row>
    <row r="1084" spans="1:11" x14ac:dyDescent="0.25">
      <c r="A1084" t="s">
        <v>402</v>
      </c>
      <c r="B1084" t="s">
        <v>403</v>
      </c>
      <c r="C1084" t="s">
        <v>348</v>
      </c>
      <c r="D1084" t="s">
        <v>348</v>
      </c>
      <c r="E1084" t="s">
        <v>348</v>
      </c>
      <c r="F1084" t="s">
        <v>287</v>
      </c>
      <c r="G1084" t="s">
        <v>581</v>
      </c>
      <c r="H1084" t="s">
        <v>287</v>
      </c>
      <c r="I1084" t="s">
        <v>287</v>
      </c>
      <c r="J1084" t="s">
        <v>287</v>
      </c>
      <c r="K1084" t="s">
        <v>404</v>
      </c>
    </row>
    <row r="1085" spans="1:11" x14ac:dyDescent="0.25">
      <c r="A1085" t="s">
        <v>406</v>
      </c>
      <c r="B1085" t="s">
        <v>407</v>
      </c>
      <c r="C1085" t="s">
        <v>559</v>
      </c>
      <c r="D1085" t="s">
        <v>1127</v>
      </c>
      <c r="E1085" t="s">
        <v>579</v>
      </c>
      <c r="F1085" t="s">
        <v>408</v>
      </c>
      <c r="G1085" t="s">
        <v>346</v>
      </c>
      <c r="H1085" t="s">
        <v>408</v>
      </c>
      <c r="I1085" t="s">
        <v>822</v>
      </c>
      <c r="J1085" t="s">
        <v>574</v>
      </c>
      <c r="K1085" t="s">
        <v>1034</v>
      </c>
    </row>
    <row r="1086" spans="1:11" x14ac:dyDescent="0.25">
      <c r="A1086" t="s">
        <v>304</v>
      </c>
      <c r="B1086" t="s">
        <v>305</v>
      </c>
      <c r="C1086" t="s">
        <v>559</v>
      </c>
      <c r="D1086" t="s">
        <v>1440</v>
      </c>
      <c r="E1086" t="s">
        <v>986</v>
      </c>
      <c r="F1086" t="s">
        <v>382</v>
      </c>
      <c r="G1086" t="s">
        <v>344</v>
      </c>
      <c r="H1086" t="s">
        <v>382</v>
      </c>
      <c r="I1086" t="s">
        <v>309</v>
      </c>
      <c r="J1086" t="s">
        <v>539</v>
      </c>
      <c r="K1086" t="s">
        <v>311</v>
      </c>
    </row>
    <row r="1088" spans="1:11" x14ac:dyDescent="0.25">
      <c r="A1088" t="s">
        <v>1442</v>
      </c>
    </row>
    <row r="1089" spans="1:11" x14ac:dyDescent="0.25">
      <c r="A1089" t="s">
        <v>220</v>
      </c>
    </row>
    <row r="1090" spans="1:11" x14ac:dyDescent="0.25">
      <c r="A1090" t="s">
        <v>736</v>
      </c>
      <c r="B1090" t="s">
        <v>273</v>
      </c>
      <c r="C1090" t="s">
        <v>375</v>
      </c>
      <c r="D1090" t="s">
        <v>1432</v>
      </c>
      <c r="E1090" t="s">
        <v>1433</v>
      </c>
      <c r="F1090" t="s">
        <v>1434</v>
      </c>
      <c r="G1090" t="s">
        <v>386</v>
      </c>
      <c r="H1090" t="s">
        <v>1435</v>
      </c>
      <c r="I1090" t="s">
        <v>1436</v>
      </c>
      <c r="J1090" t="s">
        <v>1437</v>
      </c>
      <c r="K1090" t="s">
        <v>392</v>
      </c>
    </row>
    <row r="1091" spans="1:11" x14ac:dyDescent="0.25">
      <c r="A1091" t="s">
        <v>737</v>
      </c>
      <c r="B1091" t="s">
        <v>1200</v>
      </c>
      <c r="C1091" t="s">
        <v>286</v>
      </c>
      <c r="D1091" t="s">
        <v>1443</v>
      </c>
      <c r="E1091" t="s">
        <v>827</v>
      </c>
      <c r="F1091" t="s">
        <v>460</v>
      </c>
      <c r="G1091" t="s">
        <v>1245</v>
      </c>
      <c r="H1091" t="s">
        <v>395</v>
      </c>
      <c r="I1091" t="s">
        <v>287</v>
      </c>
      <c r="J1091" t="s">
        <v>492</v>
      </c>
      <c r="K1091" t="s">
        <v>1444</v>
      </c>
    </row>
    <row r="1092" spans="1:11" x14ac:dyDescent="0.25">
      <c r="A1092" t="s">
        <v>741</v>
      </c>
      <c r="B1092" t="s">
        <v>1203</v>
      </c>
      <c r="C1092" t="s">
        <v>1060</v>
      </c>
      <c r="D1092" t="s">
        <v>287</v>
      </c>
      <c r="E1092" t="s">
        <v>287</v>
      </c>
      <c r="F1092" t="s">
        <v>921</v>
      </c>
      <c r="G1092" t="s">
        <v>287</v>
      </c>
      <c r="H1092" t="s">
        <v>287</v>
      </c>
      <c r="I1092" t="s">
        <v>287</v>
      </c>
      <c r="J1092" t="s">
        <v>287</v>
      </c>
      <c r="K1092" t="s">
        <v>378</v>
      </c>
    </row>
    <row r="1093" spans="1:11" x14ac:dyDescent="0.25">
      <c r="A1093" t="s">
        <v>1205</v>
      </c>
      <c r="B1093" t="s">
        <v>368</v>
      </c>
      <c r="C1093" t="s">
        <v>287</v>
      </c>
      <c r="D1093" t="s">
        <v>287</v>
      </c>
      <c r="E1093" t="s">
        <v>287</v>
      </c>
      <c r="F1093" t="s">
        <v>287</v>
      </c>
      <c r="G1093" t="s">
        <v>581</v>
      </c>
      <c r="H1093" t="s">
        <v>287</v>
      </c>
      <c r="I1093" t="s">
        <v>287</v>
      </c>
      <c r="J1093" t="s">
        <v>287</v>
      </c>
      <c r="K1093" t="s">
        <v>581</v>
      </c>
    </row>
    <row r="1094" spans="1:11" x14ac:dyDescent="0.25">
      <c r="A1094" t="s">
        <v>742</v>
      </c>
      <c r="B1094" t="s">
        <v>1064</v>
      </c>
      <c r="C1094" t="s">
        <v>287</v>
      </c>
      <c r="D1094" t="s">
        <v>649</v>
      </c>
      <c r="E1094" t="s">
        <v>536</v>
      </c>
      <c r="F1094" t="s">
        <v>541</v>
      </c>
      <c r="G1094" t="s">
        <v>1445</v>
      </c>
      <c r="H1094" t="s">
        <v>492</v>
      </c>
      <c r="I1094" t="s">
        <v>574</v>
      </c>
      <c r="J1094" t="s">
        <v>413</v>
      </c>
      <c r="K1094" t="s">
        <v>1440</v>
      </c>
    </row>
    <row r="1095" spans="1:11" x14ac:dyDescent="0.25">
      <c r="A1095" t="s">
        <v>304</v>
      </c>
      <c r="B1095" t="s">
        <v>305</v>
      </c>
      <c r="C1095" t="s">
        <v>559</v>
      </c>
      <c r="D1095" t="s">
        <v>1440</v>
      </c>
      <c r="E1095" t="s">
        <v>986</v>
      </c>
      <c r="F1095" t="s">
        <v>382</v>
      </c>
      <c r="G1095" t="s">
        <v>344</v>
      </c>
      <c r="H1095" t="s">
        <v>382</v>
      </c>
      <c r="I1095" t="s">
        <v>309</v>
      </c>
      <c r="J1095" t="s">
        <v>539</v>
      </c>
      <c r="K1095" t="s">
        <v>311</v>
      </c>
    </row>
    <row r="1097" spans="1:11" x14ac:dyDescent="0.25">
      <c r="A1097" t="s">
        <v>1446</v>
      </c>
    </row>
    <row r="1098" spans="1:11" x14ac:dyDescent="0.25">
      <c r="A1098" t="s">
        <v>221</v>
      </c>
    </row>
    <row r="1099" spans="1:11" x14ac:dyDescent="0.25">
      <c r="A1099" t="s">
        <v>313</v>
      </c>
      <c r="B1099" t="s">
        <v>273</v>
      </c>
      <c r="C1099" t="s">
        <v>375</v>
      </c>
      <c r="D1099" t="s">
        <v>1432</v>
      </c>
      <c r="E1099" t="s">
        <v>1433</v>
      </c>
      <c r="F1099" t="s">
        <v>1434</v>
      </c>
      <c r="G1099" t="s">
        <v>386</v>
      </c>
      <c r="H1099" t="s">
        <v>1435</v>
      </c>
      <c r="I1099" t="s">
        <v>1436</v>
      </c>
      <c r="J1099" t="s">
        <v>1437</v>
      </c>
      <c r="K1099" t="s">
        <v>392</v>
      </c>
    </row>
    <row r="1100" spans="1:11" x14ac:dyDescent="0.25">
      <c r="A1100" t="s">
        <v>314</v>
      </c>
      <c r="B1100" t="s">
        <v>315</v>
      </c>
      <c r="C1100" t="s">
        <v>337</v>
      </c>
      <c r="D1100" t="s">
        <v>1447</v>
      </c>
      <c r="E1100" t="s">
        <v>317</v>
      </c>
      <c r="F1100" t="s">
        <v>287</v>
      </c>
      <c r="G1100" t="s">
        <v>702</v>
      </c>
      <c r="H1100" t="s">
        <v>550</v>
      </c>
      <c r="I1100" t="s">
        <v>309</v>
      </c>
      <c r="J1100" t="s">
        <v>550</v>
      </c>
      <c r="K1100" t="s">
        <v>466</v>
      </c>
    </row>
    <row r="1101" spans="1:11" x14ac:dyDescent="0.25">
      <c r="A1101" t="s">
        <v>321</v>
      </c>
      <c r="B1101" t="s">
        <v>322</v>
      </c>
      <c r="C1101" t="s">
        <v>423</v>
      </c>
      <c r="D1101" t="s">
        <v>942</v>
      </c>
      <c r="E1101" t="s">
        <v>409</v>
      </c>
      <c r="F1101" t="s">
        <v>409</v>
      </c>
      <c r="G1101" t="s">
        <v>632</v>
      </c>
      <c r="H1101" t="s">
        <v>462</v>
      </c>
      <c r="I1101" t="s">
        <v>309</v>
      </c>
      <c r="J1101" t="s">
        <v>309</v>
      </c>
      <c r="K1101" t="s">
        <v>703</v>
      </c>
    </row>
    <row r="1102" spans="1:11" x14ac:dyDescent="0.25">
      <c r="A1102" t="s">
        <v>304</v>
      </c>
      <c r="B1102" t="s">
        <v>305</v>
      </c>
      <c r="C1102" t="s">
        <v>559</v>
      </c>
      <c r="D1102" t="s">
        <v>1440</v>
      </c>
      <c r="E1102" t="s">
        <v>986</v>
      </c>
      <c r="F1102" t="s">
        <v>382</v>
      </c>
      <c r="G1102" t="s">
        <v>344</v>
      </c>
      <c r="H1102" t="s">
        <v>382</v>
      </c>
      <c r="I1102" t="s">
        <v>309</v>
      </c>
      <c r="J1102" t="s">
        <v>539</v>
      </c>
      <c r="K1102" t="s">
        <v>311</v>
      </c>
    </row>
    <row r="1104" spans="1:11" x14ac:dyDescent="0.25">
      <c r="A1104" t="s">
        <v>1448</v>
      </c>
    </row>
    <row r="1105" spans="1:15" x14ac:dyDescent="0.25">
      <c r="A1105" t="s">
        <v>222</v>
      </c>
    </row>
    <row r="1106" spans="1:15" x14ac:dyDescent="0.25">
      <c r="A1106" t="s">
        <v>272</v>
      </c>
      <c r="B1106" t="s">
        <v>273</v>
      </c>
      <c r="C1106" t="s">
        <v>372</v>
      </c>
      <c r="D1106" t="s">
        <v>1147</v>
      </c>
      <c r="E1106" t="s">
        <v>1148</v>
      </c>
      <c r="F1106" t="s">
        <v>1149</v>
      </c>
      <c r="G1106" t="s">
        <v>1150</v>
      </c>
      <c r="H1106" t="s">
        <v>279</v>
      </c>
      <c r="I1106" t="s">
        <v>280</v>
      </c>
      <c r="J1106" t="s">
        <v>1004</v>
      </c>
      <c r="K1106" t="s">
        <v>1151</v>
      </c>
      <c r="L1106" t="s">
        <v>1152</v>
      </c>
      <c r="M1106" t="s">
        <v>1153</v>
      </c>
      <c r="N1106" t="s">
        <v>1154</v>
      </c>
      <c r="O1106" t="s">
        <v>1155</v>
      </c>
    </row>
    <row r="1107" spans="1:15" x14ac:dyDescent="0.25">
      <c r="A1107" t="s">
        <v>282</v>
      </c>
      <c r="B1107" t="s">
        <v>1419</v>
      </c>
      <c r="C1107" t="s">
        <v>287</v>
      </c>
      <c r="D1107" t="s">
        <v>578</v>
      </c>
      <c r="E1107" t="s">
        <v>559</v>
      </c>
      <c r="F1107" t="s">
        <v>287</v>
      </c>
      <c r="G1107" t="s">
        <v>578</v>
      </c>
      <c r="H1107" t="s">
        <v>287</v>
      </c>
      <c r="I1107" t="s">
        <v>287</v>
      </c>
      <c r="J1107" t="s">
        <v>684</v>
      </c>
      <c r="K1107" t="s">
        <v>684</v>
      </c>
      <c r="L1107" t="s">
        <v>759</v>
      </c>
      <c r="M1107" t="s">
        <v>559</v>
      </c>
      <c r="N1107" t="s">
        <v>287</v>
      </c>
      <c r="O1107" t="s">
        <v>625</v>
      </c>
    </row>
    <row r="1108" spans="1:15" x14ac:dyDescent="0.25">
      <c r="A1108" t="s">
        <v>290</v>
      </c>
      <c r="B1108" t="s">
        <v>1449</v>
      </c>
      <c r="C1108" t="s">
        <v>287</v>
      </c>
      <c r="D1108" t="s">
        <v>672</v>
      </c>
      <c r="E1108" t="s">
        <v>841</v>
      </c>
      <c r="F1108" t="s">
        <v>395</v>
      </c>
      <c r="G1108" t="s">
        <v>745</v>
      </c>
      <c r="H1108" t="s">
        <v>287</v>
      </c>
      <c r="I1108" t="s">
        <v>287</v>
      </c>
      <c r="J1108" t="s">
        <v>1450</v>
      </c>
      <c r="K1108" t="s">
        <v>1094</v>
      </c>
      <c r="L1108" t="s">
        <v>409</v>
      </c>
      <c r="M1108" t="s">
        <v>1140</v>
      </c>
      <c r="N1108" t="s">
        <v>409</v>
      </c>
      <c r="O1108" t="s">
        <v>554</v>
      </c>
    </row>
    <row r="1109" spans="1:15" x14ac:dyDescent="0.25">
      <c r="A1109" t="s">
        <v>298</v>
      </c>
      <c r="B1109" t="s">
        <v>1401</v>
      </c>
      <c r="C1109" t="s">
        <v>287</v>
      </c>
      <c r="D1109" t="s">
        <v>683</v>
      </c>
      <c r="E1109" t="s">
        <v>660</v>
      </c>
      <c r="F1109" t="s">
        <v>1033</v>
      </c>
      <c r="G1109" t="s">
        <v>1173</v>
      </c>
      <c r="H1109" t="s">
        <v>287</v>
      </c>
      <c r="I1109" t="s">
        <v>287</v>
      </c>
      <c r="J1109" t="s">
        <v>1093</v>
      </c>
      <c r="K1109" t="s">
        <v>645</v>
      </c>
      <c r="L1109" t="s">
        <v>683</v>
      </c>
      <c r="M1109" t="s">
        <v>1451</v>
      </c>
      <c r="N1109" t="s">
        <v>531</v>
      </c>
      <c r="O1109" t="s">
        <v>660</v>
      </c>
    </row>
    <row r="1110" spans="1:15" x14ac:dyDescent="0.25">
      <c r="A1110" t="s">
        <v>304</v>
      </c>
      <c r="B1110" t="s">
        <v>1354</v>
      </c>
      <c r="C1110" t="s">
        <v>287</v>
      </c>
      <c r="D1110" t="s">
        <v>1052</v>
      </c>
      <c r="E1110" t="s">
        <v>341</v>
      </c>
      <c r="F1110" t="s">
        <v>766</v>
      </c>
      <c r="G1110" t="s">
        <v>1452</v>
      </c>
      <c r="H1110" t="s">
        <v>287</v>
      </c>
      <c r="I1110" t="s">
        <v>287</v>
      </c>
      <c r="J1110" t="s">
        <v>1453</v>
      </c>
      <c r="K1110" t="s">
        <v>572</v>
      </c>
      <c r="L1110" t="s">
        <v>536</v>
      </c>
      <c r="M1110" t="s">
        <v>341</v>
      </c>
      <c r="N1110" t="s">
        <v>648</v>
      </c>
      <c r="O1110" t="s">
        <v>482</v>
      </c>
    </row>
    <row r="1112" spans="1:15" x14ac:dyDescent="0.25">
      <c r="A1112" t="s">
        <v>1454</v>
      </c>
    </row>
    <row r="1113" spans="1:15" x14ac:dyDescent="0.25">
      <c r="A1113" t="s">
        <v>223</v>
      </c>
    </row>
    <row r="1114" spans="1:15" x14ac:dyDescent="0.25">
      <c r="A1114" t="s">
        <v>401</v>
      </c>
      <c r="B1114" t="s">
        <v>273</v>
      </c>
      <c r="C1114" t="s">
        <v>372</v>
      </c>
      <c r="D1114" t="s">
        <v>1147</v>
      </c>
      <c r="E1114" t="s">
        <v>1148</v>
      </c>
      <c r="F1114" t="s">
        <v>1149</v>
      </c>
      <c r="G1114" t="s">
        <v>1150</v>
      </c>
      <c r="H1114" t="s">
        <v>279</v>
      </c>
      <c r="I1114" t="s">
        <v>280</v>
      </c>
      <c r="J1114" t="s">
        <v>1004</v>
      </c>
      <c r="K1114" t="s">
        <v>1151</v>
      </c>
      <c r="L1114" t="s">
        <v>1152</v>
      </c>
      <c r="M1114" t="s">
        <v>1153</v>
      </c>
      <c r="N1114" t="s">
        <v>1154</v>
      </c>
      <c r="O1114" t="s">
        <v>1155</v>
      </c>
    </row>
    <row r="1115" spans="1:15" x14ac:dyDescent="0.25">
      <c r="A1115" t="s">
        <v>402</v>
      </c>
      <c r="B1115" t="s">
        <v>361</v>
      </c>
      <c r="C1115" t="s">
        <v>287</v>
      </c>
      <c r="D1115" t="s">
        <v>287</v>
      </c>
      <c r="E1115" t="s">
        <v>307</v>
      </c>
      <c r="F1115" t="s">
        <v>307</v>
      </c>
      <c r="G1115" t="s">
        <v>414</v>
      </c>
      <c r="H1115" t="s">
        <v>287</v>
      </c>
      <c r="I1115" t="s">
        <v>287</v>
      </c>
      <c r="J1115" t="s">
        <v>664</v>
      </c>
      <c r="K1115" t="s">
        <v>1455</v>
      </c>
      <c r="L1115" t="s">
        <v>287</v>
      </c>
      <c r="M1115" t="s">
        <v>414</v>
      </c>
      <c r="N1115" t="s">
        <v>307</v>
      </c>
      <c r="O1115" t="s">
        <v>287</v>
      </c>
    </row>
    <row r="1116" spans="1:15" x14ac:dyDescent="0.25">
      <c r="A1116" t="s">
        <v>406</v>
      </c>
      <c r="B1116" t="s">
        <v>1456</v>
      </c>
      <c r="C1116" t="s">
        <v>287</v>
      </c>
      <c r="D1116" t="s">
        <v>823</v>
      </c>
      <c r="E1116" t="s">
        <v>753</v>
      </c>
      <c r="F1116" t="s">
        <v>550</v>
      </c>
      <c r="G1116" t="s">
        <v>1457</v>
      </c>
      <c r="H1116" t="s">
        <v>287</v>
      </c>
      <c r="I1116" t="s">
        <v>287</v>
      </c>
      <c r="J1116" t="s">
        <v>1115</v>
      </c>
      <c r="K1116" t="s">
        <v>1458</v>
      </c>
      <c r="L1116" t="s">
        <v>338</v>
      </c>
      <c r="M1116" t="s">
        <v>558</v>
      </c>
      <c r="N1116" t="s">
        <v>636</v>
      </c>
      <c r="O1116" t="s">
        <v>910</v>
      </c>
    </row>
    <row r="1117" spans="1:15" x14ac:dyDescent="0.25">
      <c r="A1117" t="s">
        <v>304</v>
      </c>
      <c r="B1117" t="s">
        <v>1354</v>
      </c>
      <c r="C1117" t="s">
        <v>287</v>
      </c>
      <c r="D1117" t="s">
        <v>1052</v>
      </c>
      <c r="E1117" t="s">
        <v>341</v>
      </c>
      <c r="F1117" t="s">
        <v>766</v>
      </c>
      <c r="G1117" t="s">
        <v>1452</v>
      </c>
      <c r="H1117" t="s">
        <v>287</v>
      </c>
      <c r="I1117" t="s">
        <v>287</v>
      </c>
      <c r="J1117" t="s">
        <v>1453</v>
      </c>
      <c r="K1117" t="s">
        <v>572</v>
      </c>
      <c r="L1117" t="s">
        <v>536</v>
      </c>
      <c r="M1117" t="s">
        <v>341</v>
      </c>
      <c r="N1117" t="s">
        <v>648</v>
      </c>
      <c r="O1117" t="s">
        <v>482</v>
      </c>
    </row>
    <row r="1119" spans="1:15" x14ac:dyDescent="0.25">
      <c r="A1119" t="s">
        <v>1459</v>
      </c>
    </row>
    <row r="1120" spans="1:15" x14ac:dyDescent="0.25">
      <c r="A1120" t="s">
        <v>224</v>
      </c>
    </row>
    <row r="1121" spans="1:23" x14ac:dyDescent="0.25">
      <c r="A1121" t="s">
        <v>313</v>
      </c>
      <c r="B1121" t="s">
        <v>273</v>
      </c>
      <c r="C1121" t="s">
        <v>372</v>
      </c>
      <c r="D1121" t="s">
        <v>1147</v>
      </c>
      <c r="E1121" t="s">
        <v>1148</v>
      </c>
      <c r="F1121" t="s">
        <v>1149</v>
      </c>
      <c r="G1121" t="s">
        <v>1150</v>
      </c>
      <c r="H1121" t="s">
        <v>279</v>
      </c>
      <c r="I1121" t="s">
        <v>280</v>
      </c>
      <c r="J1121" t="s">
        <v>1004</v>
      </c>
      <c r="K1121" t="s">
        <v>1151</v>
      </c>
      <c r="L1121" t="s">
        <v>1152</v>
      </c>
      <c r="M1121" t="s">
        <v>1153</v>
      </c>
      <c r="N1121" t="s">
        <v>1154</v>
      </c>
      <c r="O1121" t="s">
        <v>1155</v>
      </c>
    </row>
    <row r="1122" spans="1:23" x14ac:dyDescent="0.25">
      <c r="A1122" t="s">
        <v>314</v>
      </c>
      <c r="B1122" t="s">
        <v>1460</v>
      </c>
      <c r="C1122" t="s">
        <v>287</v>
      </c>
      <c r="D1122" t="s">
        <v>669</v>
      </c>
      <c r="E1122" t="s">
        <v>669</v>
      </c>
      <c r="F1122" t="s">
        <v>541</v>
      </c>
      <c r="G1122" t="s">
        <v>404</v>
      </c>
      <c r="H1122" t="s">
        <v>287</v>
      </c>
      <c r="I1122" t="s">
        <v>287</v>
      </c>
      <c r="J1122" t="s">
        <v>1461</v>
      </c>
      <c r="K1122" t="s">
        <v>1144</v>
      </c>
      <c r="L1122" t="s">
        <v>939</v>
      </c>
      <c r="M1122" t="s">
        <v>939</v>
      </c>
      <c r="N1122" t="s">
        <v>343</v>
      </c>
      <c r="O1122" t="s">
        <v>921</v>
      </c>
    </row>
    <row r="1123" spans="1:23" x14ac:dyDescent="0.25">
      <c r="A1123" t="s">
        <v>321</v>
      </c>
      <c r="B1123" t="s">
        <v>1462</v>
      </c>
      <c r="C1123" t="s">
        <v>287</v>
      </c>
      <c r="D1123" t="s">
        <v>1423</v>
      </c>
      <c r="E1123" t="s">
        <v>682</v>
      </c>
      <c r="F1123" t="s">
        <v>409</v>
      </c>
      <c r="G1123" t="s">
        <v>1208</v>
      </c>
      <c r="H1123" t="s">
        <v>287</v>
      </c>
      <c r="I1123" t="s">
        <v>287</v>
      </c>
      <c r="J1123" t="s">
        <v>1463</v>
      </c>
      <c r="K1123" t="s">
        <v>1201</v>
      </c>
      <c r="L1123" t="s">
        <v>409</v>
      </c>
      <c r="M1123" t="s">
        <v>404</v>
      </c>
      <c r="N1123" t="s">
        <v>827</v>
      </c>
      <c r="O1123" t="s">
        <v>828</v>
      </c>
    </row>
    <row r="1124" spans="1:23" x14ac:dyDescent="0.25">
      <c r="A1124" t="s">
        <v>304</v>
      </c>
      <c r="B1124" t="s">
        <v>1354</v>
      </c>
      <c r="C1124" t="s">
        <v>287</v>
      </c>
      <c r="D1124" t="s">
        <v>1052</v>
      </c>
      <c r="E1124" t="s">
        <v>341</v>
      </c>
      <c r="F1124" t="s">
        <v>766</v>
      </c>
      <c r="G1124" t="s">
        <v>1452</v>
      </c>
      <c r="H1124" t="s">
        <v>287</v>
      </c>
      <c r="I1124" t="s">
        <v>287</v>
      </c>
      <c r="J1124" t="s">
        <v>1453</v>
      </c>
      <c r="K1124" t="s">
        <v>572</v>
      </c>
      <c r="L1124" t="s">
        <v>536</v>
      </c>
      <c r="M1124" t="s">
        <v>341</v>
      </c>
      <c r="N1124" t="s">
        <v>648</v>
      </c>
      <c r="O1124" t="s">
        <v>482</v>
      </c>
    </row>
    <row r="1126" spans="1:23" x14ac:dyDescent="0.25">
      <c r="A1126" t="s">
        <v>1464</v>
      </c>
    </row>
    <row r="1127" spans="1:23" x14ac:dyDescent="0.25">
      <c r="A1127" t="s">
        <v>225</v>
      </c>
    </row>
    <row r="1128" spans="1:23" x14ac:dyDescent="0.25">
      <c r="A1128" t="s">
        <v>273</v>
      </c>
      <c r="B1128" t="s">
        <v>1465</v>
      </c>
      <c r="C1128" t="s">
        <v>1466</v>
      </c>
      <c r="D1128" t="s">
        <v>1467</v>
      </c>
      <c r="E1128" t="s">
        <v>1468</v>
      </c>
      <c r="F1128" t="s">
        <v>1469</v>
      </c>
      <c r="G1128" t="s">
        <v>1470</v>
      </c>
      <c r="H1128" t="s">
        <v>1471</v>
      </c>
      <c r="I1128" t="s">
        <v>1472</v>
      </c>
      <c r="J1128" t="s">
        <v>1473</v>
      </c>
      <c r="K1128" t="s">
        <v>1474</v>
      </c>
      <c r="L1128" t="s">
        <v>1475</v>
      </c>
      <c r="M1128" t="s">
        <v>1476</v>
      </c>
      <c r="N1128" t="s">
        <v>1477</v>
      </c>
      <c r="O1128" t="s">
        <v>1478</v>
      </c>
      <c r="P1128" t="s">
        <v>1479</v>
      </c>
      <c r="Q1128" t="s">
        <v>1480</v>
      </c>
      <c r="R1128" t="s">
        <v>1481</v>
      </c>
      <c r="S1128" t="s">
        <v>1482</v>
      </c>
      <c r="T1128" t="s">
        <v>1483</v>
      </c>
      <c r="U1128" t="s">
        <v>1484</v>
      </c>
      <c r="V1128" t="s">
        <v>1485</v>
      </c>
      <c r="W1128" t="s">
        <v>1486</v>
      </c>
    </row>
    <row r="1129" spans="1:23" x14ac:dyDescent="0.25">
      <c r="A1129" t="s">
        <v>305</v>
      </c>
      <c r="B1129" t="s">
        <v>413</v>
      </c>
      <c r="C1129" t="s">
        <v>491</v>
      </c>
      <c r="D1129" t="s">
        <v>683</v>
      </c>
      <c r="E1129" t="s">
        <v>309</v>
      </c>
      <c r="F1129" t="s">
        <v>509</v>
      </c>
      <c r="G1129" t="s">
        <v>308</v>
      </c>
      <c r="H1129" t="s">
        <v>345</v>
      </c>
      <c r="I1129" t="s">
        <v>509</v>
      </c>
      <c r="J1129" t="s">
        <v>1071</v>
      </c>
      <c r="K1129" t="s">
        <v>419</v>
      </c>
      <c r="L1129" t="s">
        <v>509</v>
      </c>
      <c r="M1129" t="s">
        <v>599</v>
      </c>
      <c r="N1129" t="s">
        <v>309</v>
      </c>
      <c r="O1129" t="s">
        <v>309</v>
      </c>
      <c r="P1129" t="s">
        <v>522</v>
      </c>
      <c r="Q1129" t="s">
        <v>535</v>
      </c>
      <c r="R1129" t="s">
        <v>535</v>
      </c>
      <c r="S1129" t="s">
        <v>382</v>
      </c>
      <c r="T1129" t="s">
        <v>347</v>
      </c>
      <c r="U1129" t="s">
        <v>509</v>
      </c>
      <c r="V1129" t="s">
        <v>419</v>
      </c>
      <c r="W1129" t="s">
        <v>1071</v>
      </c>
    </row>
    <row r="1131" spans="1:23" x14ac:dyDescent="0.25">
      <c r="A1131" t="s">
        <v>1487</v>
      </c>
    </row>
    <row r="1132" spans="1:23" x14ac:dyDescent="0.25">
      <c r="A1132" t="s">
        <v>226</v>
      </c>
    </row>
    <row r="1133" spans="1:23" x14ac:dyDescent="0.25">
      <c r="A1133" t="s">
        <v>272</v>
      </c>
      <c r="B1133" t="s">
        <v>273</v>
      </c>
      <c r="C1133" t="s">
        <v>1488</v>
      </c>
      <c r="D1133" t="s">
        <v>1489</v>
      </c>
      <c r="E1133" t="s">
        <v>1406</v>
      </c>
      <c r="F1133" t="s">
        <v>1490</v>
      </c>
      <c r="G1133" t="s">
        <v>1491</v>
      </c>
      <c r="H1133" t="s">
        <v>1492</v>
      </c>
      <c r="I1133" t="s">
        <v>357</v>
      </c>
      <c r="J1133" t="s">
        <v>280</v>
      </c>
      <c r="K1133" t="s">
        <v>1493</v>
      </c>
    </row>
    <row r="1134" spans="1:23" x14ac:dyDescent="0.25">
      <c r="A1134" t="s">
        <v>282</v>
      </c>
      <c r="B1134" t="s">
        <v>363</v>
      </c>
      <c r="C1134" t="s">
        <v>368</v>
      </c>
      <c r="D1134" t="s">
        <v>360</v>
      </c>
      <c r="E1134" t="s">
        <v>362</v>
      </c>
      <c r="F1134" t="s">
        <v>1172</v>
      </c>
      <c r="G1134" t="s">
        <v>362</v>
      </c>
      <c r="H1134" t="s">
        <v>439</v>
      </c>
      <c r="I1134" t="s">
        <v>362</v>
      </c>
      <c r="J1134" t="s">
        <v>362</v>
      </c>
      <c r="K1134" t="s">
        <v>825</v>
      </c>
    </row>
    <row r="1135" spans="1:23" x14ac:dyDescent="0.25">
      <c r="A1135" t="s">
        <v>290</v>
      </c>
      <c r="B1135" t="s">
        <v>366</v>
      </c>
      <c r="C1135" t="s">
        <v>368</v>
      </c>
      <c r="D1135" t="s">
        <v>361</v>
      </c>
      <c r="E1135" t="s">
        <v>362</v>
      </c>
      <c r="F1135" t="s">
        <v>1304</v>
      </c>
      <c r="G1135" t="s">
        <v>360</v>
      </c>
      <c r="H1135" t="s">
        <v>438</v>
      </c>
      <c r="I1135" t="s">
        <v>362</v>
      </c>
      <c r="J1135" t="s">
        <v>362</v>
      </c>
      <c r="K1135" t="s">
        <v>439</v>
      </c>
    </row>
    <row r="1136" spans="1:23" x14ac:dyDescent="0.25">
      <c r="A1136" t="s">
        <v>298</v>
      </c>
      <c r="B1136" t="s">
        <v>453</v>
      </c>
      <c r="C1136" t="s">
        <v>360</v>
      </c>
      <c r="D1136" t="s">
        <v>360</v>
      </c>
      <c r="E1136" t="s">
        <v>362</v>
      </c>
      <c r="F1136" t="s">
        <v>825</v>
      </c>
      <c r="G1136" t="s">
        <v>362</v>
      </c>
      <c r="H1136" t="s">
        <v>360</v>
      </c>
      <c r="I1136" t="s">
        <v>362</v>
      </c>
      <c r="J1136" t="s">
        <v>362</v>
      </c>
      <c r="K1136" t="s">
        <v>368</v>
      </c>
    </row>
    <row r="1137" spans="1:13" x14ac:dyDescent="0.25">
      <c r="A1137" t="s">
        <v>304</v>
      </c>
      <c r="B1137" t="s">
        <v>844</v>
      </c>
      <c r="C1137" t="s">
        <v>825</v>
      </c>
      <c r="D1137" t="s">
        <v>1172</v>
      </c>
      <c r="E1137" t="s">
        <v>362</v>
      </c>
      <c r="F1137" t="s">
        <v>1494</v>
      </c>
      <c r="G1137" t="s">
        <v>360</v>
      </c>
      <c r="H1137" t="s">
        <v>913</v>
      </c>
      <c r="I1137" t="s">
        <v>362</v>
      </c>
      <c r="J1137" t="s">
        <v>362</v>
      </c>
      <c r="K1137" t="s">
        <v>836</v>
      </c>
    </row>
    <row r="1139" spans="1:13" x14ac:dyDescent="0.25">
      <c r="A1139" t="s">
        <v>1495</v>
      </c>
    </row>
    <row r="1140" spans="1:13" x14ac:dyDescent="0.25">
      <c r="A1140" t="s">
        <v>227</v>
      </c>
    </row>
    <row r="1141" spans="1:13" x14ac:dyDescent="0.25">
      <c r="A1141" t="s">
        <v>313</v>
      </c>
      <c r="B1141" t="s">
        <v>273</v>
      </c>
      <c r="C1141" t="s">
        <v>1488</v>
      </c>
      <c r="D1141" t="s">
        <v>1489</v>
      </c>
      <c r="E1141" t="s">
        <v>1406</v>
      </c>
      <c r="F1141" t="s">
        <v>1490</v>
      </c>
      <c r="G1141" t="s">
        <v>1491</v>
      </c>
      <c r="H1141" t="s">
        <v>1492</v>
      </c>
      <c r="I1141" t="s">
        <v>357</v>
      </c>
      <c r="J1141" t="s">
        <v>280</v>
      </c>
      <c r="K1141" t="s">
        <v>1493</v>
      </c>
    </row>
    <row r="1142" spans="1:13" x14ac:dyDescent="0.25">
      <c r="A1142" t="s">
        <v>314</v>
      </c>
      <c r="B1142" t="s">
        <v>1496</v>
      </c>
      <c r="C1142" t="s">
        <v>839</v>
      </c>
      <c r="D1142" t="s">
        <v>839</v>
      </c>
      <c r="E1142" t="s">
        <v>287</v>
      </c>
      <c r="F1142" t="s">
        <v>1497</v>
      </c>
      <c r="G1142" t="s">
        <v>287</v>
      </c>
      <c r="H1142" t="s">
        <v>1142</v>
      </c>
      <c r="I1142" t="s">
        <v>287</v>
      </c>
      <c r="J1142" t="s">
        <v>287</v>
      </c>
      <c r="K1142" t="s">
        <v>1498</v>
      </c>
    </row>
    <row r="1143" spans="1:13" x14ac:dyDescent="0.25">
      <c r="A1143" t="s">
        <v>321</v>
      </c>
      <c r="B1143" t="s">
        <v>813</v>
      </c>
      <c r="C1143" t="s">
        <v>839</v>
      </c>
      <c r="D1143" t="s">
        <v>849</v>
      </c>
      <c r="E1143" t="s">
        <v>287</v>
      </c>
      <c r="F1143" t="s">
        <v>1359</v>
      </c>
      <c r="G1143" t="s">
        <v>521</v>
      </c>
      <c r="H1143" t="s">
        <v>1499</v>
      </c>
      <c r="I1143" t="s">
        <v>287</v>
      </c>
      <c r="J1143" t="s">
        <v>287</v>
      </c>
      <c r="K1143" t="s">
        <v>816</v>
      </c>
    </row>
    <row r="1144" spans="1:13" x14ac:dyDescent="0.25">
      <c r="A1144" t="s">
        <v>304</v>
      </c>
      <c r="B1144" t="s">
        <v>844</v>
      </c>
      <c r="C1144" t="s">
        <v>839</v>
      </c>
      <c r="D1144" t="s">
        <v>1032</v>
      </c>
      <c r="E1144" t="s">
        <v>287</v>
      </c>
      <c r="F1144" t="s">
        <v>631</v>
      </c>
      <c r="G1144" t="s">
        <v>847</v>
      </c>
      <c r="H1144" t="s">
        <v>1498</v>
      </c>
      <c r="I1144" t="s">
        <v>287</v>
      </c>
      <c r="J1144" t="s">
        <v>287</v>
      </c>
      <c r="K1144" t="s">
        <v>414</v>
      </c>
    </row>
    <row r="1146" spans="1:13" x14ac:dyDescent="0.25">
      <c r="A1146" t="s">
        <v>1500</v>
      </c>
    </row>
    <row r="1147" spans="1:13" x14ac:dyDescent="0.25">
      <c r="A1147" t="s">
        <v>229</v>
      </c>
    </row>
    <row r="1148" spans="1:13" x14ac:dyDescent="0.25">
      <c r="A1148" t="s">
        <v>272</v>
      </c>
      <c r="B1148" t="s">
        <v>273</v>
      </c>
      <c r="C1148" t="s">
        <v>372</v>
      </c>
      <c r="D1148" t="s">
        <v>1501</v>
      </c>
      <c r="E1148" t="s">
        <v>1502</v>
      </c>
      <c r="F1148" t="s">
        <v>1503</v>
      </c>
      <c r="G1148" t="s">
        <v>1504</v>
      </c>
      <c r="H1148" t="s">
        <v>1505</v>
      </c>
      <c r="I1148" t="s">
        <v>357</v>
      </c>
      <c r="J1148" t="s">
        <v>280</v>
      </c>
      <c r="K1148" t="s">
        <v>1506</v>
      </c>
      <c r="L1148" t="s">
        <v>1507</v>
      </c>
      <c r="M1148" t="s">
        <v>1508</v>
      </c>
    </row>
    <row r="1149" spans="1:13" x14ac:dyDescent="0.25">
      <c r="A1149" t="s">
        <v>282</v>
      </c>
      <c r="B1149" t="s">
        <v>1156</v>
      </c>
      <c r="C1149" t="s">
        <v>287</v>
      </c>
      <c r="D1149" t="s">
        <v>918</v>
      </c>
      <c r="E1149" t="s">
        <v>296</v>
      </c>
      <c r="F1149" t="s">
        <v>391</v>
      </c>
      <c r="G1149" t="s">
        <v>1283</v>
      </c>
      <c r="H1149" t="s">
        <v>1455</v>
      </c>
      <c r="I1149" t="s">
        <v>287</v>
      </c>
      <c r="J1149" t="s">
        <v>287</v>
      </c>
      <c r="K1149" t="s">
        <v>1019</v>
      </c>
      <c r="L1149" t="s">
        <v>1509</v>
      </c>
      <c r="M1149" t="s">
        <v>941</v>
      </c>
    </row>
    <row r="1150" spans="1:13" x14ac:dyDescent="0.25">
      <c r="A1150" t="s">
        <v>290</v>
      </c>
      <c r="B1150" t="s">
        <v>1158</v>
      </c>
      <c r="C1150" t="s">
        <v>287</v>
      </c>
      <c r="D1150" t="s">
        <v>342</v>
      </c>
      <c r="E1150" t="s">
        <v>1402</v>
      </c>
      <c r="F1150" t="s">
        <v>1510</v>
      </c>
      <c r="G1150" t="s">
        <v>1163</v>
      </c>
      <c r="H1150" t="s">
        <v>417</v>
      </c>
      <c r="I1150" t="s">
        <v>287</v>
      </c>
      <c r="J1150" t="s">
        <v>287</v>
      </c>
      <c r="K1150" t="s">
        <v>981</v>
      </c>
      <c r="L1150" t="s">
        <v>856</v>
      </c>
      <c r="M1150" t="s">
        <v>1511</v>
      </c>
    </row>
    <row r="1151" spans="1:13" x14ac:dyDescent="0.25">
      <c r="A1151" t="s">
        <v>298</v>
      </c>
      <c r="B1151" t="s">
        <v>813</v>
      </c>
      <c r="C1151" t="s">
        <v>287</v>
      </c>
      <c r="D1151" t="s">
        <v>839</v>
      </c>
      <c r="E1151" t="s">
        <v>1512</v>
      </c>
      <c r="F1151" t="s">
        <v>506</v>
      </c>
      <c r="G1151" t="s">
        <v>1513</v>
      </c>
      <c r="H1151" t="s">
        <v>1085</v>
      </c>
      <c r="I1151" t="s">
        <v>287</v>
      </c>
      <c r="J1151" t="s">
        <v>287</v>
      </c>
      <c r="K1151" t="s">
        <v>284</v>
      </c>
      <c r="L1151" t="s">
        <v>519</v>
      </c>
      <c r="M1151" t="s">
        <v>838</v>
      </c>
    </row>
    <row r="1152" spans="1:13" x14ac:dyDescent="0.25">
      <c r="A1152" t="s">
        <v>304</v>
      </c>
      <c r="B1152" t="s">
        <v>1167</v>
      </c>
      <c r="C1152" t="s">
        <v>287</v>
      </c>
      <c r="D1152" t="s">
        <v>488</v>
      </c>
      <c r="E1152" t="s">
        <v>1514</v>
      </c>
      <c r="F1152" t="s">
        <v>1515</v>
      </c>
      <c r="G1152" t="s">
        <v>319</v>
      </c>
      <c r="H1152" t="s">
        <v>1516</v>
      </c>
      <c r="I1152" t="s">
        <v>287</v>
      </c>
      <c r="J1152" t="s">
        <v>287</v>
      </c>
      <c r="K1152" t="s">
        <v>933</v>
      </c>
      <c r="L1152" t="s">
        <v>1517</v>
      </c>
      <c r="M1152" t="s">
        <v>1518</v>
      </c>
    </row>
    <row r="1154" spans="1:13" x14ac:dyDescent="0.25">
      <c r="A1154" t="s">
        <v>1519</v>
      </c>
    </row>
    <row r="1155" spans="1:13" x14ac:dyDescent="0.25">
      <c r="A1155" t="s">
        <v>230</v>
      </c>
    </row>
    <row r="1156" spans="1:13" x14ac:dyDescent="0.25">
      <c r="A1156" t="s">
        <v>371</v>
      </c>
      <c r="B1156" t="s">
        <v>273</v>
      </c>
      <c r="C1156" t="s">
        <v>372</v>
      </c>
      <c r="D1156" t="s">
        <v>1501</v>
      </c>
      <c r="E1156" t="s">
        <v>1502</v>
      </c>
      <c r="F1156" t="s">
        <v>1503</v>
      </c>
      <c r="G1156" t="s">
        <v>1504</v>
      </c>
      <c r="H1156" t="s">
        <v>1505</v>
      </c>
      <c r="I1156" t="s">
        <v>357</v>
      </c>
      <c r="J1156" t="s">
        <v>280</v>
      </c>
      <c r="K1156" t="s">
        <v>1506</v>
      </c>
      <c r="L1156" t="s">
        <v>1507</v>
      </c>
      <c r="M1156" t="s">
        <v>1508</v>
      </c>
    </row>
    <row r="1157" spans="1:13" x14ac:dyDescent="0.25">
      <c r="A1157" t="s">
        <v>375</v>
      </c>
      <c r="B1157" t="s">
        <v>359</v>
      </c>
      <c r="C1157" t="s">
        <v>287</v>
      </c>
      <c r="D1157" t="s">
        <v>489</v>
      </c>
      <c r="E1157" t="s">
        <v>1520</v>
      </c>
      <c r="F1157" t="s">
        <v>391</v>
      </c>
      <c r="G1157" t="s">
        <v>1520</v>
      </c>
      <c r="H1157" t="s">
        <v>1521</v>
      </c>
      <c r="I1157" t="s">
        <v>287</v>
      </c>
      <c r="J1157" t="s">
        <v>287</v>
      </c>
      <c r="K1157" t="s">
        <v>1140</v>
      </c>
      <c r="L1157" t="s">
        <v>1522</v>
      </c>
      <c r="M1157" t="s">
        <v>1523</v>
      </c>
    </row>
    <row r="1158" spans="1:13" x14ac:dyDescent="0.25">
      <c r="A1158" t="s">
        <v>380</v>
      </c>
      <c r="B1158" t="s">
        <v>914</v>
      </c>
      <c r="C1158" t="s">
        <v>287</v>
      </c>
      <c r="D1158" t="s">
        <v>918</v>
      </c>
      <c r="E1158" t="s">
        <v>1524</v>
      </c>
      <c r="F1158" t="s">
        <v>1515</v>
      </c>
      <c r="G1158" t="s">
        <v>905</v>
      </c>
      <c r="H1158" t="s">
        <v>1525</v>
      </c>
      <c r="I1158" t="s">
        <v>287</v>
      </c>
      <c r="J1158" t="s">
        <v>287</v>
      </c>
      <c r="K1158" t="s">
        <v>972</v>
      </c>
      <c r="L1158" t="s">
        <v>1526</v>
      </c>
      <c r="M1158" t="s">
        <v>1527</v>
      </c>
    </row>
    <row r="1159" spans="1:13" x14ac:dyDescent="0.25">
      <c r="A1159" t="s">
        <v>386</v>
      </c>
      <c r="B1159" t="s">
        <v>920</v>
      </c>
      <c r="C1159" t="s">
        <v>287</v>
      </c>
      <c r="D1159" t="s">
        <v>921</v>
      </c>
      <c r="E1159" t="s">
        <v>789</v>
      </c>
      <c r="F1159" t="s">
        <v>507</v>
      </c>
      <c r="G1159" t="s">
        <v>1010</v>
      </c>
      <c r="H1159" t="s">
        <v>923</v>
      </c>
      <c r="I1159" t="s">
        <v>287</v>
      </c>
      <c r="J1159" t="s">
        <v>287</v>
      </c>
      <c r="K1159" t="s">
        <v>1336</v>
      </c>
      <c r="L1159" t="s">
        <v>1010</v>
      </c>
      <c r="M1159" t="s">
        <v>786</v>
      </c>
    </row>
    <row r="1160" spans="1:13" x14ac:dyDescent="0.25">
      <c r="A1160" t="s">
        <v>392</v>
      </c>
      <c r="B1160" t="s">
        <v>743</v>
      </c>
      <c r="C1160" t="s">
        <v>287</v>
      </c>
      <c r="D1160" t="s">
        <v>564</v>
      </c>
      <c r="E1160" t="s">
        <v>943</v>
      </c>
      <c r="F1160" t="s">
        <v>1528</v>
      </c>
      <c r="G1160" t="s">
        <v>747</v>
      </c>
      <c r="H1160" t="s">
        <v>1529</v>
      </c>
      <c r="I1160" t="s">
        <v>287</v>
      </c>
      <c r="J1160" t="s">
        <v>287</v>
      </c>
      <c r="K1160" t="s">
        <v>942</v>
      </c>
      <c r="L1160" t="s">
        <v>1520</v>
      </c>
      <c r="M1160" t="s">
        <v>941</v>
      </c>
    </row>
    <row r="1161" spans="1:13" x14ac:dyDescent="0.25">
      <c r="A1161" t="s">
        <v>304</v>
      </c>
      <c r="B1161" t="s">
        <v>1167</v>
      </c>
      <c r="C1161" t="s">
        <v>287</v>
      </c>
      <c r="D1161" t="s">
        <v>488</v>
      </c>
      <c r="E1161" t="s">
        <v>1514</v>
      </c>
      <c r="F1161" t="s">
        <v>1515</v>
      </c>
      <c r="G1161" t="s">
        <v>319</v>
      </c>
      <c r="H1161" t="s">
        <v>1516</v>
      </c>
      <c r="I1161" t="s">
        <v>287</v>
      </c>
      <c r="J1161" t="s">
        <v>287</v>
      </c>
      <c r="K1161" t="s">
        <v>933</v>
      </c>
      <c r="L1161" t="s">
        <v>1517</v>
      </c>
      <c r="M1161" t="s">
        <v>1518</v>
      </c>
    </row>
    <row r="1163" spans="1:13" x14ac:dyDescent="0.25">
      <c r="A1163" t="s">
        <v>1530</v>
      </c>
    </row>
    <row r="1164" spans="1:13" x14ac:dyDescent="0.25">
      <c r="A1164" t="s">
        <v>231</v>
      </c>
    </row>
    <row r="1165" spans="1:13" x14ac:dyDescent="0.25">
      <c r="A1165" t="s">
        <v>313</v>
      </c>
      <c r="B1165" t="s">
        <v>273</v>
      </c>
      <c r="C1165" t="s">
        <v>372</v>
      </c>
      <c r="D1165" t="s">
        <v>1501</v>
      </c>
      <c r="E1165" t="s">
        <v>1502</v>
      </c>
      <c r="F1165" t="s">
        <v>1503</v>
      </c>
      <c r="G1165" t="s">
        <v>1504</v>
      </c>
      <c r="H1165" t="s">
        <v>1505</v>
      </c>
      <c r="I1165" t="s">
        <v>357</v>
      </c>
      <c r="J1165" t="s">
        <v>280</v>
      </c>
      <c r="K1165" t="s">
        <v>1506</v>
      </c>
      <c r="L1165" t="s">
        <v>1507</v>
      </c>
      <c r="M1165" t="s">
        <v>1508</v>
      </c>
    </row>
    <row r="1166" spans="1:13" x14ac:dyDescent="0.25">
      <c r="A1166" t="s">
        <v>314</v>
      </c>
      <c r="B1166" t="s">
        <v>283</v>
      </c>
      <c r="C1166" t="s">
        <v>287</v>
      </c>
      <c r="D1166" t="s">
        <v>301</v>
      </c>
      <c r="E1166" t="s">
        <v>1177</v>
      </c>
      <c r="F1166" t="s">
        <v>793</v>
      </c>
      <c r="G1166" t="s">
        <v>624</v>
      </c>
      <c r="H1166" t="s">
        <v>417</v>
      </c>
      <c r="I1166" t="s">
        <v>287</v>
      </c>
      <c r="J1166" t="s">
        <v>287</v>
      </c>
      <c r="K1166" t="s">
        <v>456</v>
      </c>
      <c r="L1166" t="s">
        <v>1082</v>
      </c>
      <c r="M1166" t="s">
        <v>540</v>
      </c>
    </row>
    <row r="1167" spans="1:13" x14ac:dyDescent="0.25">
      <c r="A1167" t="s">
        <v>321</v>
      </c>
      <c r="B1167" t="s">
        <v>1179</v>
      </c>
      <c r="C1167" t="s">
        <v>287</v>
      </c>
      <c r="D1167" t="s">
        <v>479</v>
      </c>
      <c r="E1167" t="s">
        <v>455</v>
      </c>
      <c r="F1167" t="s">
        <v>1531</v>
      </c>
      <c r="G1167" t="s">
        <v>1058</v>
      </c>
      <c r="H1167" t="s">
        <v>1532</v>
      </c>
      <c r="I1167" t="s">
        <v>287</v>
      </c>
      <c r="J1167" t="s">
        <v>287</v>
      </c>
      <c r="K1167" t="s">
        <v>1533</v>
      </c>
      <c r="L1167" t="s">
        <v>1058</v>
      </c>
      <c r="M1167" t="s">
        <v>1532</v>
      </c>
    </row>
    <row r="1168" spans="1:13" x14ac:dyDescent="0.25">
      <c r="A1168" t="s">
        <v>304</v>
      </c>
      <c r="B1168" t="s">
        <v>1167</v>
      </c>
      <c r="C1168" t="s">
        <v>287</v>
      </c>
      <c r="D1168" t="s">
        <v>488</v>
      </c>
      <c r="E1168" t="s">
        <v>1514</v>
      </c>
      <c r="F1168" t="s">
        <v>1515</v>
      </c>
      <c r="G1168" t="s">
        <v>319</v>
      </c>
      <c r="H1168" t="s">
        <v>1516</v>
      </c>
      <c r="I1168" t="s">
        <v>287</v>
      </c>
      <c r="J1168" t="s">
        <v>287</v>
      </c>
      <c r="K1168" t="s">
        <v>933</v>
      </c>
      <c r="L1168" t="s">
        <v>1517</v>
      </c>
      <c r="M1168" t="s">
        <v>1518</v>
      </c>
    </row>
    <row r="1170" spans="1:6" x14ac:dyDescent="0.25">
      <c r="A1170" t="s">
        <v>1534</v>
      </c>
    </row>
    <row r="1171" spans="1:6" x14ac:dyDescent="0.25">
      <c r="A1171" t="s">
        <v>232</v>
      </c>
    </row>
    <row r="1172" spans="1:6" x14ac:dyDescent="0.25">
      <c r="A1172" t="s">
        <v>272</v>
      </c>
      <c r="B1172" t="s">
        <v>273</v>
      </c>
      <c r="C1172" t="s">
        <v>351</v>
      </c>
      <c r="D1172" t="s">
        <v>278</v>
      </c>
      <c r="E1172" t="s">
        <v>373</v>
      </c>
      <c r="F1172" t="s">
        <v>374</v>
      </c>
    </row>
    <row r="1173" spans="1:6" x14ac:dyDescent="0.25">
      <c r="A1173" t="s">
        <v>282</v>
      </c>
      <c r="B1173" t="s">
        <v>403</v>
      </c>
      <c r="C1173" t="s">
        <v>348</v>
      </c>
      <c r="D1173" t="s">
        <v>530</v>
      </c>
      <c r="E1173" t="s">
        <v>348</v>
      </c>
      <c r="F1173" t="s">
        <v>530</v>
      </c>
    </row>
    <row r="1174" spans="1:6" x14ac:dyDescent="0.25">
      <c r="A1174" t="s">
        <v>290</v>
      </c>
      <c r="B1174" t="s">
        <v>1307</v>
      </c>
      <c r="C1174" t="s">
        <v>1280</v>
      </c>
      <c r="D1174" t="s">
        <v>1078</v>
      </c>
      <c r="E1174" t="s">
        <v>1315</v>
      </c>
      <c r="F1174" t="s">
        <v>1522</v>
      </c>
    </row>
    <row r="1175" spans="1:6" x14ac:dyDescent="0.25">
      <c r="A1175" t="s">
        <v>298</v>
      </c>
      <c r="B1175" t="s">
        <v>367</v>
      </c>
      <c r="C1175" t="s">
        <v>293</v>
      </c>
      <c r="D1175" t="s">
        <v>1032</v>
      </c>
      <c r="E1175" t="s">
        <v>287</v>
      </c>
      <c r="F1175" t="s">
        <v>1535</v>
      </c>
    </row>
    <row r="1176" spans="1:6" x14ac:dyDescent="0.25">
      <c r="A1176" t="s">
        <v>304</v>
      </c>
      <c r="B1176" t="s">
        <v>1064</v>
      </c>
      <c r="C1176" t="s">
        <v>522</v>
      </c>
      <c r="D1176" t="s">
        <v>821</v>
      </c>
      <c r="E1176" t="s">
        <v>559</v>
      </c>
      <c r="F1176" t="s">
        <v>1175</v>
      </c>
    </row>
    <row r="1178" spans="1:6" x14ac:dyDescent="0.25">
      <c r="A1178" t="s">
        <v>1536</v>
      </c>
    </row>
    <row r="1179" spans="1:6" x14ac:dyDescent="0.25">
      <c r="A1179" t="s">
        <v>233</v>
      </c>
    </row>
    <row r="1180" spans="1:6" x14ac:dyDescent="0.25">
      <c r="A1180" t="s">
        <v>371</v>
      </c>
      <c r="B1180" t="s">
        <v>273</v>
      </c>
      <c r="C1180" t="s">
        <v>351</v>
      </c>
      <c r="D1180" t="s">
        <v>278</v>
      </c>
      <c r="E1180" t="s">
        <v>373</v>
      </c>
      <c r="F1180" t="s">
        <v>374</v>
      </c>
    </row>
    <row r="1181" spans="1:6" x14ac:dyDescent="0.25">
      <c r="A1181" t="s">
        <v>375</v>
      </c>
      <c r="B1181" t="s">
        <v>1203</v>
      </c>
      <c r="C1181" t="s">
        <v>362</v>
      </c>
      <c r="D1181" t="s">
        <v>365</v>
      </c>
      <c r="E1181" t="s">
        <v>362</v>
      </c>
      <c r="F1181" t="s">
        <v>438</v>
      </c>
    </row>
    <row r="1182" spans="1:6" x14ac:dyDescent="0.25">
      <c r="A1182" t="s">
        <v>380</v>
      </c>
      <c r="B1182" t="s">
        <v>1537</v>
      </c>
      <c r="C1182" t="s">
        <v>360</v>
      </c>
      <c r="D1182" t="s">
        <v>1203</v>
      </c>
      <c r="E1182" t="s">
        <v>369</v>
      </c>
      <c r="F1182" t="s">
        <v>1172</v>
      </c>
    </row>
    <row r="1183" spans="1:6" x14ac:dyDescent="0.25">
      <c r="A1183" t="s">
        <v>386</v>
      </c>
      <c r="B1183" t="s">
        <v>1304</v>
      </c>
      <c r="C1183" t="s">
        <v>368</v>
      </c>
      <c r="D1183" t="s">
        <v>369</v>
      </c>
      <c r="E1183" t="s">
        <v>362</v>
      </c>
      <c r="F1183" t="s">
        <v>403</v>
      </c>
    </row>
    <row r="1184" spans="1:6" x14ac:dyDescent="0.25">
      <c r="A1184" t="s">
        <v>392</v>
      </c>
      <c r="B1184" t="s">
        <v>1538</v>
      </c>
      <c r="C1184" t="s">
        <v>368</v>
      </c>
      <c r="D1184" t="s">
        <v>1203</v>
      </c>
      <c r="E1184" t="s">
        <v>365</v>
      </c>
      <c r="F1184" t="s">
        <v>376</v>
      </c>
    </row>
    <row r="1185" spans="1:6" x14ac:dyDescent="0.25">
      <c r="A1185" t="s">
        <v>304</v>
      </c>
      <c r="B1185" t="s">
        <v>1064</v>
      </c>
      <c r="C1185" t="s">
        <v>825</v>
      </c>
      <c r="D1185" t="s">
        <v>1419</v>
      </c>
      <c r="E1185" t="s">
        <v>451</v>
      </c>
      <c r="F1185" t="s">
        <v>1539</v>
      </c>
    </row>
    <row r="1187" spans="1:6" x14ac:dyDescent="0.25">
      <c r="A1187" t="s">
        <v>1540</v>
      </c>
    </row>
    <row r="1188" spans="1:6" x14ac:dyDescent="0.25">
      <c r="A1188" t="s">
        <v>234</v>
      </c>
    </row>
    <row r="1189" spans="1:6" x14ac:dyDescent="0.25">
      <c r="A1189" t="s">
        <v>313</v>
      </c>
      <c r="B1189" t="s">
        <v>273</v>
      </c>
      <c r="C1189" t="s">
        <v>351</v>
      </c>
      <c r="D1189" t="s">
        <v>278</v>
      </c>
      <c r="E1189" t="s">
        <v>373</v>
      </c>
      <c r="F1189" t="s">
        <v>374</v>
      </c>
    </row>
    <row r="1190" spans="1:6" x14ac:dyDescent="0.25">
      <c r="A1190" t="s">
        <v>314</v>
      </c>
      <c r="B1190" t="s">
        <v>924</v>
      </c>
      <c r="C1190" t="s">
        <v>377</v>
      </c>
      <c r="D1190" t="s">
        <v>660</v>
      </c>
      <c r="E1190" t="s">
        <v>286</v>
      </c>
      <c r="F1190" t="s">
        <v>1058</v>
      </c>
    </row>
    <row r="1191" spans="1:6" x14ac:dyDescent="0.25">
      <c r="A1191" t="s">
        <v>321</v>
      </c>
      <c r="B1191" t="s">
        <v>935</v>
      </c>
      <c r="C1191" t="s">
        <v>488</v>
      </c>
      <c r="D1191" t="s">
        <v>987</v>
      </c>
      <c r="E1191" t="s">
        <v>1118</v>
      </c>
      <c r="F1191" t="s">
        <v>677</v>
      </c>
    </row>
    <row r="1192" spans="1:6" x14ac:dyDescent="0.25">
      <c r="A1192" t="s">
        <v>304</v>
      </c>
      <c r="B1192" t="s">
        <v>1064</v>
      </c>
      <c r="C1192" t="s">
        <v>522</v>
      </c>
      <c r="D1192" t="s">
        <v>821</v>
      </c>
      <c r="E1192" t="s">
        <v>559</v>
      </c>
      <c r="F1192" t="s">
        <v>1175</v>
      </c>
    </row>
    <row r="1194" spans="1:6" x14ac:dyDescent="0.25">
      <c r="A1194" t="s">
        <v>1541</v>
      </c>
    </row>
    <row r="1195" spans="1:6" x14ac:dyDescent="0.25">
      <c r="A1195" t="s">
        <v>235</v>
      </c>
    </row>
    <row r="1196" spans="1:6" x14ac:dyDescent="0.25">
      <c r="A1196" t="s">
        <v>272</v>
      </c>
      <c r="B1196" t="s">
        <v>273</v>
      </c>
      <c r="C1196" t="s">
        <v>1542</v>
      </c>
      <c r="D1196" t="s">
        <v>1543</v>
      </c>
      <c r="E1196" t="s">
        <v>1544</v>
      </c>
    </row>
    <row r="1197" spans="1:6" x14ac:dyDescent="0.25">
      <c r="A1197" t="s">
        <v>282</v>
      </c>
      <c r="B1197" t="s">
        <v>548</v>
      </c>
      <c r="C1197" t="s">
        <v>287</v>
      </c>
      <c r="D1197" t="s">
        <v>391</v>
      </c>
      <c r="E1197" t="s">
        <v>287</v>
      </c>
    </row>
    <row r="1198" spans="1:6" x14ac:dyDescent="0.25">
      <c r="A1198" t="s">
        <v>290</v>
      </c>
      <c r="B1198" t="s">
        <v>553</v>
      </c>
      <c r="C1198" t="s">
        <v>395</v>
      </c>
      <c r="D1198" t="s">
        <v>1529</v>
      </c>
      <c r="E1198" t="s">
        <v>704</v>
      </c>
    </row>
    <row r="1199" spans="1:6" x14ac:dyDescent="0.25">
      <c r="A1199" t="s">
        <v>298</v>
      </c>
      <c r="B1199" t="s">
        <v>557</v>
      </c>
      <c r="C1199" t="s">
        <v>592</v>
      </c>
      <c r="D1199" t="s">
        <v>796</v>
      </c>
      <c r="E1199" t="s">
        <v>460</v>
      </c>
    </row>
    <row r="1200" spans="1:6" x14ac:dyDescent="0.25">
      <c r="A1200" t="s">
        <v>304</v>
      </c>
      <c r="B1200" t="s">
        <v>562</v>
      </c>
      <c r="C1200" t="s">
        <v>395</v>
      </c>
      <c r="D1200" t="s">
        <v>1545</v>
      </c>
      <c r="E1200" t="s">
        <v>318</v>
      </c>
    </row>
    <row r="1202" spans="1:5" x14ac:dyDescent="0.25">
      <c r="A1202" t="s">
        <v>1546</v>
      </c>
    </row>
    <row r="1203" spans="1:5" x14ac:dyDescent="0.25">
      <c r="A1203" t="s">
        <v>236</v>
      </c>
    </row>
    <row r="1204" spans="1:5" x14ac:dyDescent="0.25">
      <c r="A1204" t="s">
        <v>401</v>
      </c>
      <c r="B1204" t="s">
        <v>273</v>
      </c>
      <c r="C1204" t="s">
        <v>1542</v>
      </c>
      <c r="D1204" t="s">
        <v>1543</v>
      </c>
      <c r="E1204" t="s">
        <v>1544</v>
      </c>
    </row>
    <row r="1205" spans="1:5" x14ac:dyDescent="0.25">
      <c r="A1205" t="s">
        <v>402</v>
      </c>
      <c r="B1205" t="s">
        <v>364</v>
      </c>
      <c r="C1205" t="s">
        <v>587</v>
      </c>
      <c r="D1205" t="s">
        <v>1547</v>
      </c>
      <c r="E1205" t="s">
        <v>536</v>
      </c>
    </row>
    <row r="1206" spans="1:5" x14ac:dyDescent="0.25">
      <c r="A1206" t="s">
        <v>406</v>
      </c>
      <c r="B1206" t="s">
        <v>590</v>
      </c>
      <c r="C1206" t="s">
        <v>992</v>
      </c>
      <c r="D1206" t="s">
        <v>1548</v>
      </c>
      <c r="E1206" t="s">
        <v>766</v>
      </c>
    </row>
    <row r="1207" spans="1:5" x14ac:dyDescent="0.25">
      <c r="A1207" t="s">
        <v>304</v>
      </c>
      <c r="B1207" t="s">
        <v>562</v>
      </c>
      <c r="C1207" t="s">
        <v>395</v>
      </c>
      <c r="D1207" t="s">
        <v>1545</v>
      </c>
      <c r="E1207" t="s">
        <v>318</v>
      </c>
    </row>
    <row r="1209" spans="1:5" x14ac:dyDescent="0.25">
      <c r="A1209" t="s">
        <v>1549</v>
      </c>
    </row>
    <row r="1210" spans="1:5" x14ac:dyDescent="0.25">
      <c r="A1210" t="s">
        <v>237</v>
      </c>
    </row>
    <row r="1211" spans="1:5" x14ac:dyDescent="0.25">
      <c r="A1211" t="s">
        <v>313</v>
      </c>
      <c r="B1211" t="s">
        <v>273</v>
      </c>
      <c r="C1211" t="s">
        <v>1542</v>
      </c>
      <c r="D1211" t="s">
        <v>1543</v>
      </c>
      <c r="E1211" t="s">
        <v>1544</v>
      </c>
    </row>
    <row r="1212" spans="1:5" x14ac:dyDescent="0.25">
      <c r="A1212" t="s">
        <v>314</v>
      </c>
      <c r="B1212" t="s">
        <v>393</v>
      </c>
      <c r="C1212" t="s">
        <v>395</v>
      </c>
      <c r="D1212" t="s">
        <v>1550</v>
      </c>
      <c r="E1212" t="s">
        <v>342</v>
      </c>
    </row>
    <row r="1213" spans="1:5" x14ac:dyDescent="0.25">
      <c r="A1213" t="s">
        <v>321</v>
      </c>
      <c r="B1213" t="s">
        <v>598</v>
      </c>
      <c r="C1213" t="s">
        <v>683</v>
      </c>
      <c r="D1213" t="s">
        <v>1551</v>
      </c>
      <c r="E1213" t="s">
        <v>683</v>
      </c>
    </row>
    <row r="1214" spans="1:5" x14ac:dyDescent="0.25">
      <c r="A1214" t="s">
        <v>304</v>
      </c>
      <c r="B1214" t="s">
        <v>562</v>
      </c>
      <c r="C1214" t="s">
        <v>395</v>
      </c>
      <c r="D1214" t="s">
        <v>1545</v>
      </c>
      <c r="E1214" t="s">
        <v>318</v>
      </c>
    </row>
    <row r="1216" spans="1:5" x14ac:dyDescent="0.25">
      <c r="A1216" t="s">
        <v>1552</v>
      </c>
    </row>
    <row r="1217" spans="1:6" x14ac:dyDescent="0.25">
      <c r="A1217" t="s">
        <v>238</v>
      </c>
    </row>
    <row r="1218" spans="1:6" x14ac:dyDescent="0.25">
      <c r="A1218" t="s">
        <v>313</v>
      </c>
      <c r="B1218" t="s">
        <v>273</v>
      </c>
      <c r="C1218" t="s">
        <v>282</v>
      </c>
      <c r="D1218" t="s">
        <v>290</v>
      </c>
      <c r="E1218" t="s">
        <v>298</v>
      </c>
    </row>
    <row r="1219" spans="1:6" x14ac:dyDescent="0.25">
      <c r="A1219" t="s">
        <v>314</v>
      </c>
      <c r="B1219" t="s">
        <v>315</v>
      </c>
      <c r="C1219" t="s">
        <v>791</v>
      </c>
      <c r="D1219" t="s">
        <v>677</v>
      </c>
      <c r="E1219" t="s">
        <v>1032</v>
      </c>
    </row>
    <row r="1220" spans="1:6" x14ac:dyDescent="0.25">
      <c r="A1220" t="s">
        <v>321</v>
      </c>
      <c r="B1220" t="s">
        <v>322</v>
      </c>
      <c r="C1220" t="s">
        <v>1553</v>
      </c>
      <c r="D1220" t="s">
        <v>1332</v>
      </c>
      <c r="E1220" t="s">
        <v>626</v>
      </c>
    </row>
    <row r="1221" spans="1:6" x14ac:dyDescent="0.25">
      <c r="A1221" t="s">
        <v>304</v>
      </c>
      <c r="B1221" t="s">
        <v>305</v>
      </c>
      <c r="C1221" t="s">
        <v>1260</v>
      </c>
      <c r="D1221" t="s">
        <v>1204</v>
      </c>
      <c r="E1221" t="s">
        <v>1260</v>
      </c>
    </row>
    <row r="1223" spans="1:6" x14ac:dyDescent="0.25">
      <c r="A1223" t="s">
        <v>1554</v>
      </c>
    </row>
    <row r="1224" spans="1:6" x14ac:dyDescent="0.25">
      <c r="A1224" t="s">
        <v>239</v>
      </c>
    </row>
    <row r="1225" spans="1:6" x14ac:dyDescent="0.25">
      <c r="A1225" t="s">
        <v>313</v>
      </c>
      <c r="B1225" t="s">
        <v>273</v>
      </c>
      <c r="C1225" t="s">
        <v>1555</v>
      </c>
      <c r="D1225" t="s">
        <v>1556</v>
      </c>
      <c r="E1225" t="s">
        <v>1557</v>
      </c>
      <c r="F1225" t="s">
        <v>1558</v>
      </c>
    </row>
    <row r="1226" spans="1:6" x14ac:dyDescent="0.25">
      <c r="A1226" t="s">
        <v>314</v>
      </c>
      <c r="B1226" t="s">
        <v>315</v>
      </c>
      <c r="C1226" t="s">
        <v>1559</v>
      </c>
      <c r="D1226" t="s">
        <v>743</v>
      </c>
      <c r="E1226" t="s">
        <v>450</v>
      </c>
      <c r="F1226" t="s">
        <v>1179</v>
      </c>
    </row>
    <row r="1227" spans="1:6" x14ac:dyDescent="0.25">
      <c r="A1227" t="s">
        <v>321</v>
      </c>
      <c r="B1227" t="s">
        <v>322</v>
      </c>
      <c r="C1227" t="s">
        <v>1560</v>
      </c>
      <c r="D1227" t="s">
        <v>924</v>
      </c>
      <c r="E1227" t="s">
        <v>568</v>
      </c>
      <c r="F1227" t="s">
        <v>832</v>
      </c>
    </row>
    <row r="1228" spans="1:6" x14ac:dyDescent="0.25">
      <c r="A1228" t="s">
        <v>304</v>
      </c>
      <c r="B1228" t="s">
        <v>305</v>
      </c>
      <c r="C1228" t="s">
        <v>1561</v>
      </c>
      <c r="D1228" t="s">
        <v>445</v>
      </c>
      <c r="E1228" t="s">
        <v>568</v>
      </c>
      <c r="F1228" t="s">
        <v>832</v>
      </c>
    </row>
    <row r="1230" spans="1:6" x14ac:dyDescent="0.25">
      <c r="A1230" t="s">
        <v>1562</v>
      </c>
    </row>
    <row r="1231" spans="1:6" x14ac:dyDescent="0.25">
      <c r="A1231" t="s">
        <v>240</v>
      </c>
    </row>
    <row r="1232" spans="1:6" x14ac:dyDescent="0.25">
      <c r="A1232" t="s">
        <v>313</v>
      </c>
      <c r="B1232" t="s">
        <v>273</v>
      </c>
      <c r="C1232" t="s">
        <v>1563</v>
      </c>
      <c r="D1232" t="s">
        <v>1564</v>
      </c>
      <c r="E1232" t="s">
        <v>1565</v>
      </c>
    </row>
    <row r="1233" spans="1:8" x14ac:dyDescent="0.25">
      <c r="A1233" t="s">
        <v>314</v>
      </c>
      <c r="B1233" t="s">
        <v>836</v>
      </c>
      <c r="C1233" t="s">
        <v>368</v>
      </c>
      <c r="D1233" t="s">
        <v>361</v>
      </c>
      <c r="E1233" t="s">
        <v>360</v>
      </c>
    </row>
    <row r="1234" spans="1:8" x14ac:dyDescent="0.25">
      <c r="A1234" t="s">
        <v>321</v>
      </c>
      <c r="B1234" t="s">
        <v>376</v>
      </c>
      <c r="C1234" t="s">
        <v>451</v>
      </c>
      <c r="D1234" t="s">
        <v>359</v>
      </c>
      <c r="E1234" t="s">
        <v>360</v>
      </c>
    </row>
    <row r="1235" spans="1:8" x14ac:dyDescent="0.25">
      <c r="A1235" t="s">
        <v>304</v>
      </c>
      <c r="B1235" t="s">
        <v>366</v>
      </c>
      <c r="C1235" t="s">
        <v>453</v>
      </c>
      <c r="D1235" t="s">
        <v>1304</v>
      </c>
      <c r="E1235" t="s">
        <v>368</v>
      </c>
    </row>
    <row r="1237" spans="1:8" x14ac:dyDescent="0.25">
      <c r="A1237" t="s">
        <v>1566</v>
      </c>
    </row>
    <row r="1238" spans="1:8" x14ac:dyDescent="0.25">
      <c r="A1238" t="s">
        <v>241</v>
      </c>
    </row>
    <row r="1239" spans="1:8" x14ac:dyDescent="0.25">
      <c r="A1239" t="s">
        <v>272</v>
      </c>
      <c r="B1239" t="s">
        <v>273</v>
      </c>
      <c r="C1239" t="s">
        <v>372</v>
      </c>
      <c r="D1239" t="s">
        <v>543</v>
      </c>
      <c r="E1239" t="s">
        <v>544</v>
      </c>
      <c r="F1239" t="s">
        <v>545</v>
      </c>
      <c r="G1239" t="s">
        <v>546</v>
      </c>
      <c r="H1239" t="s">
        <v>547</v>
      </c>
    </row>
    <row r="1240" spans="1:8" x14ac:dyDescent="0.25">
      <c r="A1240" t="s">
        <v>282</v>
      </c>
      <c r="B1240" t="s">
        <v>283</v>
      </c>
      <c r="C1240" t="s">
        <v>416</v>
      </c>
      <c r="D1240" t="s">
        <v>739</v>
      </c>
      <c r="E1240" t="s">
        <v>460</v>
      </c>
      <c r="F1240" t="s">
        <v>460</v>
      </c>
      <c r="G1240" t="s">
        <v>285</v>
      </c>
      <c r="H1240" t="s">
        <v>412</v>
      </c>
    </row>
    <row r="1241" spans="1:8" x14ac:dyDescent="0.25">
      <c r="A1241" t="s">
        <v>290</v>
      </c>
      <c r="B1241" t="s">
        <v>291</v>
      </c>
      <c r="C1241" t="s">
        <v>295</v>
      </c>
      <c r="D1241" t="s">
        <v>815</v>
      </c>
      <c r="E1241" t="s">
        <v>295</v>
      </c>
      <c r="F1241" t="s">
        <v>383</v>
      </c>
      <c r="G1241" t="s">
        <v>921</v>
      </c>
      <c r="H1241" t="s">
        <v>1497</v>
      </c>
    </row>
    <row r="1242" spans="1:8" x14ac:dyDescent="0.25">
      <c r="A1242" t="s">
        <v>298</v>
      </c>
      <c r="B1242" t="s">
        <v>283</v>
      </c>
      <c r="C1242" t="s">
        <v>287</v>
      </c>
      <c r="D1242" t="s">
        <v>639</v>
      </c>
      <c r="E1242" t="s">
        <v>287</v>
      </c>
      <c r="F1242" t="s">
        <v>460</v>
      </c>
      <c r="G1242" t="s">
        <v>325</v>
      </c>
      <c r="H1242" t="s">
        <v>1439</v>
      </c>
    </row>
    <row r="1243" spans="1:8" x14ac:dyDescent="0.25">
      <c r="A1243" t="s">
        <v>304</v>
      </c>
      <c r="B1243" t="s">
        <v>305</v>
      </c>
      <c r="C1243" t="s">
        <v>535</v>
      </c>
      <c r="D1243" t="s">
        <v>587</v>
      </c>
      <c r="E1243" t="s">
        <v>599</v>
      </c>
      <c r="F1243" t="s">
        <v>625</v>
      </c>
      <c r="G1243" t="s">
        <v>648</v>
      </c>
      <c r="H1243" t="s">
        <v>1535</v>
      </c>
    </row>
    <row r="1245" spans="1:8" x14ac:dyDescent="0.25">
      <c r="A1245" t="s">
        <v>1567</v>
      </c>
    </row>
    <row r="1246" spans="1:8" x14ac:dyDescent="0.25">
      <c r="A1246" t="s">
        <v>242</v>
      </c>
    </row>
    <row r="1247" spans="1:8" x14ac:dyDescent="0.25">
      <c r="A1247" t="s">
        <v>313</v>
      </c>
      <c r="B1247" t="s">
        <v>273</v>
      </c>
      <c r="C1247" t="s">
        <v>372</v>
      </c>
      <c r="D1247" t="s">
        <v>543</v>
      </c>
      <c r="E1247" t="s">
        <v>544</v>
      </c>
      <c r="F1247" t="s">
        <v>545</v>
      </c>
      <c r="G1247" t="s">
        <v>546</v>
      </c>
      <c r="H1247" t="s">
        <v>547</v>
      </c>
    </row>
    <row r="1248" spans="1:8" x14ac:dyDescent="0.25">
      <c r="A1248" t="s">
        <v>314</v>
      </c>
      <c r="B1248" t="s">
        <v>315</v>
      </c>
      <c r="C1248" t="s">
        <v>629</v>
      </c>
      <c r="D1248" t="s">
        <v>818</v>
      </c>
      <c r="E1248" t="s">
        <v>287</v>
      </c>
      <c r="F1248" t="s">
        <v>550</v>
      </c>
      <c r="G1248" t="s">
        <v>338</v>
      </c>
      <c r="H1248" t="s">
        <v>421</v>
      </c>
    </row>
    <row r="1249" spans="1:8" x14ac:dyDescent="0.25">
      <c r="A1249" t="s">
        <v>321</v>
      </c>
      <c r="B1249" t="s">
        <v>322</v>
      </c>
      <c r="C1249" t="s">
        <v>422</v>
      </c>
      <c r="D1249" t="s">
        <v>678</v>
      </c>
      <c r="E1249" t="s">
        <v>422</v>
      </c>
      <c r="F1249" t="s">
        <v>766</v>
      </c>
      <c r="G1249" t="s">
        <v>919</v>
      </c>
      <c r="H1249" t="s">
        <v>1013</v>
      </c>
    </row>
    <row r="1250" spans="1:8" x14ac:dyDescent="0.25">
      <c r="A1250" t="s">
        <v>304</v>
      </c>
      <c r="B1250" t="s">
        <v>305</v>
      </c>
      <c r="C1250" t="s">
        <v>535</v>
      </c>
      <c r="D1250" t="s">
        <v>587</v>
      </c>
      <c r="E1250" t="s">
        <v>599</v>
      </c>
      <c r="F1250" t="s">
        <v>625</v>
      </c>
      <c r="G1250" t="s">
        <v>648</v>
      </c>
      <c r="H1250" t="s">
        <v>1535</v>
      </c>
    </row>
    <row r="1252" spans="1:8" x14ac:dyDescent="0.25">
      <c r="A1252" t="s">
        <v>1568</v>
      </c>
    </row>
    <row r="1253" spans="1:8" x14ac:dyDescent="0.25">
      <c r="A1253" t="s">
        <v>243</v>
      </c>
    </row>
    <row r="1254" spans="1:8" x14ac:dyDescent="0.25">
      <c r="A1254" t="s">
        <v>736</v>
      </c>
      <c r="B1254" t="s">
        <v>273</v>
      </c>
      <c r="C1254" t="s">
        <v>1569</v>
      </c>
      <c r="D1254" t="s">
        <v>1570</v>
      </c>
      <c r="E1254" t="s">
        <v>1571</v>
      </c>
    </row>
    <row r="1255" spans="1:8" x14ac:dyDescent="0.25">
      <c r="A1255" t="s">
        <v>737</v>
      </c>
      <c r="B1255" t="s">
        <v>749</v>
      </c>
      <c r="C1255" t="s">
        <v>1572</v>
      </c>
      <c r="D1255" t="s">
        <v>286</v>
      </c>
      <c r="E1255" t="s">
        <v>1573</v>
      </c>
    </row>
    <row r="1256" spans="1:8" x14ac:dyDescent="0.25">
      <c r="A1256" t="s">
        <v>742</v>
      </c>
      <c r="B1256" t="s">
        <v>840</v>
      </c>
      <c r="C1256" t="s">
        <v>1574</v>
      </c>
      <c r="D1256" t="s">
        <v>287</v>
      </c>
      <c r="E1256" t="s">
        <v>753</v>
      </c>
    </row>
    <row r="1257" spans="1:8" x14ac:dyDescent="0.25">
      <c r="A1257" t="s">
        <v>304</v>
      </c>
      <c r="B1257" t="s">
        <v>1575</v>
      </c>
      <c r="C1257" t="s">
        <v>1272</v>
      </c>
      <c r="D1257" t="s">
        <v>377</v>
      </c>
      <c r="E1257" t="s">
        <v>663</v>
      </c>
    </row>
    <row r="1259" spans="1:8" x14ac:dyDescent="0.25">
      <c r="A1259" t="s">
        <v>1576</v>
      </c>
    </row>
    <row r="1260" spans="1:8" x14ac:dyDescent="0.25">
      <c r="A1260" t="s">
        <v>244</v>
      </c>
    </row>
    <row r="1261" spans="1:8" x14ac:dyDescent="0.25">
      <c r="A1261" t="s">
        <v>313</v>
      </c>
      <c r="B1261" t="s">
        <v>273</v>
      </c>
      <c r="C1261" t="s">
        <v>1569</v>
      </c>
      <c r="D1261" t="s">
        <v>1570</v>
      </c>
      <c r="E1261" t="s">
        <v>1571</v>
      </c>
    </row>
    <row r="1262" spans="1:8" x14ac:dyDescent="0.25">
      <c r="A1262" t="s">
        <v>314</v>
      </c>
      <c r="B1262" t="s">
        <v>475</v>
      </c>
      <c r="C1262" t="s">
        <v>1577</v>
      </c>
      <c r="D1262" t="s">
        <v>325</v>
      </c>
      <c r="E1262" t="s">
        <v>1012</v>
      </c>
    </row>
    <row r="1263" spans="1:8" x14ac:dyDescent="0.25">
      <c r="A1263" t="s">
        <v>321</v>
      </c>
      <c r="B1263" t="s">
        <v>1307</v>
      </c>
      <c r="C1263" t="s">
        <v>720</v>
      </c>
      <c r="D1263" t="s">
        <v>1280</v>
      </c>
      <c r="E1263" t="s">
        <v>720</v>
      </c>
    </row>
    <row r="1264" spans="1:8" x14ac:dyDescent="0.25">
      <c r="A1264" t="s">
        <v>304</v>
      </c>
      <c r="B1264" t="s">
        <v>1575</v>
      </c>
      <c r="C1264" t="s">
        <v>1272</v>
      </c>
      <c r="D1264" t="s">
        <v>377</v>
      </c>
      <c r="E1264" t="s">
        <v>663</v>
      </c>
    </row>
    <row r="1266" spans="1:5" x14ac:dyDescent="0.25">
      <c r="A1266" t="s">
        <v>1578</v>
      </c>
    </row>
    <row r="1267" spans="1:5" x14ac:dyDescent="0.25">
      <c r="A1267" t="s">
        <v>246</v>
      </c>
    </row>
    <row r="1268" spans="1:5" x14ac:dyDescent="0.25">
      <c r="A1268" t="s">
        <v>272</v>
      </c>
      <c r="B1268" t="s">
        <v>273</v>
      </c>
      <c r="C1268" t="s">
        <v>928</v>
      </c>
      <c r="D1268" t="s">
        <v>931</v>
      </c>
      <c r="E1268" t="s">
        <v>934</v>
      </c>
    </row>
    <row r="1269" spans="1:5" x14ac:dyDescent="0.25">
      <c r="A1269" t="s">
        <v>282</v>
      </c>
      <c r="B1269" t="s">
        <v>283</v>
      </c>
      <c r="C1269" t="s">
        <v>857</v>
      </c>
      <c r="D1269" t="s">
        <v>287</v>
      </c>
      <c r="E1269" t="s">
        <v>289</v>
      </c>
    </row>
    <row r="1270" spans="1:5" x14ac:dyDescent="0.25">
      <c r="A1270" t="s">
        <v>290</v>
      </c>
      <c r="B1270" t="s">
        <v>291</v>
      </c>
      <c r="C1270" t="s">
        <v>1579</v>
      </c>
      <c r="D1270" t="s">
        <v>408</v>
      </c>
      <c r="E1270" t="s">
        <v>1012</v>
      </c>
    </row>
    <row r="1271" spans="1:5" x14ac:dyDescent="0.25">
      <c r="A1271" t="s">
        <v>298</v>
      </c>
      <c r="B1271" t="s">
        <v>283</v>
      </c>
      <c r="C1271" t="s">
        <v>634</v>
      </c>
      <c r="D1271" t="s">
        <v>323</v>
      </c>
      <c r="E1271" t="s">
        <v>1126</v>
      </c>
    </row>
    <row r="1272" spans="1:5" x14ac:dyDescent="0.25">
      <c r="A1272" t="s">
        <v>304</v>
      </c>
      <c r="B1272" t="s">
        <v>305</v>
      </c>
      <c r="C1272" t="s">
        <v>1361</v>
      </c>
      <c r="D1272" t="s">
        <v>766</v>
      </c>
      <c r="E1272" t="s">
        <v>1580</v>
      </c>
    </row>
    <row r="1274" spans="1:5" x14ac:dyDescent="0.25">
      <c r="A1274" t="s">
        <v>1581</v>
      </c>
    </row>
    <row r="1275" spans="1:5" x14ac:dyDescent="0.25">
      <c r="A1275" t="s">
        <v>247</v>
      </c>
    </row>
    <row r="1276" spans="1:5" x14ac:dyDescent="0.25">
      <c r="A1276" t="s">
        <v>401</v>
      </c>
      <c r="B1276" t="s">
        <v>273</v>
      </c>
      <c r="C1276" t="s">
        <v>928</v>
      </c>
      <c r="D1276" t="s">
        <v>931</v>
      </c>
      <c r="E1276" t="s">
        <v>934</v>
      </c>
    </row>
    <row r="1277" spans="1:5" x14ac:dyDescent="0.25">
      <c r="A1277" t="s">
        <v>402</v>
      </c>
      <c r="B1277" t="s">
        <v>403</v>
      </c>
      <c r="C1277" t="s">
        <v>530</v>
      </c>
      <c r="D1277" t="s">
        <v>669</v>
      </c>
      <c r="E1277" t="s">
        <v>1093</v>
      </c>
    </row>
    <row r="1278" spans="1:5" x14ac:dyDescent="0.25">
      <c r="A1278" t="s">
        <v>406</v>
      </c>
      <c r="B1278" t="s">
        <v>407</v>
      </c>
      <c r="C1278" t="s">
        <v>1582</v>
      </c>
      <c r="D1278" t="s">
        <v>541</v>
      </c>
      <c r="E1278" t="s">
        <v>1338</v>
      </c>
    </row>
    <row r="1279" spans="1:5" x14ac:dyDescent="0.25">
      <c r="A1279" t="s">
        <v>304</v>
      </c>
      <c r="B1279" t="s">
        <v>305</v>
      </c>
      <c r="C1279" t="s">
        <v>1361</v>
      </c>
      <c r="D1279" t="s">
        <v>766</v>
      </c>
      <c r="E1279" t="s">
        <v>1580</v>
      </c>
    </row>
    <row r="1281" spans="1:11" x14ac:dyDescent="0.25">
      <c r="A1281" t="s">
        <v>1583</v>
      </c>
    </row>
    <row r="1282" spans="1:11" x14ac:dyDescent="0.25">
      <c r="A1282" t="s">
        <v>248</v>
      </c>
    </row>
    <row r="1283" spans="1:11" x14ac:dyDescent="0.25">
      <c r="A1283" t="s">
        <v>313</v>
      </c>
      <c r="B1283" t="s">
        <v>273</v>
      </c>
      <c r="C1283" t="s">
        <v>928</v>
      </c>
      <c r="D1283" t="s">
        <v>931</v>
      </c>
      <c r="E1283" t="s">
        <v>934</v>
      </c>
    </row>
    <row r="1284" spans="1:11" x14ac:dyDescent="0.25">
      <c r="A1284" t="s">
        <v>314</v>
      </c>
      <c r="B1284" t="s">
        <v>315</v>
      </c>
      <c r="C1284" t="s">
        <v>1193</v>
      </c>
      <c r="D1284" t="s">
        <v>383</v>
      </c>
      <c r="E1284" t="s">
        <v>626</v>
      </c>
    </row>
    <row r="1285" spans="1:11" x14ac:dyDescent="0.25">
      <c r="A1285" t="s">
        <v>321</v>
      </c>
      <c r="B1285" t="s">
        <v>322</v>
      </c>
      <c r="C1285" t="s">
        <v>1194</v>
      </c>
      <c r="D1285" t="s">
        <v>467</v>
      </c>
      <c r="E1285" t="s">
        <v>1584</v>
      </c>
    </row>
    <row r="1286" spans="1:11" x14ac:dyDescent="0.25">
      <c r="A1286" t="s">
        <v>304</v>
      </c>
      <c r="B1286" t="s">
        <v>305</v>
      </c>
      <c r="C1286" t="s">
        <v>1361</v>
      </c>
      <c r="D1286" t="s">
        <v>766</v>
      </c>
      <c r="E1286" t="s">
        <v>1580</v>
      </c>
    </row>
    <row r="1288" spans="1:11" x14ac:dyDescent="0.25">
      <c r="A1288" t="s">
        <v>1585</v>
      </c>
    </row>
    <row r="1289" spans="1:11" x14ac:dyDescent="0.25">
      <c r="A1289" t="s">
        <v>249</v>
      </c>
    </row>
    <row r="1290" spans="1:11" x14ac:dyDescent="0.25">
      <c r="A1290" t="s">
        <v>272</v>
      </c>
      <c r="B1290" t="s">
        <v>273</v>
      </c>
      <c r="C1290" t="s">
        <v>372</v>
      </c>
      <c r="D1290" t="s">
        <v>1502</v>
      </c>
      <c r="E1290" t="s">
        <v>1503</v>
      </c>
      <c r="F1290" t="s">
        <v>1505</v>
      </c>
      <c r="G1290" t="s">
        <v>357</v>
      </c>
      <c r="H1290" t="s">
        <v>280</v>
      </c>
      <c r="I1290" t="s">
        <v>1586</v>
      </c>
      <c r="J1290" t="s">
        <v>1507</v>
      </c>
      <c r="K1290" t="s">
        <v>1508</v>
      </c>
    </row>
    <row r="1291" spans="1:11" x14ac:dyDescent="0.25">
      <c r="A1291" t="s">
        <v>282</v>
      </c>
      <c r="B1291" t="s">
        <v>548</v>
      </c>
      <c r="C1291" t="s">
        <v>287</v>
      </c>
      <c r="D1291" t="s">
        <v>550</v>
      </c>
      <c r="E1291" t="s">
        <v>663</v>
      </c>
      <c r="F1291" t="s">
        <v>549</v>
      </c>
      <c r="G1291" t="s">
        <v>287</v>
      </c>
      <c r="H1291" t="s">
        <v>287</v>
      </c>
      <c r="I1291" t="s">
        <v>287</v>
      </c>
      <c r="J1291" t="s">
        <v>550</v>
      </c>
      <c r="K1291" t="s">
        <v>1587</v>
      </c>
    </row>
    <row r="1292" spans="1:11" x14ac:dyDescent="0.25">
      <c r="A1292" t="s">
        <v>290</v>
      </c>
      <c r="B1292" t="s">
        <v>598</v>
      </c>
      <c r="C1292" t="s">
        <v>287</v>
      </c>
      <c r="D1292" t="s">
        <v>318</v>
      </c>
      <c r="E1292" t="s">
        <v>738</v>
      </c>
      <c r="F1292" t="s">
        <v>673</v>
      </c>
      <c r="G1292" t="s">
        <v>287</v>
      </c>
      <c r="H1292" t="s">
        <v>287</v>
      </c>
      <c r="I1292" t="s">
        <v>287</v>
      </c>
      <c r="J1292" t="s">
        <v>878</v>
      </c>
      <c r="K1292" t="s">
        <v>1588</v>
      </c>
    </row>
    <row r="1293" spans="1:11" x14ac:dyDescent="0.25">
      <c r="A1293" t="s">
        <v>298</v>
      </c>
      <c r="B1293" t="s">
        <v>557</v>
      </c>
      <c r="C1293" t="s">
        <v>287</v>
      </c>
      <c r="D1293" t="s">
        <v>526</v>
      </c>
      <c r="E1293" t="s">
        <v>983</v>
      </c>
      <c r="F1293" t="s">
        <v>669</v>
      </c>
      <c r="G1293" t="s">
        <v>287</v>
      </c>
      <c r="H1293" t="s">
        <v>287</v>
      </c>
      <c r="I1293" t="s">
        <v>287</v>
      </c>
      <c r="J1293" t="s">
        <v>491</v>
      </c>
      <c r="K1293" t="s">
        <v>1589</v>
      </c>
    </row>
    <row r="1294" spans="1:11" x14ac:dyDescent="0.25">
      <c r="A1294" t="s">
        <v>304</v>
      </c>
      <c r="B1294" t="s">
        <v>1590</v>
      </c>
      <c r="C1294" t="s">
        <v>287</v>
      </c>
      <c r="D1294" t="s">
        <v>349</v>
      </c>
      <c r="E1294" t="s">
        <v>1226</v>
      </c>
      <c r="F1294" t="s">
        <v>910</v>
      </c>
      <c r="G1294" t="s">
        <v>287</v>
      </c>
      <c r="H1294" t="s">
        <v>287</v>
      </c>
      <c r="I1294" t="s">
        <v>287</v>
      </c>
      <c r="J1294" t="s">
        <v>579</v>
      </c>
      <c r="K1294" t="s">
        <v>923</v>
      </c>
    </row>
    <row r="1296" spans="1:11" x14ac:dyDescent="0.25">
      <c r="A1296" t="s">
        <v>1591</v>
      </c>
    </row>
    <row r="1297" spans="1:11" x14ac:dyDescent="0.25">
      <c r="A1297" t="s">
        <v>250</v>
      </c>
    </row>
    <row r="1298" spans="1:11" x14ac:dyDescent="0.25">
      <c r="A1298" t="s">
        <v>313</v>
      </c>
      <c r="B1298" t="s">
        <v>273</v>
      </c>
      <c r="C1298" t="s">
        <v>372</v>
      </c>
      <c r="D1298" t="s">
        <v>1502</v>
      </c>
      <c r="E1298" t="s">
        <v>1503</v>
      </c>
      <c r="F1298" t="s">
        <v>1505</v>
      </c>
      <c r="G1298" t="s">
        <v>357</v>
      </c>
      <c r="H1298" t="s">
        <v>280</v>
      </c>
      <c r="I1298" t="s">
        <v>1586</v>
      </c>
      <c r="J1298" t="s">
        <v>1507</v>
      </c>
      <c r="K1298" t="s">
        <v>1508</v>
      </c>
    </row>
    <row r="1299" spans="1:11" x14ac:dyDescent="0.25">
      <c r="A1299" t="s">
        <v>314</v>
      </c>
      <c r="B1299" t="s">
        <v>393</v>
      </c>
      <c r="C1299" t="s">
        <v>287</v>
      </c>
      <c r="D1299" t="s">
        <v>936</v>
      </c>
      <c r="E1299" t="s">
        <v>1237</v>
      </c>
      <c r="F1299" t="s">
        <v>919</v>
      </c>
      <c r="G1299" t="s">
        <v>287</v>
      </c>
      <c r="H1299" t="s">
        <v>287</v>
      </c>
      <c r="I1299" t="s">
        <v>287</v>
      </c>
      <c r="J1299" t="s">
        <v>587</v>
      </c>
      <c r="K1299" t="s">
        <v>1592</v>
      </c>
    </row>
    <row r="1300" spans="1:11" x14ac:dyDescent="0.25">
      <c r="A1300" t="s">
        <v>321</v>
      </c>
      <c r="B1300" t="s">
        <v>1593</v>
      </c>
      <c r="C1300" t="s">
        <v>287</v>
      </c>
      <c r="D1300" t="s">
        <v>766</v>
      </c>
      <c r="E1300" t="s">
        <v>661</v>
      </c>
      <c r="F1300" t="s">
        <v>1170</v>
      </c>
      <c r="G1300" t="s">
        <v>287</v>
      </c>
      <c r="H1300" t="s">
        <v>287</v>
      </c>
      <c r="I1300" t="s">
        <v>287</v>
      </c>
      <c r="J1300" t="s">
        <v>348</v>
      </c>
      <c r="K1300" t="s">
        <v>1525</v>
      </c>
    </row>
    <row r="1301" spans="1:11" x14ac:dyDescent="0.25">
      <c r="A1301" t="s">
        <v>304</v>
      </c>
      <c r="B1301" t="s">
        <v>1590</v>
      </c>
      <c r="C1301" t="s">
        <v>287</v>
      </c>
      <c r="D1301" t="s">
        <v>349</v>
      </c>
      <c r="E1301" t="s">
        <v>1226</v>
      </c>
      <c r="F1301" t="s">
        <v>910</v>
      </c>
      <c r="G1301" t="s">
        <v>287</v>
      </c>
      <c r="H1301" t="s">
        <v>287</v>
      </c>
      <c r="I1301" t="s">
        <v>287</v>
      </c>
      <c r="J1301" t="s">
        <v>579</v>
      </c>
      <c r="K1301" t="s">
        <v>923</v>
      </c>
    </row>
    <row r="1303" spans="1:11" x14ac:dyDescent="0.25">
      <c r="A1303" t="s">
        <v>1594</v>
      </c>
    </row>
    <row r="1304" spans="1:11" x14ac:dyDescent="0.25">
      <c r="A1304" t="s">
        <v>251</v>
      </c>
    </row>
    <row r="1305" spans="1:11" x14ac:dyDescent="0.25">
      <c r="A1305" t="s">
        <v>272</v>
      </c>
      <c r="B1305" t="s">
        <v>273</v>
      </c>
      <c r="C1305" t="s">
        <v>351</v>
      </c>
      <c r="D1305" t="s">
        <v>1595</v>
      </c>
      <c r="E1305" t="s">
        <v>1596</v>
      </c>
      <c r="F1305" t="s">
        <v>374</v>
      </c>
    </row>
    <row r="1306" spans="1:11" x14ac:dyDescent="0.25">
      <c r="A1306" t="s">
        <v>282</v>
      </c>
      <c r="B1306" t="s">
        <v>967</v>
      </c>
      <c r="C1306" t="s">
        <v>395</v>
      </c>
      <c r="D1306" t="s">
        <v>936</v>
      </c>
      <c r="E1306" t="s">
        <v>1547</v>
      </c>
      <c r="F1306" t="s">
        <v>536</v>
      </c>
    </row>
    <row r="1307" spans="1:11" x14ac:dyDescent="0.25">
      <c r="A1307" t="s">
        <v>290</v>
      </c>
      <c r="B1307" t="s">
        <v>1597</v>
      </c>
      <c r="C1307" t="s">
        <v>522</v>
      </c>
      <c r="D1307" t="s">
        <v>1598</v>
      </c>
      <c r="E1307" t="s">
        <v>410</v>
      </c>
      <c r="F1307" t="s">
        <v>835</v>
      </c>
    </row>
    <row r="1308" spans="1:11" x14ac:dyDescent="0.25">
      <c r="A1308" t="s">
        <v>298</v>
      </c>
      <c r="B1308" t="s">
        <v>1403</v>
      </c>
      <c r="C1308" t="s">
        <v>550</v>
      </c>
      <c r="D1308" t="s">
        <v>564</v>
      </c>
      <c r="E1308" t="s">
        <v>1599</v>
      </c>
      <c r="F1308" t="s">
        <v>531</v>
      </c>
    </row>
    <row r="1309" spans="1:11" x14ac:dyDescent="0.25">
      <c r="A1309" t="s">
        <v>304</v>
      </c>
      <c r="B1309" t="s">
        <v>1600</v>
      </c>
      <c r="C1309" t="s">
        <v>416</v>
      </c>
      <c r="D1309" t="s">
        <v>285</v>
      </c>
      <c r="E1309" t="s">
        <v>1450</v>
      </c>
      <c r="F1309" t="s">
        <v>292</v>
      </c>
    </row>
    <row r="1311" spans="1:11" x14ac:dyDescent="0.25">
      <c r="A1311" t="s">
        <v>1601</v>
      </c>
    </row>
    <row r="1312" spans="1:11" x14ac:dyDescent="0.25">
      <c r="A1312" t="s">
        <v>252</v>
      </c>
    </row>
    <row r="1313" spans="1:6" x14ac:dyDescent="0.25">
      <c r="A1313" t="s">
        <v>313</v>
      </c>
      <c r="B1313" t="s">
        <v>273</v>
      </c>
      <c r="C1313" t="s">
        <v>351</v>
      </c>
      <c r="D1313" t="s">
        <v>1595</v>
      </c>
      <c r="E1313" t="s">
        <v>1596</v>
      </c>
      <c r="F1313" t="s">
        <v>374</v>
      </c>
    </row>
    <row r="1314" spans="1:6" x14ac:dyDescent="0.25">
      <c r="A1314" t="s">
        <v>314</v>
      </c>
      <c r="B1314" t="s">
        <v>881</v>
      </c>
      <c r="C1314" t="s">
        <v>416</v>
      </c>
      <c r="D1314" t="s">
        <v>349</v>
      </c>
      <c r="E1314" t="s">
        <v>1439</v>
      </c>
      <c r="F1314" t="s">
        <v>701</v>
      </c>
    </row>
    <row r="1315" spans="1:6" x14ac:dyDescent="0.25">
      <c r="A1315" t="s">
        <v>321</v>
      </c>
      <c r="B1315" t="s">
        <v>881</v>
      </c>
      <c r="C1315" t="s">
        <v>416</v>
      </c>
      <c r="D1315" t="s">
        <v>815</v>
      </c>
      <c r="E1315" t="s">
        <v>1602</v>
      </c>
      <c r="F1315" t="s">
        <v>739</v>
      </c>
    </row>
    <row r="1316" spans="1:6" x14ac:dyDescent="0.25">
      <c r="A1316" t="s">
        <v>304</v>
      </c>
      <c r="B1316" t="s">
        <v>1600</v>
      </c>
      <c r="C1316" t="s">
        <v>416</v>
      </c>
      <c r="D1316" t="s">
        <v>285</v>
      </c>
      <c r="E1316" t="s">
        <v>1450</v>
      </c>
      <c r="F1316" t="s">
        <v>292</v>
      </c>
    </row>
    <row r="1318" spans="1:6" x14ac:dyDescent="0.25">
      <c r="A1318" t="s">
        <v>1603</v>
      </c>
    </row>
    <row r="1319" spans="1:6" x14ac:dyDescent="0.25">
      <c r="A1319" t="s">
        <v>253</v>
      </c>
    </row>
    <row r="1320" spans="1:6" x14ac:dyDescent="0.25">
      <c r="A1320" t="s">
        <v>272</v>
      </c>
      <c r="B1320" t="s">
        <v>273</v>
      </c>
      <c r="C1320" t="s">
        <v>737</v>
      </c>
      <c r="D1320" t="s">
        <v>741</v>
      </c>
      <c r="E1320" t="s">
        <v>1205</v>
      </c>
      <c r="F1320" t="s">
        <v>742</v>
      </c>
    </row>
    <row r="1321" spans="1:6" x14ac:dyDescent="0.25">
      <c r="A1321" t="s">
        <v>282</v>
      </c>
      <c r="B1321" t="s">
        <v>283</v>
      </c>
      <c r="C1321" t="s">
        <v>1084</v>
      </c>
      <c r="D1321" t="s">
        <v>299</v>
      </c>
      <c r="E1321" t="s">
        <v>287</v>
      </c>
      <c r="F1321" t="s">
        <v>456</v>
      </c>
    </row>
    <row r="1322" spans="1:6" x14ac:dyDescent="0.25">
      <c r="A1322" t="s">
        <v>290</v>
      </c>
      <c r="B1322" t="s">
        <v>291</v>
      </c>
      <c r="C1322" t="s">
        <v>1604</v>
      </c>
      <c r="D1322" t="s">
        <v>408</v>
      </c>
      <c r="E1322" t="s">
        <v>309</v>
      </c>
      <c r="F1322" t="s">
        <v>637</v>
      </c>
    </row>
    <row r="1323" spans="1:6" x14ac:dyDescent="0.25">
      <c r="A1323" t="s">
        <v>298</v>
      </c>
      <c r="B1323" t="s">
        <v>283</v>
      </c>
      <c r="C1323" t="s">
        <v>635</v>
      </c>
      <c r="D1323" t="s">
        <v>287</v>
      </c>
      <c r="E1323" t="s">
        <v>460</v>
      </c>
      <c r="F1323" t="s">
        <v>288</v>
      </c>
    </row>
    <row r="1324" spans="1:6" x14ac:dyDescent="0.25">
      <c r="A1324" t="s">
        <v>304</v>
      </c>
      <c r="B1324" t="s">
        <v>305</v>
      </c>
      <c r="C1324" t="s">
        <v>717</v>
      </c>
      <c r="D1324" t="s">
        <v>625</v>
      </c>
      <c r="E1324" t="s">
        <v>309</v>
      </c>
      <c r="F1324" t="s">
        <v>289</v>
      </c>
    </row>
    <row r="1326" spans="1:6" x14ac:dyDescent="0.25">
      <c r="A1326" t="s">
        <v>1605</v>
      </c>
    </row>
    <row r="1327" spans="1:6" x14ac:dyDescent="0.25">
      <c r="A1327" t="s">
        <v>254</v>
      </c>
    </row>
    <row r="1328" spans="1:6" x14ac:dyDescent="0.25">
      <c r="A1328" t="s">
        <v>313</v>
      </c>
      <c r="B1328" t="s">
        <v>273</v>
      </c>
      <c r="C1328" t="s">
        <v>737</v>
      </c>
      <c r="D1328" t="s">
        <v>741</v>
      </c>
      <c r="E1328" t="s">
        <v>1205</v>
      </c>
      <c r="F1328" t="s">
        <v>742</v>
      </c>
    </row>
    <row r="1329" spans="1:10" x14ac:dyDescent="0.25">
      <c r="A1329" t="s">
        <v>314</v>
      </c>
      <c r="B1329" t="s">
        <v>315</v>
      </c>
      <c r="C1329" t="s">
        <v>1606</v>
      </c>
      <c r="D1329" t="s">
        <v>318</v>
      </c>
      <c r="E1329" t="s">
        <v>287</v>
      </c>
      <c r="F1329" t="s">
        <v>1451</v>
      </c>
    </row>
    <row r="1330" spans="1:10" x14ac:dyDescent="0.25">
      <c r="A1330" t="s">
        <v>321</v>
      </c>
      <c r="B1330" t="s">
        <v>322</v>
      </c>
      <c r="C1330" t="s">
        <v>584</v>
      </c>
      <c r="D1330" t="s">
        <v>541</v>
      </c>
      <c r="E1330" t="s">
        <v>462</v>
      </c>
      <c r="F1330" t="s">
        <v>845</v>
      </c>
    </row>
    <row r="1331" spans="1:10" x14ac:dyDescent="0.25">
      <c r="A1331" t="s">
        <v>304</v>
      </c>
      <c r="B1331" t="s">
        <v>305</v>
      </c>
      <c r="C1331" t="s">
        <v>717</v>
      </c>
      <c r="D1331" t="s">
        <v>625</v>
      </c>
      <c r="E1331" t="s">
        <v>309</v>
      </c>
      <c r="F1331" t="s">
        <v>289</v>
      </c>
    </row>
    <row r="1333" spans="1:10" x14ac:dyDescent="0.25">
      <c r="A1333" t="s">
        <v>1607</v>
      </c>
    </row>
    <row r="1334" spans="1:10" x14ac:dyDescent="0.25">
      <c r="A1334" t="s">
        <v>255</v>
      </c>
    </row>
    <row r="1335" spans="1:10" x14ac:dyDescent="0.25">
      <c r="A1335" t="s">
        <v>313</v>
      </c>
      <c r="B1335" t="s">
        <v>273</v>
      </c>
      <c r="C1335" t="s">
        <v>1608</v>
      </c>
      <c r="D1335" t="s">
        <v>1609</v>
      </c>
      <c r="E1335" t="s">
        <v>1610</v>
      </c>
      <c r="F1335" t="s">
        <v>372</v>
      </c>
      <c r="G1335" t="s">
        <v>278</v>
      </c>
      <c r="H1335" t="s">
        <v>1611</v>
      </c>
      <c r="I1335" t="s">
        <v>280</v>
      </c>
      <c r="J1335" t="s">
        <v>1612</v>
      </c>
    </row>
    <row r="1336" spans="1:10" x14ac:dyDescent="0.25">
      <c r="A1336" t="s">
        <v>314</v>
      </c>
      <c r="B1336" t="s">
        <v>315</v>
      </c>
      <c r="C1336" t="s">
        <v>677</v>
      </c>
      <c r="D1336" t="s">
        <v>665</v>
      </c>
      <c r="E1336" t="s">
        <v>722</v>
      </c>
      <c r="F1336" t="s">
        <v>287</v>
      </c>
      <c r="G1336" t="s">
        <v>1451</v>
      </c>
      <c r="H1336" t="s">
        <v>287</v>
      </c>
      <c r="I1336" t="s">
        <v>287</v>
      </c>
      <c r="J1336" t="s">
        <v>318</v>
      </c>
    </row>
    <row r="1337" spans="1:10" x14ac:dyDescent="0.25">
      <c r="A1337" t="s">
        <v>321</v>
      </c>
      <c r="B1337" t="s">
        <v>322</v>
      </c>
      <c r="C1337" t="s">
        <v>581</v>
      </c>
      <c r="D1337" t="s">
        <v>1553</v>
      </c>
      <c r="E1337" t="s">
        <v>908</v>
      </c>
      <c r="F1337" t="s">
        <v>287</v>
      </c>
      <c r="G1337" t="s">
        <v>845</v>
      </c>
      <c r="H1337" t="s">
        <v>422</v>
      </c>
      <c r="I1337" t="s">
        <v>287</v>
      </c>
      <c r="J1337" t="s">
        <v>541</v>
      </c>
    </row>
    <row r="1338" spans="1:10" x14ac:dyDescent="0.25">
      <c r="A1338" t="s">
        <v>304</v>
      </c>
      <c r="B1338" t="s">
        <v>305</v>
      </c>
      <c r="C1338" t="s">
        <v>1332</v>
      </c>
      <c r="D1338" t="s">
        <v>1089</v>
      </c>
      <c r="E1338" t="s">
        <v>774</v>
      </c>
      <c r="F1338" t="s">
        <v>287</v>
      </c>
      <c r="G1338" t="s">
        <v>289</v>
      </c>
      <c r="H1338" t="s">
        <v>599</v>
      </c>
      <c r="I1338" t="s">
        <v>287</v>
      </c>
      <c r="J1338" t="s">
        <v>625</v>
      </c>
    </row>
    <row r="1340" spans="1:10" x14ac:dyDescent="0.25">
      <c r="A1340" t="s">
        <v>1613</v>
      </c>
    </row>
    <row r="1341" spans="1:10" x14ac:dyDescent="0.25">
      <c r="A1341" t="s">
        <v>256</v>
      </c>
    </row>
    <row r="1342" spans="1:10" x14ac:dyDescent="0.25">
      <c r="A1342" t="s">
        <v>272</v>
      </c>
      <c r="B1342" t="s">
        <v>273</v>
      </c>
      <c r="C1342" t="s">
        <v>372</v>
      </c>
      <c r="D1342" t="s">
        <v>357</v>
      </c>
      <c r="E1342" t="s">
        <v>280</v>
      </c>
      <c r="F1342" t="s">
        <v>1614</v>
      </c>
      <c r="G1342" t="s">
        <v>1615</v>
      </c>
      <c r="H1342" t="s">
        <v>1616</v>
      </c>
      <c r="I1342" t="s">
        <v>1320</v>
      </c>
    </row>
    <row r="1343" spans="1:10" x14ac:dyDescent="0.25">
      <c r="A1343" t="s">
        <v>282</v>
      </c>
      <c r="B1343" t="s">
        <v>1462</v>
      </c>
      <c r="C1343" t="s">
        <v>287</v>
      </c>
      <c r="D1343" t="s">
        <v>287</v>
      </c>
      <c r="E1343" t="s">
        <v>287</v>
      </c>
      <c r="F1343" t="s">
        <v>1050</v>
      </c>
      <c r="G1343" t="s">
        <v>1617</v>
      </c>
      <c r="H1343" t="s">
        <v>1618</v>
      </c>
      <c r="I1343" t="s">
        <v>978</v>
      </c>
    </row>
    <row r="1344" spans="1:10" x14ac:dyDescent="0.25">
      <c r="A1344" t="s">
        <v>290</v>
      </c>
      <c r="B1344" t="s">
        <v>1619</v>
      </c>
      <c r="C1344" t="s">
        <v>287</v>
      </c>
      <c r="D1344" t="s">
        <v>287</v>
      </c>
      <c r="E1344" t="s">
        <v>287</v>
      </c>
      <c r="F1344" t="s">
        <v>1620</v>
      </c>
      <c r="G1344" t="s">
        <v>455</v>
      </c>
      <c r="H1344" t="s">
        <v>720</v>
      </c>
      <c r="I1344" t="s">
        <v>1621</v>
      </c>
    </row>
    <row r="1345" spans="1:13" x14ac:dyDescent="0.25">
      <c r="A1345" t="s">
        <v>298</v>
      </c>
      <c r="B1345" t="s">
        <v>844</v>
      </c>
      <c r="C1345" t="s">
        <v>287</v>
      </c>
      <c r="D1345" t="s">
        <v>287</v>
      </c>
      <c r="E1345" t="s">
        <v>287</v>
      </c>
      <c r="F1345" t="s">
        <v>943</v>
      </c>
      <c r="G1345" t="s">
        <v>723</v>
      </c>
      <c r="H1345" t="s">
        <v>1141</v>
      </c>
      <c r="I1345" t="s">
        <v>846</v>
      </c>
    </row>
    <row r="1346" spans="1:13" x14ac:dyDescent="0.25">
      <c r="A1346" t="s">
        <v>304</v>
      </c>
      <c r="B1346" t="s">
        <v>1622</v>
      </c>
      <c r="C1346" t="s">
        <v>287</v>
      </c>
      <c r="D1346" t="s">
        <v>287</v>
      </c>
      <c r="E1346" t="s">
        <v>287</v>
      </c>
      <c r="F1346" t="s">
        <v>680</v>
      </c>
      <c r="G1346" t="s">
        <v>1450</v>
      </c>
      <c r="H1346" t="s">
        <v>642</v>
      </c>
      <c r="I1346" t="s">
        <v>976</v>
      </c>
    </row>
    <row r="1348" spans="1:13" x14ac:dyDescent="0.25">
      <c r="A1348" t="s">
        <v>1623</v>
      </c>
    </row>
    <row r="1349" spans="1:13" x14ac:dyDescent="0.25">
      <c r="A1349" t="s">
        <v>257</v>
      </c>
    </row>
    <row r="1350" spans="1:13" x14ac:dyDescent="0.25">
      <c r="A1350" t="s">
        <v>313</v>
      </c>
      <c r="B1350" t="s">
        <v>273</v>
      </c>
      <c r="C1350" t="s">
        <v>372</v>
      </c>
      <c r="D1350" t="s">
        <v>357</v>
      </c>
      <c r="E1350" t="s">
        <v>280</v>
      </c>
      <c r="F1350" t="s">
        <v>1614</v>
      </c>
      <c r="G1350" t="s">
        <v>1615</v>
      </c>
      <c r="H1350" t="s">
        <v>1616</v>
      </c>
      <c r="I1350" t="s">
        <v>1320</v>
      </c>
    </row>
    <row r="1351" spans="1:13" x14ac:dyDescent="0.25">
      <c r="A1351" t="s">
        <v>314</v>
      </c>
      <c r="B1351" t="s">
        <v>1624</v>
      </c>
      <c r="C1351" t="s">
        <v>287</v>
      </c>
      <c r="D1351" t="s">
        <v>287</v>
      </c>
      <c r="E1351" t="s">
        <v>287</v>
      </c>
      <c r="F1351" t="s">
        <v>1625</v>
      </c>
      <c r="G1351" t="s">
        <v>399</v>
      </c>
      <c r="H1351" t="s">
        <v>1021</v>
      </c>
      <c r="I1351" t="s">
        <v>968</v>
      </c>
    </row>
    <row r="1352" spans="1:13" x14ac:dyDescent="0.25">
      <c r="A1352" t="s">
        <v>321</v>
      </c>
      <c r="B1352" t="s">
        <v>870</v>
      </c>
      <c r="C1352" t="s">
        <v>287</v>
      </c>
      <c r="D1352" t="s">
        <v>287</v>
      </c>
      <c r="E1352" t="s">
        <v>287</v>
      </c>
      <c r="F1352" t="s">
        <v>1626</v>
      </c>
      <c r="G1352" t="s">
        <v>871</v>
      </c>
      <c r="H1352" t="s">
        <v>1627</v>
      </c>
      <c r="I1352" t="s">
        <v>771</v>
      </c>
    </row>
    <row r="1353" spans="1:13" x14ac:dyDescent="0.25">
      <c r="A1353" t="s">
        <v>304</v>
      </c>
      <c r="B1353" t="s">
        <v>1622</v>
      </c>
      <c r="C1353" t="s">
        <v>287</v>
      </c>
      <c r="D1353" t="s">
        <v>287</v>
      </c>
      <c r="E1353" t="s">
        <v>287</v>
      </c>
      <c r="F1353" t="s">
        <v>680</v>
      </c>
      <c r="G1353" t="s">
        <v>1450</v>
      </c>
      <c r="H1353" t="s">
        <v>642</v>
      </c>
      <c r="I1353" t="s">
        <v>976</v>
      </c>
    </row>
    <row r="1355" spans="1:13" x14ac:dyDescent="0.25">
      <c r="A1355" t="s">
        <v>1628</v>
      </c>
    </row>
    <row r="1356" spans="1:13" x14ac:dyDescent="0.25">
      <c r="A1356" t="s">
        <v>258</v>
      </c>
    </row>
    <row r="1357" spans="1:13" x14ac:dyDescent="0.25">
      <c r="A1357" t="s">
        <v>272</v>
      </c>
      <c r="B1357" t="s">
        <v>273</v>
      </c>
      <c r="C1357" t="s">
        <v>889</v>
      </c>
      <c r="D1357" t="s">
        <v>1629</v>
      </c>
      <c r="E1357" t="s">
        <v>890</v>
      </c>
      <c r="F1357" t="s">
        <v>1630</v>
      </c>
      <c r="G1357" t="s">
        <v>1631</v>
      </c>
      <c r="H1357" t="s">
        <v>372</v>
      </c>
      <c r="I1357" t="s">
        <v>892</v>
      </c>
      <c r="J1357" t="s">
        <v>357</v>
      </c>
      <c r="K1357" t="s">
        <v>280</v>
      </c>
      <c r="L1357" t="s">
        <v>1632</v>
      </c>
      <c r="M1357" t="s">
        <v>1633</v>
      </c>
    </row>
    <row r="1358" spans="1:13" x14ac:dyDescent="0.25">
      <c r="A1358" t="s">
        <v>282</v>
      </c>
      <c r="B1358" t="s">
        <v>361</v>
      </c>
      <c r="C1358" t="s">
        <v>664</v>
      </c>
      <c r="D1358" t="s">
        <v>933</v>
      </c>
      <c r="E1358" t="s">
        <v>307</v>
      </c>
      <c r="F1358" t="s">
        <v>307</v>
      </c>
      <c r="G1358" t="s">
        <v>414</v>
      </c>
      <c r="H1358" t="s">
        <v>287</v>
      </c>
      <c r="I1358" t="s">
        <v>287</v>
      </c>
      <c r="J1358" t="s">
        <v>287</v>
      </c>
      <c r="K1358" t="s">
        <v>287</v>
      </c>
      <c r="L1358" t="s">
        <v>287</v>
      </c>
      <c r="M1358" t="s">
        <v>287</v>
      </c>
    </row>
    <row r="1359" spans="1:13" x14ac:dyDescent="0.25">
      <c r="A1359" t="s">
        <v>290</v>
      </c>
      <c r="B1359" t="s">
        <v>743</v>
      </c>
      <c r="C1359" t="s">
        <v>1078</v>
      </c>
      <c r="D1359" t="s">
        <v>575</v>
      </c>
      <c r="E1359" t="s">
        <v>575</v>
      </c>
      <c r="F1359" t="s">
        <v>942</v>
      </c>
      <c r="G1359" t="s">
        <v>1140</v>
      </c>
      <c r="H1359" t="s">
        <v>1140</v>
      </c>
      <c r="I1359" t="s">
        <v>564</v>
      </c>
      <c r="J1359" t="s">
        <v>287</v>
      </c>
      <c r="K1359" t="s">
        <v>287</v>
      </c>
      <c r="L1359" t="s">
        <v>564</v>
      </c>
      <c r="M1359" t="s">
        <v>287</v>
      </c>
    </row>
    <row r="1360" spans="1:13" x14ac:dyDescent="0.25">
      <c r="A1360" t="s">
        <v>298</v>
      </c>
      <c r="B1360" t="s">
        <v>1295</v>
      </c>
      <c r="C1360" t="s">
        <v>831</v>
      </c>
      <c r="D1360" t="s">
        <v>287</v>
      </c>
      <c r="E1360" t="s">
        <v>756</v>
      </c>
      <c r="F1360" t="s">
        <v>349</v>
      </c>
      <c r="G1360" t="s">
        <v>593</v>
      </c>
      <c r="H1360" t="s">
        <v>831</v>
      </c>
      <c r="I1360" t="s">
        <v>1071</v>
      </c>
      <c r="J1360" t="s">
        <v>287</v>
      </c>
      <c r="K1360" t="s">
        <v>287</v>
      </c>
      <c r="L1360" t="s">
        <v>287</v>
      </c>
      <c r="M1360" t="s">
        <v>1071</v>
      </c>
    </row>
    <row r="1361" spans="1:13" x14ac:dyDescent="0.25">
      <c r="A1361" t="s">
        <v>304</v>
      </c>
      <c r="B1361" t="s">
        <v>1634</v>
      </c>
      <c r="C1361" t="s">
        <v>1095</v>
      </c>
      <c r="D1361" t="s">
        <v>1315</v>
      </c>
      <c r="E1361" t="s">
        <v>1635</v>
      </c>
      <c r="F1361" t="s">
        <v>669</v>
      </c>
      <c r="G1361" t="s">
        <v>1636</v>
      </c>
      <c r="H1361" t="s">
        <v>580</v>
      </c>
      <c r="I1361" t="s">
        <v>1280</v>
      </c>
      <c r="J1361" t="s">
        <v>287</v>
      </c>
      <c r="K1361" t="s">
        <v>287</v>
      </c>
      <c r="L1361" t="s">
        <v>467</v>
      </c>
      <c r="M1361" t="s">
        <v>462</v>
      </c>
    </row>
    <row r="1363" spans="1:13" x14ac:dyDescent="0.25">
      <c r="A1363" t="s">
        <v>1637</v>
      </c>
    </row>
    <row r="1364" spans="1:13" x14ac:dyDescent="0.25">
      <c r="A1364" t="s">
        <v>259</v>
      </c>
    </row>
    <row r="1365" spans="1:13" x14ac:dyDescent="0.25">
      <c r="A1365" t="s">
        <v>401</v>
      </c>
      <c r="B1365" t="s">
        <v>273</v>
      </c>
      <c r="C1365" t="s">
        <v>889</v>
      </c>
      <c r="D1365" t="s">
        <v>1629</v>
      </c>
      <c r="E1365" t="s">
        <v>890</v>
      </c>
      <c r="F1365" t="s">
        <v>1630</v>
      </c>
      <c r="G1365" t="s">
        <v>1631</v>
      </c>
      <c r="H1365" t="s">
        <v>372</v>
      </c>
      <c r="I1365" t="s">
        <v>892</v>
      </c>
      <c r="J1365" t="s">
        <v>357</v>
      </c>
      <c r="K1365" t="s">
        <v>280</v>
      </c>
      <c r="L1365" t="s">
        <v>1632</v>
      </c>
      <c r="M1365" t="s">
        <v>1633</v>
      </c>
    </row>
    <row r="1366" spans="1:13" x14ac:dyDescent="0.25">
      <c r="A1366" t="s">
        <v>402</v>
      </c>
      <c r="B1366" t="s">
        <v>361</v>
      </c>
      <c r="C1366" t="s">
        <v>414</v>
      </c>
      <c r="D1366" t="s">
        <v>287</v>
      </c>
      <c r="E1366" t="s">
        <v>932</v>
      </c>
      <c r="F1366" t="s">
        <v>287</v>
      </c>
      <c r="G1366" t="s">
        <v>307</v>
      </c>
      <c r="H1366" t="s">
        <v>307</v>
      </c>
      <c r="I1366" t="s">
        <v>307</v>
      </c>
      <c r="J1366" t="s">
        <v>287</v>
      </c>
      <c r="K1366" t="s">
        <v>287</v>
      </c>
      <c r="L1366" t="s">
        <v>287</v>
      </c>
      <c r="M1366" t="s">
        <v>307</v>
      </c>
    </row>
    <row r="1367" spans="1:13" x14ac:dyDescent="0.25">
      <c r="A1367" t="s">
        <v>406</v>
      </c>
      <c r="B1367" t="s">
        <v>749</v>
      </c>
      <c r="C1367" t="s">
        <v>841</v>
      </c>
      <c r="D1367" t="s">
        <v>678</v>
      </c>
      <c r="E1367" t="s">
        <v>841</v>
      </c>
      <c r="F1367" t="s">
        <v>424</v>
      </c>
      <c r="G1367" t="s">
        <v>753</v>
      </c>
      <c r="H1367" t="s">
        <v>887</v>
      </c>
      <c r="I1367" t="s">
        <v>301</v>
      </c>
      <c r="J1367" t="s">
        <v>287</v>
      </c>
      <c r="K1367" t="s">
        <v>287</v>
      </c>
      <c r="L1367" t="s">
        <v>301</v>
      </c>
      <c r="M1367" t="s">
        <v>287</v>
      </c>
    </row>
    <row r="1368" spans="1:13" x14ac:dyDescent="0.25">
      <c r="A1368" t="s">
        <v>304</v>
      </c>
      <c r="B1368" t="s">
        <v>1634</v>
      </c>
      <c r="C1368" t="s">
        <v>1095</v>
      </c>
      <c r="D1368" t="s">
        <v>1315</v>
      </c>
      <c r="E1368" t="s">
        <v>1635</v>
      </c>
      <c r="F1368" t="s">
        <v>669</v>
      </c>
      <c r="G1368" t="s">
        <v>1636</v>
      </c>
      <c r="H1368" t="s">
        <v>580</v>
      </c>
      <c r="I1368" t="s">
        <v>1280</v>
      </c>
      <c r="J1368" t="s">
        <v>287</v>
      </c>
      <c r="K1368" t="s">
        <v>287</v>
      </c>
      <c r="L1368" t="s">
        <v>467</v>
      </c>
      <c r="M1368" t="s">
        <v>462</v>
      </c>
    </row>
    <row r="1370" spans="1:13" x14ac:dyDescent="0.25">
      <c r="A1370" t="s">
        <v>1638</v>
      </c>
    </row>
    <row r="1371" spans="1:13" x14ac:dyDescent="0.25">
      <c r="A1371" t="s">
        <v>260</v>
      </c>
    </row>
    <row r="1372" spans="1:13" x14ac:dyDescent="0.25">
      <c r="A1372" t="s">
        <v>371</v>
      </c>
      <c r="B1372" t="s">
        <v>273</v>
      </c>
      <c r="C1372" t="s">
        <v>889</v>
      </c>
      <c r="D1372" t="s">
        <v>1629</v>
      </c>
      <c r="E1372" t="s">
        <v>890</v>
      </c>
      <c r="F1372" t="s">
        <v>1630</v>
      </c>
      <c r="G1372" t="s">
        <v>1631</v>
      </c>
      <c r="H1372" t="s">
        <v>372</v>
      </c>
      <c r="I1372" t="s">
        <v>892</v>
      </c>
      <c r="J1372" t="s">
        <v>357</v>
      </c>
      <c r="K1372" t="s">
        <v>280</v>
      </c>
      <c r="L1372" t="s">
        <v>1632</v>
      </c>
      <c r="M1372" t="s">
        <v>1633</v>
      </c>
    </row>
    <row r="1373" spans="1:13" x14ac:dyDescent="0.25">
      <c r="A1373" t="s">
        <v>375</v>
      </c>
      <c r="B1373" t="s">
        <v>453</v>
      </c>
      <c r="C1373" t="s">
        <v>365</v>
      </c>
      <c r="D1373" t="s">
        <v>369</v>
      </c>
      <c r="E1373" t="s">
        <v>362</v>
      </c>
      <c r="F1373" t="s">
        <v>362</v>
      </c>
      <c r="G1373" t="s">
        <v>365</v>
      </c>
      <c r="H1373" t="s">
        <v>360</v>
      </c>
      <c r="I1373" t="s">
        <v>362</v>
      </c>
      <c r="J1373" t="s">
        <v>362</v>
      </c>
      <c r="K1373" t="s">
        <v>362</v>
      </c>
      <c r="L1373" t="s">
        <v>362</v>
      </c>
      <c r="M1373" t="s">
        <v>362</v>
      </c>
    </row>
    <row r="1374" spans="1:13" x14ac:dyDescent="0.25">
      <c r="A1374" t="s">
        <v>380</v>
      </c>
      <c r="B1374" t="s">
        <v>403</v>
      </c>
      <c r="C1374" t="s">
        <v>451</v>
      </c>
      <c r="D1374" t="s">
        <v>360</v>
      </c>
      <c r="E1374" t="s">
        <v>365</v>
      </c>
      <c r="F1374" t="s">
        <v>369</v>
      </c>
      <c r="G1374" t="s">
        <v>365</v>
      </c>
      <c r="H1374" t="s">
        <v>825</v>
      </c>
      <c r="I1374" t="s">
        <v>362</v>
      </c>
      <c r="J1374" t="s">
        <v>362</v>
      </c>
      <c r="K1374" t="s">
        <v>362</v>
      </c>
      <c r="L1374" t="s">
        <v>362</v>
      </c>
      <c r="M1374" t="s">
        <v>362</v>
      </c>
    </row>
    <row r="1375" spans="1:13" x14ac:dyDescent="0.25">
      <c r="A1375" t="s">
        <v>386</v>
      </c>
      <c r="B1375" t="s">
        <v>1537</v>
      </c>
      <c r="C1375" t="s">
        <v>369</v>
      </c>
      <c r="D1375" t="s">
        <v>362</v>
      </c>
      <c r="E1375" t="s">
        <v>364</v>
      </c>
      <c r="F1375" t="s">
        <v>360</v>
      </c>
      <c r="G1375" t="s">
        <v>825</v>
      </c>
      <c r="H1375" t="s">
        <v>365</v>
      </c>
      <c r="I1375" t="s">
        <v>362</v>
      </c>
      <c r="J1375" t="s">
        <v>362</v>
      </c>
      <c r="K1375" t="s">
        <v>362</v>
      </c>
      <c r="L1375" t="s">
        <v>362</v>
      </c>
      <c r="M1375" t="s">
        <v>360</v>
      </c>
    </row>
    <row r="1376" spans="1:13" x14ac:dyDescent="0.25">
      <c r="A1376" t="s">
        <v>392</v>
      </c>
      <c r="B1376" t="s">
        <v>1419</v>
      </c>
      <c r="C1376" t="s">
        <v>439</v>
      </c>
      <c r="D1376" t="s">
        <v>369</v>
      </c>
      <c r="E1376" t="s">
        <v>825</v>
      </c>
      <c r="F1376" t="s">
        <v>453</v>
      </c>
      <c r="G1376" t="s">
        <v>439</v>
      </c>
      <c r="H1376" t="s">
        <v>369</v>
      </c>
      <c r="I1376" t="s">
        <v>365</v>
      </c>
      <c r="J1376" t="s">
        <v>362</v>
      </c>
      <c r="K1376" t="s">
        <v>362</v>
      </c>
      <c r="L1376" t="s">
        <v>368</v>
      </c>
      <c r="M1376" t="s">
        <v>362</v>
      </c>
    </row>
    <row r="1377" spans="1:13" x14ac:dyDescent="0.25">
      <c r="A1377" t="s">
        <v>304</v>
      </c>
      <c r="B1377" t="s">
        <v>1634</v>
      </c>
      <c r="C1377" t="s">
        <v>450</v>
      </c>
      <c r="D1377" t="s">
        <v>453</v>
      </c>
      <c r="E1377" t="s">
        <v>1639</v>
      </c>
      <c r="F1377" t="s">
        <v>359</v>
      </c>
      <c r="G1377" t="s">
        <v>364</v>
      </c>
      <c r="H1377" t="s">
        <v>836</v>
      </c>
      <c r="I1377" t="s">
        <v>365</v>
      </c>
      <c r="J1377" t="s">
        <v>362</v>
      </c>
      <c r="K1377" t="s">
        <v>362</v>
      </c>
      <c r="L1377" t="s">
        <v>368</v>
      </c>
      <c r="M1377" t="s">
        <v>360</v>
      </c>
    </row>
    <row r="1379" spans="1:13" x14ac:dyDescent="0.25">
      <c r="A1379" t="s">
        <v>1640</v>
      </c>
    </row>
    <row r="1380" spans="1:13" x14ac:dyDescent="0.25">
      <c r="A1380" t="s">
        <v>261</v>
      </c>
    </row>
    <row r="1381" spans="1:13" x14ac:dyDescent="0.25">
      <c r="A1381" t="s">
        <v>313</v>
      </c>
      <c r="B1381" t="s">
        <v>273</v>
      </c>
      <c r="C1381" t="s">
        <v>889</v>
      </c>
      <c r="D1381" t="s">
        <v>1629</v>
      </c>
      <c r="E1381" t="s">
        <v>890</v>
      </c>
      <c r="F1381" t="s">
        <v>1630</v>
      </c>
      <c r="G1381" t="s">
        <v>1631</v>
      </c>
      <c r="H1381" t="s">
        <v>372</v>
      </c>
      <c r="I1381" t="s">
        <v>892</v>
      </c>
      <c r="J1381" t="s">
        <v>357</v>
      </c>
      <c r="K1381" t="s">
        <v>280</v>
      </c>
      <c r="L1381" t="s">
        <v>1632</v>
      </c>
      <c r="M1381" t="s">
        <v>1633</v>
      </c>
    </row>
    <row r="1382" spans="1:13" x14ac:dyDescent="0.25">
      <c r="A1382" t="s">
        <v>314</v>
      </c>
      <c r="B1382" t="s">
        <v>1494</v>
      </c>
      <c r="C1382" t="s">
        <v>1105</v>
      </c>
      <c r="D1382" t="s">
        <v>678</v>
      </c>
      <c r="E1382" t="s">
        <v>626</v>
      </c>
      <c r="F1382" t="s">
        <v>583</v>
      </c>
      <c r="G1382" t="s">
        <v>919</v>
      </c>
      <c r="H1382" t="s">
        <v>678</v>
      </c>
      <c r="I1382" t="s">
        <v>467</v>
      </c>
      <c r="J1382" t="s">
        <v>287</v>
      </c>
      <c r="K1382" t="s">
        <v>287</v>
      </c>
      <c r="L1382" t="s">
        <v>467</v>
      </c>
      <c r="M1382" t="s">
        <v>287</v>
      </c>
    </row>
    <row r="1383" spans="1:13" x14ac:dyDescent="0.25">
      <c r="A1383" t="s">
        <v>321</v>
      </c>
      <c r="B1383" t="s">
        <v>445</v>
      </c>
      <c r="C1383" t="s">
        <v>1245</v>
      </c>
      <c r="D1383" t="s">
        <v>1598</v>
      </c>
      <c r="E1383" t="s">
        <v>1077</v>
      </c>
      <c r="F1383" t="s">
        <v>1598</v>
      </c>
      <c r="G1383" t="s">
        <v>1641</v>
      </c>
      <c r="H1383" t="s">
        <v>672</v>
      </c>
      <c r="I1383" t="s">
        <v>308</v>
      </c>
      <c r="J1383" t="s">
        <v>287</v>
      </c>
      <c r="K1383" t="s">
        <v>287</v>
      </c>
      <c r="L1383" t="s">
        <v>408</v>
      </c>
      <c r="M1383" t="s">
        <v>408</v>
      </c>
    </row>
    <row r="1384" spans="1:13" x14ac:dyDescent="0.25">
      <c r="A1384" t="s">
        <v>304</v>
      </c>
      <c r="B1384" t="s">
        <v>1634</v>
      </c>
      <c r="C1384" t="s">
        <v>1095</v>
      </c>
      <c r="D1384" t="s">
        <v>1315</v>
      </c>
      <c r="E1384" t="s">
        <v>1635</v>
      </c>
      <c r="F1384" t="s">
        <v>669</v>
      </c>
      <c r="G1384" t="s">
        <v>1636</v>
      </c>
      <c r="H1384" t="s">
        <v>580</v>
      </c>
      <c r="I1384" t="s">
        <v>1280</v>
      </c>
      <c r="J1384" t="s">
        <v>287</v>
      </c>
      <c r="K1384" t="s">
        <v>287</v>
      </c>
      <c r="L1384" t="s">
        <v>467</v>
      </c>
      <c r="M1384" t="s">
        <v>462</v>
      </c>
    </row>
    <row r="1386" spans="1:13" x14ac:dyDescent="0.25">
      <c r="A1386" t="s">
        <v>1642</v>
      </c>
    </row>
    <row r="1387" spans="1:13" x14ac:dyDescent="0.25">
      <c r="A1387" t="s">
        <v>262</v>
      </c>
    </row>
    <row r="1388" spans="1:13" x14ac:dyDescent="0.25">
      <c r="A1388" t="s">
        <v>272</v>
      </c>
      <c r="B1388" t="s">
        <v>273</v>
      </c>
      <c r="C1388" t="s">
        <v>1643</v>
      </c>
      <c r="D1388" t="s">
        <v>357</v>
      </c>
      <c r="E1388" t="s">
        <v>1644</v>
      </c>
      <c r="F1388" t="s">
        <v>280</v>
      </c>
      <c r="G1388" t="s">
        <v>1645</v>
      </c>
      <c r="H1388" t="s">
        <v>1646</v>
      </c>
    </row>
    <row r="1389" spans="1:13" x14ac:dyDescent="0.25">
      <c r="A1389" t="s">
        <v>282</v>
      </c>
      <c r="B1389" t="s">
        <v>403</v>
      </c>
      <c r="C1389" t="s">
        <v>360</v>
      </c>
      <c r="D1389" t="s">
        <v>362</v>
      </c>
      <c r="E1389" t="s">
        <v>913</v>
      </c>
      <c r="F1389" t="s">
        <v>362</v>
      </c>
      <c r="G1389" t="s">
        <v>368</v>
      </c>
      <c r="H1389" t="s">
        <v>360</v>
      </c>
    </row>
    <row r="1390" spans="1:13" x14ac:dyDescent="0.25">
      <c r="A1390" t="s">
        <v>290</v>
      </c>
      <c r="B1390" t="s">
        <v>1307</v>
      </c>
      <c r="C1390" t="s">
        <v>451</v>
      </c>
      <c r="D1390" t="s">
        <v>362</v>
      </c>
      <c r="E1390" t="s">
        <v>445</v>
      </c>
      <c r="F1390" t="s">
        <v>362</v>
      </c>
      <c r="G1390" t="s">
        <v>369</v>
      </c>
      <c r="H1390" t="s">
        <v>453</v>
      </c>
    </row>
    <row r="1391" spans="1:13" x14ac:dyDescent="0.25">
      <c r="A1391" t="s">
        <v>298</v>
      </c>
      <c r="B1391" t="s">
        <v>367</v>
      </c>
      <c r="C1391" t="s">
        <v>365</v>
      </c>
      <c r="D1391" t="s">
        <v>362</v>
      </c>
      <c r="E1391" t="s">
        <v>1304</v>
      </c>
      <c r="F1391" t="s">
        <v>362</v>
      </c>
      <c r="G1391" t="s">
        <v>362</v>
      </c>
      <c r="H1391" t="s">
        <v>360</v>
      </c>
    </row>
    <row r="1392" spans="1:13" x14ac:dyDescent="0.25">
      <c r="A1392" t="s">
        <v>304</v>
      </c>
      <c r="B1392" t="s">
        <v>1064</v>
      </c>
      <c r="C1392" t="s">
        <v>1203</v>
      </c>
      <c r="D1392" t="s">
        <v>362</v>
      </c>
      <c r="E1392" t="s">
        <v>582</v>
      </c>
      <c r="F1392" t="s">
        <v>362</v>
      </c>
      <c r="G1392" t="s">
        <v>439</v>
      </c>
      <c r="H1392" t="s">
        <v>1203</v>
      </c>
    </row>
    <row r="1394" spans="1:13" x14ac:dyDescent="0.25">
      <c r="A1394" t="s">
        <v>1647</v>
      </c>
    </row>
    <row r="1395" spans="1:13" x14ac:dyDescent="0.25">
      <c r="A1395" t="s">
        <v>263</v>
      </c>
    </row>
    <row r="1396" spans="1:13" x14ac:dyDescent="0.25">
      <c r="A1396" t="s">
        <v>313</v>
      </c>
      <c r="B1396" t="s">
        <v>273</v>
      </c>
      <c r="C1396" t="s">
        <v>1643</v>
      </c>
      <c r="D1396" t="s">
        <v>357</v>
      </c>
      <c r="E1396" t="s">
        <v>1644</v>
      </c>
      <c r="F1396" t="s">
        <v>280</v>
      </c>
      <c r="G1396" t="s">
        <v>1645</v>
      </c>
      <c r="H1396" t="s">
        <v>1646</v>
      </c>
    </row>
    <row r="1397" spans="1:13" x14ac:dyDescent="0.25">
      <c r="A1397" t="s">
        <v>314</v>
      </c>
      <c r="B1397" t="s">
        <v>924</v>
      </c>
      <c r="C1397" t="s">
        <v>377</v>
      </c>
      <c r="D1397" t="s">
        <v>287</v>
      </c>
      <c r="E1397" t="s">
        <v>773</v>
      </c>
      <c r="F1397" t="s">
        <v>287</v>
      </c>
      <c r="G1397" t="s">
        <v>408</v>
      </c>
      <c r="H1397" t="s">
        <v>925</v>
      </c>
    </row>
    <row r="1398" spans="1:13" x14ac:dyDescent="0.25">
      <c r="A1398" t="s">
        <v>321</v>
      </c>
      <c r="B1398" t="s">
        <v>935</v>
      </c>
      <c r="C1398" t="s">
        <v>569</v>
      </c>
      <c r="D1398" t="s">
        <v>287</v>
      </c>
      <c r="E1398" t="s">
        <v>1648</v>
      </c>
      <c r="F1398" t="s">
        <v>287</v>
      </c>
      <c r="G1398" t="s">
        <v>936</v>
      </c>
      <c r="H1398" t="s">
        <v>936</v>
      </c>
    </row>
    <row r="1399" spans="1:13" x14ac:dyDescent="0.25">
      <c r="A1399" t="s">
        <v>304</v>
      </c>
      <c r="B1399" t="s">
        <v>1064</v>
      </c>
      <c r="C1399" t="s">
        <v>855</v>
      </c>
      <c r="D1399" t="s">
        <v>287</v>
      </c>
      <c r="E1399" t="s">
        <v>834</v>
      </c>
      <c r="F1399" t="s">
        <v>287</v>
      </c>
      <c r="G1399" t="s">
        <v>536</v>
      </c>
      <c r="H1399" t="s">
        <v>855</v>
      </c>
    </row>
    <row r="1401" spans="1:13" x14ac:dyDescent="0.25">
      <c r="A1401" t="s">
        <v>1649</v>
      </c>
    </row>
    <row r="1402" spans="1:13" x14ac:dyDescent="0.25">
      <c r="A1402" t="s">
        <v>264</v>
      </c>
    </row>
    <row r="1403" spans="1:13" x14ac:dyDescent="0.25">
      <c r="A1403" t="s">
        <v>272</v>
      </c>
      <c r="B1403" t="s">
        <v>273</v>
      </c>
      <c r="C1403" t="s">
        <v>999</v>
      </c>
      <c r="D1403" t="s">
        <v>1000</v>
      </c>
      <c r="E1403" t="s">
        <v>1001</v>
      </c>
      <c r="F1403" t="s">
        <v>1002</v>
      </c>
      <c r="G1403" t="s">
        <v>357</v>
      </c>
      <c r="H1403" t="s">
        <v>280</v>
      </c>
      <c r="I1403" t="s">
        <v>1003</v>
      </c>
      <c r="J1403" t="s">
        <v>1004</v>
      </c>
      <c r="K1403" t="s">
        <v>1005</v>
      </c>
      <c r="L1403" t="s">
        <v>1006</v>
      </c>
      <c r="M1403" t="s">
        <v>1007</v>
      </c>
    </row>
    <row r="1404" spans="1:13" x14ac:dyDescent="0.25">
      <c r="A1404" t="s">
        <v>282</v>
      </c>
      <c r="B1404" t="s">
        <v>360</v>
      </c>
      <c r="C1404" t="s">
        <v>362</v>
      </c>
      <c r="D1404" t="s">
        <v>360</v>
      </c>
      <c r="E1404" t="s">
        <v>362</v>
      </c>
      <c r="F1404" t="s">
        <v>362</v>
      </c>
      <c r="G1404" t="s">
        <v>362</v>
      </c>
      <c r="H1404" t="s">
        <v>362</v>
      </c>
      <c r="I1404" t="s">
        <v>362</v>
      </c>
      <c r="J1404" t="s">
        <v>362</v>
      </c>
      <c r="K1404" t="s">
        <v>362</v>
      </c>
      <c r="L1404" t="s">
        <v>362</v>
      </c>
      <c r="M1404" t="s">
        <v>362</v>
      </c>
    </row>
    <row r="1405" spans="1:13" x14ac:dyDescent="0.25">
      <c r="A1405" t="s">
        <v>290</v>
      </c>
      <c r="B1405" t="s">
        <v>825</v>
      </c>
      <c r="C1405" t="s">
        <v>362</v>
      </c>
      <c r="D1405" t="s">
        <v>825</v>
      </c>
      <c r="E1405" t="s">
        <v>362</v>
      </c>
      <c r="F1405" t="s">
        <v>362</v>
      </c>
      <c r="G1405" t="s">
        <v>362</v>
      </c>
      <c r="H1405" t="s">
        <v>362</v>
      </c>
      <c r="I1405" t="s">
        <v>362</v>
      </c>
      <c r="J1405" t="s">
        <v>360</v>
      </c>
      <c r="K1405" t="s">
        <v>362</v>
      </c>
      <c r="L1405" t="s">
        <v>362</v>
      </c>
      <c r="M1405" t="s">
        <v>362</v>
      </c>
    </row>
    <row r="1406" spans="1:13" x14ac:dyDescent="0.25">
      <c r="A1406" t="s">
        <v>298</v>
      </c>
      <c r="B1406" t="s">
        <v>368</v>
      </c>
      <c r="C1406" t="s">
        <v>362</v>
      </c>
      <c r="D1406" t="s">
        <v>368</v>
      </c>
      <c r="E1406" t="s">
        <v>362</v>
      </c>
      <c r="F1406" t="s">
        <v>362</v>
      </c>
      <c r="G1406" t="s">
        <v>362</v>
      </c>
      <c r="H1406" t="s">
        <v>362</v>
      </c>
      <c r="I1406" t="s">
        <v>362</v>
      </c>
      <c r="J1406" t="s">
        <v>362</v>
      </c>
      <c r="K1406" t="s">
        <v>362</v>
      </c>
      <c r="L1406" t="s">
        <v>362</v>
      </c>
      <c r="M1406" t="s">
        <v>362</v>
      </c>
    </row>
    <row r="1407" spans="1:13" x14ac:dyDescent="0.25">
      <c r="A1407" t="s">
        <v>304</v>
      </c>
      <c r="B1407" t="s">
        <v>438</v>
      </c>
      <c r="C1407" t="s">
        <v>362</v>
      </c>
      <c r="D1407" t="s">
        <v>438</v>
      </c>
      <c r="E1407" t="s">
        <v>362</v>
      </c>
      <c r="F1407" t="s">
        <v>362</v>
      </c>
      <c r="G1407" t="s">
        <v>362</v>
      </c>
      <c r="H1407" t="s">
        <v>362</v>
      </c>
      <c r="I1407" t="s">
        <v>362</v>
      </c>
      <c r="J1407" t="s">
        <v>360</v>
      </c>
      <c r="K1407" t="s">
        <v>362</v>
      </c>
      <c r="L1407" t="s">
        <v>362</v>
      </c>
      <c r="M1407" t="s">
        <v>362</v>
      </c>
    </row>
    <row r="1409" spans="1:13" x14ac:dyDescent="0.25">
      <c r="A1409" t="s">
        <v>1650</v>
      </c>
    </row>
    <row r="1410" spans="1:13" x14ac:dyDescent="0.25">
      <c r="A1410" t="s">
        <v>265</v>
      </c>
    </row>
    <row r="1411" spans="1:13" x14ac:dyDescent="0.25">
      <c r="A1411" t="s">
        <v>313</v>
      </c>
      <c r="B1411" t="s">
        <v>273</v>
      </c>
      <c r="C1411" t="s">
        <v>999</v>
      </c>
      <c r="D1411" t="s">
        <v>1000</v>
      </c>
      <c r="E1411" t="s">
        <v>1001</v>
      </c>
      <c r="F1411" t="s">
        <v>1002</v>
      </c>
      <c r="G1411" t="s">
        <v>357</v>
      </c>
      <c r="H1411" t="s">
        <v>280</v>
      </c>
      <c r="I1411" t="s">
        <v>1003</v>
      </c>
      <c r="J1411" t="s">
        <v>1004</v>
      </c>
      <c r="K1411" t="s">
        <v>1005</v>
      </c>
      <c r="L1411" t="s">
        <v>1006</v>
      </c>
      <c r="M1411" t="s">
        <v>1007</v>
      </c>
    </row>
    <row r="1412" spans="1:13" x14ac:dyDescent="0.25">
      <c r="A1412" t="s">
        <v>314</v>
      </c>
      <c r="B1412" t="s">
        <v>365</v>
      </c>
      <c r="C1412" t="s">
        <v>362</v>
      </c>
      <c r="D1412" t="s">
        <v>365</v>
      </c>
      <c r="E1412" t="s">
        <v>362</v>
      </c>
      <c r="F1412" t="s">
        <v>362</v>
      </c>
      <c r="G1412" t="s">
        <v>362</v>
      </c>
      <c r="H1412" t="s">
        <v>362</v>
      </c>
      <c r="I1412" t="s">
        <v>362</v>
      </c>
      <c r="J1412" t="s">
        <v>360</v>
      </c>
      <c r="K1412" t="s">
        <v>362</v>
      </c>
      <c r="L1412" t="s">
        <v>362</v>
      </c>
      <c r="M1412" t="s">
        <v>362</v>
      </c>
    </row>
    <row r="1413" spans="1:13" x14ac:dyDescent="0.25">
      <c r="A1413" t="s">
        <v>321</v>
      </c>
      <c r="B1413" t="s">
        <v>825</v>
      </c>
      <c r="C1413" t="s">
        <v>362</v>
      </c>
      <c r="D1413" t="s">
        <v>825</v>
      </c>
      <c r="E1413" t="s">
        <v>362</v>
      </c>
      <c r="F1413" t="s">
        <v>362</v>
      </c>
      <c r="G1413" t="s">
        <v>362</v>
      </c>
      <c r="H1413" t="s">
        <v>362</v>
      </c>
      <c r="I1413" t="s">
        <v>362</v>
      </c>
      <c r="J1413" t="s">
        <v>362</v>
      </c>
      <c r="K1413" t="s">
        <v>362</v>
      </c>
      <c r="L1413" t="s">
        <v>362</v>
      </c>
      <c r="M1413" t="s">
        <v>362</v>
      </c>
    </row>
    <row r="1414" spans="1:13" x14ac:dyDescent="0.25">
      <c r="A1414" t="s">
        <v>304</v>
      </c>
      <c r="B1414" t="s">
        <v>438</v>
      </c>
      <c r="C1414" t="s">
        <v>362</v>
      </c>
      <c r="D1414" t="s">
        <v>438</v>
      </c>
      <c r="E1414" t="s">
        <v>362</v>
      </c>
      <c r="F1414" t="s">
        <v>362</v>
      </c>
      <c r="G1414" t="s">
        <v>362</v>
      </c>
      <c r="H1414" t="s">
        <v>362</v>
      </c>
      <c r="I1414" t="s">
        <v>362</v>
      </c>
      <c r="J1414" t="s">
        <v>360</v>
      </c>
      <c r="K1414" t="s">
        <v>362</v>
      </c>
      <c r="L1414" t="s">
        <v>362</v>
      </c>
      <c r="M1414" t="s">
        <v>362</v>
      </c>
    </row>
    <row r="1416" spans="1:13" x14ac:dyDescent="0.25">
      <c r="A1416" t="s">
        <v>1651</v>
      </c>
    </row>
    <row r="1417" spans="1:13" x14ac:dyDescent="0.25">
      <c r="A1417" t="s">
        <v>266</v>
      </c>
    </row>
    <row r="1418" spans="1:13" x14ac:dyDescent="0.25">
      <c r="A1418" t="s">
        <v>272</v>
      </c>
      <c r="B1418" t="s">
        <v>273</v>
      </c>
      <c r="C1418" t="s">
        <v>999</v>
      </c>
      <c r="D1418" t="s">
        <v>1000</v>
      </c>
      <c r="E1418" t="s">
        <v>1001</v>
      </c>
      <c r="F1418" t="s">
        <v>1002</v>
      </c>
      <c r="G1418" t="s">
        <v>357</v>
      </c>
      <c r="H1418" t="s">
        <v>280</v>
      </c>
      <c r="I1418" t="s">
        <v>1003</v>
      </c>
      <c r="J1418" t="s">
        <v>1004</v>
      </c>
      <c r="K1418" t="s">
        <v>1005</v>
      </c>
      <c r="L1418" t="s">
        <v>1006</v>
      </c>
      <c r="M1418" t="s">
        <v>1007</v>
      </c>
    </row>
    <row r="1419" spans="1:13" x14ac:dyDescent="0.25">
      <c r="A1419" t="s">
        <v>282</v>
      </c>
      <c r="B1419" t="s">
        <v>967</v>
      </c>
      <c r="C1419" t="s">
        <v>847</v>
      </c>
      <c r="D1419" t="s">
        <v>819</v>
      </c>
      <c r="E1419" t="s">
        <v>655</v>
      </c>
      <c r="F1419" t="s">
        <v>1652</v>
      </c>
      <c r="G1419" t="s">
        <v>287</v>
      </c>
      <c r="H1419" t="s">
        <v>287</v>
      </c>
      <c r="I1419" t="s">
        <v>587</v>
      </c>
      <c r="J1419" t="s">
        <v>783</v>
      </c>
      <c r="K1419" t="s">
        <v>536</v>
      </c>
      <c r="L1419" t="s">
        <v>347</v>
      </c>
      <c r="M1419" t="s">
        <v>293</v>
      </c>
    </row>
    <row r="1420" spans="1:13" x14ac:dyDescent="0.25">
      <c r="A1420" t="s">
        <v>290</v>
      </c>
      <c r="B1420" t="s">
        <v>1597</v>
      </c>
      <c r="C1420" t="s">
        <v>349</v>
      </c>
      <c r="D1420" t="s">
        <v>1653</v>
      </c>
      <c r="E1420" t="s">
        <v>1105</v>
      </c>
      <c r="F1420" t="s">
        <v>1654</v>
      </c>
      <c r="G1420" t="s">
        <v>287</v>
      </c>
      <c r="H1420" t="s">
        <v>287</v>
      </c>
      <c r="I1420" t="s">
        <v>601</v>
      </c>
      <c r="J1420" t="s">
        <v>1655</v>
      </c>
      <c r="K1420" t="s">
        <v>1656</v>
      </c>
      <c r="L1420" t="s">
        <v>522</v>
      </c>
      <c r="M1420" t="s">
        <v>348</v>
      </c>
    </row>
    <row r="1421" spans="1:13" x14ac:dyDescent="0.25">
      <c r="A1421" t="s">
        <v>298</v>
      </c>
      <c r="B1421" t="s">
        <v>1403</v>
      </c>
      <c r="C1421" t="s">
        <v>317</v>
      </c>
      <c r="D1421" t="s">
        <v>937</v>
      </c>
      <c r="E1421" t="s">
        <v>745</v>
      </c>
      <c r="F1421" t="s">
        <v>526</v>
      </c>
      <c r="G1421" t="s">
        <v>287</v>
      </c>
      <c r="H1421" t="s">
        <v>287</v>
      </c>
      <c r="I1421" t="s">
        <v>550</v>
      </c>
      <c r="J1421" t="s">
        <v>526</v>
      </c>
      <c r="K1421" t="s">
        <v>423</v>
      </c>
      <c r="L1421" t="s">
        <v>423</v>
      </c>
      <c r="M1421" t="s">
        <v>526</v>
      </c>
    </row>
    <row r="1422" spans="1:13" x14ac:dyDescent="0.25">
      <c r="A1422" t="s">
        <v>304</v>
      </c>
      <c r="B1422" t="s">
        <v>1600</v>
      </c>
      <c r="C1422" t="s">
        <v>517</v>
      </c>
      <c r="D1422" t="s">
        <v>1657</v>
      </c>
      <c r="E1422" t="s">
        <v>634</v>
      </c>
      <c r="F1422" t="s">
        <v>1019</v>
      </c>
      <c r="G1422" t="s">
        <v>287</v>
      </c>
      <c r="H1422" t="s">
        <v>287</v>
      </c>
      <c r="I1422" t="s">
        <v>601</v>
      </c>
      <c r="J1422" t="s">
        <v>1031</v>
      </c>
      <c r="K1422" t="s">
        <v>423</v>
      </c>
      <c r="L1422" t="s">
        <v>325</v>
      </c>
      <c r="M1422" t="s">
        <v>719</v>
      </c>
    </row>
    <row r="1424" spans="1:13" x14ac:dyDescent="0.25">
      <c r="A1424" t="s">
        <v>1658</v>
      </c>
    </row>
    <row r="1425" spans="1:13" x14ac:dyDescent="0.25">
      <c r="A1425" t="s">
        <v>267</v>
      </c>
    </row>
    <row r="1426" spans="1:13" x14ac:dyDescent="0.25">
      <c r="A1426" t="s">
        <v>313</v>
      </c>
      <c r="B1426" t="s">
        <v>273</v>
      </c>
      <c r="C1426" t="s">
        <v>999</v>
      </c>
      <c r="D1426" t="s">
        <v>1000</v>
      </c>
      <c r="E1426" t="s">
        <v>1001</v>
      </c>
      <c r="F1426" t="s">
        <v>1002</v>
      </c>
      <c r="G1426" t="s">
        <v>357</v>
      </c>
      <c r="H1426" t="s">
        <v>280</v>
      </c>
      <c r="I1426" t="s">
        <v>1003</v>
      </c>
      <c r="J1426" t="s">
        <v>1004</v>
      </c>
      <c r="K1426" t="s">
        <v>1005</v>
      </c>
      <c r="L1426" t="s">
        <v>1006</v>
      </c>
      <c r="M1426" t="s">
        <v>1007</v>
      </c>
    </row>
    <row r="1427" spans="1:13" x14ac:dyDescent="0.25">
      <c r="A1427" t="s">
        <v>314</v>
      </c>
      <c r="B1427" t="s">
        <v>881</v>
      </c>
      <c r="C1427" t="s">
        <v>601</v>
      </c>
      <c r="D1427" t="s">
        <v>417</v>
      </c>
      <c r="E1427" t="s">
        <v>1080</v>
      </c>
      <c r="F1427" t="s">
        <v>1659</v>
      </c>
      <c r="G1427" t="s">
        <v>287</v>
      </c>
      <c r="H1427" t="s">
        <v>287</v>
      </c>
      <c r="I1427" t="s">
        <v>601</v>
      </c>
      <c r="J1427" t="s">
        <v>1660</v>
      </c>
      <c r="K1427" t="s">
        <v>815</v>
      </c>
      <c r="L1427" t="s">
        <v>286</v>
      </c>
      <c r="M1427" t="s">
        <v>325</v>
      </c>
    </row>
    <row r="1428" spans="1:13" x14ac:dyDescent="0.25">
      <c r="A1428" t="s">
        <v>321</v>
      </c>
      <c r="B1428" t="s">
        <v>881</v>
      </c>
      <c r="C1428" t="s">
        <v>325</v>
      </c>
      <c r="D1428" t="s">
        <v>1661</v>
      </c>
      <c r="E1428" t="s">
        <v>1660</v>
      </c>
      <c r="F1428" t="s">
        <v>1331</v>
      </c>
      <c r="G1428" t="s">
        <v>287</v>
      </c>
      <c r="H1428" t="s">
        <v>287</v>
      </c>
      <c r="I1428" t="s">
        <v>601</v>
      </c>
      <c r="J1428" t="s">
        <v>289</v>
      </c>
      <c r="K1428" t="s">
        <v>325</v>
      </c>
      <c r="L1428" t="s">
        <v>416</v>
      </c>
      <c r="M1428" t="s">
        <v>701</v>
      </c>
    </row>
    <row r="1429" spans="1:13" x14ac:dyDescent="0.25">
      <c r="A1429" t="s">
        <v>304</v>
      </c>
      <c r="B1429" t="s">
        <v>1600</v>
      </c>
      <c r="C1429" t="s">
        <v>517</v>
      </c>
      <c r="D1429" t="s">
        <v>1657</v>
      </c>
      <c r="E1429" t="s">
        <v>634</v>
      </c>
      <c r="F1429" t="s">
        <v>1019</v>
      </c>
      <c r="G1429" t="s">
        <v>287</v>
      </c>
      <c r="H1429" t="s">
        <v>287</v>
      </c>
      <c r="I1429" t="s">
        <v>601</v>
      </c>
      <c r="J1429" t="s">
        <v>1031</v>
      </c>
      <c r="K1429" t="s">
        <v>423</v>
      </c>
      <c r="L1429" t="s">
        <v>325</v>
      </c>
      <c r="M1429" t="s">
        <v>719</v>
      </c>
    </row>
    <row r="1431" spans="1:13" x14ac:dyDescent="0.25">
      <c r="A1431" t="s">
        <v>1662</v>
      </c>
    </row>
    <row r="1432" spans="1:13" x14ac:dyDescent="0.25">
      <c r="A1432" t="s">
        <v>268</v>
      </c>
    </row>
    <row r="1433" spans="1:13" x14ac:dyDescent="0.25">
      <c r="A1433" t="s">
        <v>272</v>
      </c>
      <c r="B1433" t="s">
        <v>273</v>
      </c>
      <c r="C1433" t="s">
        <v>372</v>
      </c>
      <c r="D1433" t="s">
        <v>1663</v>
      </c>
      <c r="E1433" t="s">
        <v>1664</v>
      </c>
      <c r="F1433" t="s">
        <v>1665</v>
      </c>
      <c r="G1433" t="s">
        <v>1666</v>
      </c>
      <c r="H1433" t="s">
        <v>357</v>
      </c>
      <c r="I1433" t="s">
        <v>280</v>
      </c>
      <c r="J1433" t="s">
        <v>1667</v>
      </c>
    </row>
    <row r="1434" spans="1:13" x14ac:dyDescent="0.25">
      <c r="A1434" t="s">
        <v>282</v>
      </c>
      <c r="B1434" t="s">
        <v>403</v>
      </c>
      <c r="C1434" t="s">
        <v>825</v>
      </c>
      <c r="D1434" t="s">
        <v>451</v>
      </c>
      <c r="E1434" t="s">
        <v>362</v>
      </c>
      <c r="F1434" t="s">
        <v>360</v>
      </c>
      <c r="G1434" t="s">
        <v>825</v>
      </c>
      <c r="H1434" t="s">
        <v>362</v>
      </c>
      <c r="I1434" t="s">
        <v>362</v>
      </c>
      <c r="J1434" t="s">
        <v>360</v>
      </c>
    </row>
    <row r="1435" spans="1:13" x14ac:dyDescent="0.25">
      <c r="A1435" t="s">
        <v>290</v>
      </c>
      <c r="B1435" t="s">
        <v>1307</v>
      </c>
      <c r="C1435" t="s">
        <v>1203</v>
      </c>
      <c r="D1435" t="s">
        <v>366</v>
      </c>
      <c r="E1435" t="s">
        <v>362</v>
      </c>
      <c r="F1435" t="s">
        <v>368</v>
      </c>
      <c r="G1435" t="s">
        <v>825</v>
      </c>
      <c r="H1435" t="s">
        <v>362</v>
      </c>
      <c r="I1435" t="s">
        <v>362</v>
      </c>
      <c r="J1435" t="s">
        <v>825</v>
      </c>
    </row>
    <row r="1436" spans="1:13" x14ac:dyDescent="0.25">
      <c r="A1436" t="s">
        <v>298</v>
      </c>
      <c r="B1436" t="s">
        <v>367</v>
      </c>
      <c r="C1436" t="s">
        <v>825</v>
      </c>
      <c r="D1436" t="s">
        <v>449</v>
      </c>
      <c r="E1436" t="s">
        <v>362</v>
      </c>
      <c r="F1436" t="s">
        <v>362</v>
      </c>
      <c r="G1436" t="s">
        <v>451</v>
      </c>
      <c r="H1436" t="s">
        <v>362</v>
      </c>
      <c r="I1436" t="s">
        <v>362</v>
      </c>
      <c r="J1436" t="s">
        <v>368</v>
      </c>
    </row>
    <row r="1437" spans="1:13" x14ac:dyDescent="0.25">
      <c r="A1437" t="s">
        <v>304</v>
      </c>
      <c r="B1437" t="s">
        <v>1064</v>
      </c>
      <c r="C1437" t="s">
        <v>363</v>
      </c>
      <c r="D1437" t="s">
        <v>577</v>
      </c>
      <c r="E1437" t="s">
        <v>362</v>
      </c>
      <c r="F1437" t="s">
        <v>365</v>
      </c>
      <c r="G1437" t="s">
        <v>364</v>
      </c>
      <c r="H1437" t="s">
        <v>362</v>
      </c>
      <c r="I1437" t="s">
        <v>362</v>
      </c>
      <c r="J1437" t="s">
        <v>438</v>
      </c>
    </row>
    <row r="1439" spans="1:13" x14ac:dyDescent="0.25">
      <c r="A1439" t="s">
        <v>1668</v>
      </c>
    </row>
    <row r="1440" spans="1:13" x14ac:dyDescent="0.25">
      <c r="A1440" t="s">
        <v>269</v>
      </c>
    </row>
    <row r="1441" spans="1:12" x14ac:dyDescent="0.25">
      <c r="A1441" t="s">
        <v>313</v>
      </c>
      <c r="B1441" t="s">
        <v>273</v>
      </c>
      <c r="C1441" t="s">
        <v>372</v>
      </c>
      <c r="D1441" t="s">
        <v>1663</v>
      </c>
      <c r="E1441" t="s">
        <v>1664</v>
      </c>
      <c r="F1441" t="s">
        <v>1665</v>
      </c>
      <c r="G1441" t="s">
        <v>1666</v>
      </c>
      <c r="H1441" t="s">
        <v>357</v>
      </c>
      <c r="I1441" t="s">
        <v>280</v>
      </c>
      <c r="J1441" t="s">
        <v>1667</v>
      </c>
    </row>
    <row r="1442" spans="1:12" x14ac:dyDescent="0.25">
      <c r="A1442" t="s">
        <v>314</v>
      </c>
      <c r="B1442" t="s">
        <v>924</v>
      </c>
      <c r="C1442" t="s">
        <v>316</v>
      </c>
      <c r="D1442" t="s">
        <v>1204</v>
      </c>
      <c r="E1442" t="s">
        <v>287</v>
      </c>
      <c r="F1442" t="s">
        <v>287</v>
      </c>
      <c r="G1442" t="s">
        <v>1260</v>
      </c>
      <c r="H1442" t="s">
        <v>287</v>
      </c>
      <c r="I1442" t="s">
        <v>287</v>
      </c>
      <c r="J1442" t="s">
        <v>921</v>
      </c>
    </row>
    <row r="1443" spans="1:12" x14ac:dyDescent="0.25">
      <c r="A1443" t="s">
        <v>321</v>
      </c>
      <c r="B1443" t="s">
        <v>935</v>
      </c>
      <c r="C1443" t="s">
        <v>682</v>
      </c>
      <c r="D1443" t="s">
        <v>1669</v>
      </c>
      <c r="E1443" t="s">
        <v>287</v>
      </c>
      <c r="F1443" t="s">
        <v>488</v>
      </c>
      <c r="G1443" t="s">
        <v>639</v>
      </c>
      <c r="H1443" t="s">
        <v>287</v>
      </c>
      <c r="I1443" t="s">
        <v>287</v>
      </c>
      <c r="J1443" t="s">
        <v>1118</v>
      </c>
    </row>
    <row r="1444" spans="1:12" x14ac:dyDescent="0.25">
      <c r="A1444" t="s">
        <v>304</v>
      </c>
      <c r="B1444" t="s">
        <v>1064</v>
      </c>
      <c r="C1444" t="s">
        <v>558</v>
      </c>
      <c r="D1444" t="s">
        <v>1670</v>
      </c>
      <c r="E1444" t="s">
        <v>287</v>
      </c>
      <c r="F1444" t="s">
        <v>541</v>
      </c>
      <c r="G1444" t="s">
        <v>823</v>
      </c>
      <c r="H1444" t="s">
        <v>287</v>
      </c>
      <c r="I1444" t="s">
        <v>287</v>
      </c>
      <c r="J1444" t="s">
        <v>423</v>
      </c>
    </row>
    <row r="1446" spans="1:12" x14ac:dyDescent="0.25">
      <c r="A1446" t="s">
        <v>1671</v>
      </c>
    </row>
    <row r="1447" spans="1:12" x14ac:dyDescent="0.25">
      <c r="A1447" t="s">
        <v>270</v>
      </c>
    </row>
    <row r="1448" spans="1:12" x14ac:dyDescent="0.25">
      <c r="A1448" t="s">
        <v>313</v>
      </c>
      <c r="B1448" t="s">
        <v>273</v>
      </c>
      <c r="C1448" t="s">
        <v>372</v>
      </c>
      <c r="D1448" t="s">
        <v>1672</v>
      </c>
      <c r="E1448" t="s">
        <v>1673</v>
      </c>
      <c r="F1448" t="s">
        <v>357</v>
      </c>
      <c r="G1448" t="s">
        <v>280</v>
      </c>
      <c r="H1448" t="s">
        <v>1674</v>
      </c>
      <c r="I1448" t="s">
        <v>1675</v>
      </c>
      <c r="J1448" t="s">
        <v>1676</v>
      </c>
      <c r="K1448" t="s">
        <v>1677</v>
      </c>
      <c r="L1448" t="s">
        <v>1678</v>
      </c>
    </row>
    <row r="1449" spans="1:12" x14ac:dyDescent="0.25">
      <c r="A1449" t="s">
        <v>314</v>
      </c>
      <c r="B1449" t="s">
        <v>453</v>
      </c>
      <c r="C1449" t="s">
        <v>362</v>
      </c>
      <c r="D1449" t="s">
        <v>362</v>
      </c>
      <c r="E1449" t="s">
        <v>362</v>
      </c>
      <c r="F1449" t="s">
        <v>362</v>
      </c>
      <c r="G1449" t="s">
        <v>362</v>
      </c>
      <c r="H1449" t="s">
        <v>362</v>
      </c>
      <c r="I1449" t="s">
        <v>362</v>
      </c>
      <c r="J1449" t="s">
        <v>360</v>
      </c>
      <c r="K1449" t="s">
        <v>362</v>
      </c>
      <c r="L1449" t="s">
        <v>453</v>
      </c>
    </row>
    <row r="1450" spans="1:12" x14ac:dyDescent="0.25">
      <c r="A1450" t="s">
        <v>321</v>
      </c>
      <c r="B1450" t="s">
        <v>453</v>
      </c>
      <c r="C1450" t="s">
        <v>362</v>
      </c>
      <c r="D1450" t="s">
        <v>362</v>
      </c>
      <c r="E1450" t="s">
        <v>362</v>
      </c>
      <c r="F1450" t="s">
        <v>362</v>
      </c>
      <c r="G1450" t="s">
        <v>362</v>
      </c>
      <c r="H1450" t="s">
        <v>362</v>
      </c>
      <c r="I1450" t="s">
        <v>362</v>
      </c>
      <c r="J1450" t="s">
        <v>439</v>
      </c>
      <c r="K1450" t="s">
        <v>362</v>
      </c>
      <c r="L1450" t="s">
        <v>453</v>
      </c>
    </row>
    <row r="1451" spans="1:12" x14ac:dyDescent="0.25">
      <c r="A1451" t="s">
        <v>304</v>
      </c>
      <c r="B1451" t="s">
        <v>403</v>
      </c>
      <c r="C1451" t="s">
        <v>362</v>
      </c>
      <c r="D1451" t="s">
        <v>362</v>
      </c>
      <c r="E1451" t="s">
        <v>362</v>
      </c>
      <c r="F1451" t="s">
        <v>362</v>
      </c>
      <c r="G1451" t="s">
        <v>362</v>
      </c>
      <c r="H1451" t="s">
        <v>362</v>
      </c>
      <c r="I1451" t="s">
        <v>362</v>
      </c>
      <c r="J1451" t="s">
        <v>451</v>
      </c>
      <c r="K1451" t="s">
        <v>362</v>
      </c>
      <c r="L1451" t="s">
        <v>403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08B70-C30F-403A-9E3F-08D1D0798CB8}">
  <dimension ref="A1:C184"/>
  <sheetViews>
    <sheetView workbookViewId="0">
      <pane ySplit="1" topLeftCell="A2" activePane="bottomLeft" state="frozen"/>
      <selection pane="bottomLeft"/>
    </sheetView>
  </sheetViews>
  <sheetFormatPr defaultColWidth="11.42578125" defaultRowHeight="15" x14ac:dyDescent="0.25"/>
  <cols>
    <col min="1" max="1" width="46.28515625" bestFit="1" customWidth="1"/>
    <col min="2" max="2" width="66" bestFit="1" customWidth="1"/>
    <col min="3" max="3" width="64.28515625" customWidth="1"/>
  </cols>
  <sheetData>
    <row r="1" spans="1:3" ht="15.75" x14ac:dyDescent="0.25">
      <c r="A1" s="18" t="s">
        <v>55</v>
      </c>
      <c r="B1" s="18" t="s">
        <v>56</v>
      </c>
      <c r="C1" s="18" t="s">
        <v>57</v>
      </c>
    </row>
    <row r="2" spans="1:3" x14ac:dyDescent="0.25">
      <c r="A2" t="s">
        <v>58</v>
      </c>
      <c r="B2" s="37" t="str">
        <f>HYPERLINK("#'Data_Analysis_bnf'!A1", "additional_inf_of_aid_overall_D_172_by_resp_age_group")</f>
        <v>additional_inf_of_aid_overall_D_172_by_resp_age_group</v>
      </c>
      <c r="C2" t="s">
        <v>1679</v>
      </c>
    </row>
    <row r="3" spans="1:3" x14ac:dyDescent="0.25">
      <c r="A3" t="s">
        <v>58</v>
      </c>
      <c r="B3" s="37" t="str">
        <f>HYPERLINK("#'Data_Analysis_bnf'!A9", "additional_inf_of_aid_strata_171")</f>
        <v>additional_inf_of_aid_strata_171</v>
      </c>
      <c r="C3" t="s">
        <v>1680</v>
      </c>
    </row>
    <row r="4" spans="1:3" x14ac:dyDescent="0.25">
      <c r="A4" t="s">
        <v>61</v>
      </c>
      <c r="B4" s="37" t="str">
        <f>HYPERLINK("#'Data_Analysis_bnf'!A16", "age_gender_pyramid_strata_7")</f>
        <v>age_gender_pyramid_strata_7</v>
      </c>
      <c r="C4" t="s">
        <v>1681</v>
      </c>
    </row>
    <row r="5" spans="1:3" x14ac:dyDescent="0.25">
      <c r="A5" t="s">
        <v>63</v>
      </c>
      <c r="B5" s="37" t="str">
        <f>HYPERLINK("#'Data_Analysis_bnf'!A23", "aid_differ_strata_83")</f>
        <v>aid_differ_strata_83</v>
      </c>
      <c r="C5" t="s">
        <v>64</v>
      </c>
    </row>
    <row r="6" spans="1:3" x14ac:dyDescent="0.25">
      <c r="A6" t="s">
        <v>65</v>
      </c>
      <c r="B6" s="37" t="str">
        <f>HYPERLINK("#'Data_Analysis_bnf'!A30", "aid_meet_actual_needs_overall_D_63_by_occupation_group")</f>
        <v>aid_meet_actual_needs_overall_D_63_by_occupation_group</v>
      </c>
      <c r="C6" t="s">
        <v>1682</v>
      </c>
    </row>
    <row r="7" spans="1:3" x14ac:dyDescent="0.25">
      <c r="A7" t="s">
        <v>65</v>
      </c>
      <c r="B7" s="37" t="str">
        <f>HYPERLINK("#'Data_Analysis_bnf'!A39", "aid_meet_actual_needs_overall_D_64_by_disability_wgss")</f>
        <v>aid_meet_actual_needs_overall_D_64_by_disability_wgss</v>
      </c>
      <c r="C7" t="s">
        <v>1683</v>
      </c>
    </row>
    <row r="8" spans="1:3" x14ac:dyDescent="0.25">
      <c r="A8" t="s">
        <v>65</v>
      </c>
      <c r="B8" s="37" t="str">
        <f>HYPERLINK("#'Data_Analysis_bnf'!A46", "aid_meet_actual_needs_overall_D_65_by_resp_age_group")</f>
        <v>aid_meet_actual_needs_overall_D_65_by_resp_age_group</v>
      </c>
      <c r="C8" t="s">
        <v>1684</v>
      </c>
    </row>
    <row r="9" spans="1:3" x14ac:dyDescent="0.25">
      <c r="A9" t="s">
        <v>65</v>
      </c>
      <c r="B9" s="37" t="str">
        <f>HYPERLINK("#'Data_Analysis_bnf'!A54", "aid_meet_actual_needs_strata_62")</f>
        <v>aid_meet_actual_needs_strata_62</v>
      </c>
      <c r="C9" t="s">
        <v>1685</v>
      </c>
    </row>
    <row r="10" spans="1:3" x14ac:dyDescent="0.25">
      <c r="A10" t="s">
        <v>65</v>
      </c>
      <c r="B10" s="37" t="str">
        <f>HYPERLINK("#'Data_Analysis_bnf'!A61", "aid_type_not_match_strata_38")</f>
        <v>aid_type_not_match_strata_38</v>
      </c>
      <c r="C10" t="s">
        <v>70</v>
      </c>
    </row>
    <row r="11" spans="1:3" x14ac:dyDescent="0.25">
      <c r="A11" t="s">
        <v>63</v>
      </c>
      <c r="B11" s="37" t="str">
        <f>HYPERLINK("#'Data_Analysis_bnf'!A68", "asked_about_aid_overall_D_75_by_resp_age_group")</f>
        <v>asked_about_aid_overall_D_75_by_resp_age_group</v>
      </c>
      <c r="C11" t="s">
        <v>1686</v>
      </c>
    </row>
    <row r="12" spans="1:3" x14ac:dyDescent="0.25">
      <c r="A12" t="s">
        <v>63</v>
      </c>
      <c r="B12" s="37" t="str">
        <f>HYPERLINK("#'Data_Analysis_bnf'!A76", "asked_about_aid_strata_74")</f>
        <v>asked_about_aid_strata_74</v>
      </c>
      <c r="C12" t="s">
        <v>1687</v>
      </c>
    </row>
    <row r="13" spans="1:3" x14ac:dyDescent="0.25">
      <c r="A13" t="s">
        <v>63</v>
      </c>
      <c r="B13" s="37" t="str">
        <f>HYPERLINK("#'Data_Analysis_bnf'!A83", "aware_activities_overall_D_87_by_resp_age_group")</f>
        <v>aware_activities_overall_D_87_by_resp_age_group</v>
      </c>
      <c r="C13" t="s">
        <v>1688</v>
      </c>
    </row>
    <row r="14" spans="1:3" x14ac:dyDescent="0.25">
      <c r="A14" t="s">
        <v>63</v>
      </c>
      <c r="B14" s="37" t="str">
        <f>HYPERLINK("#'Data_Analysis_bnf'!A91", "aware_activities_strata_86")</f>
        <v>aware_activities_strata_86</v>
      </c>
      <c r="C14" t="s">
        <v>1689</v>
      </c>
    </row>
    <row r="15" spans="1:3" x14ac:dyDescent="0.25">
      <c r="A15" t="s">
        <v>78</v>
      </c>
      <c r="B15" s="37" t="str">
        <f>HYPERLINK("#'Data_Analysis_bnf'!A98", "aware_people_unable_give_feedback_strata_130")</f>
        <v>aware_people_unable_give_feedback_strata_130</v>
      </c>
      <c r="C15" t="s">
        <v>79</v>
      </c>
    </row>
    <row r="16" spans="1:3" x14ac:dyDescent="0.25">
      <c r="A16" t="s">
        <v>80</v>
      </c>
      <c r="B16" s="37" t="str">
        <f>HYPERLINK("#'Data_Analysis_bnf'!A105", "aware_share_feedback_overall_D_108_by_resp_age_group")</f>
        <v>aware_share_feedback_overall_D_108_by_resp_age_group</v>
      </c>
      <c r="C16" t="s">
        <v>1690</v>
      </c>
    </row>
    <row r="17" spans="1:3" x14ac:dyDescent="0.25">
      <c r="A17" t="s">
        <v>80</v>
      </c>
      <c r="B17" s="37" t="str">
        <f>HYPERLINK("#'Data_Analysis_bnf'!A113", "aware_share_feedback_overall_D_109_by_disability_wgss")</f>
        <v>aware_share_feedback_overall_D_109_by_disability_wgss</v>
      </c>
      <c r="C17" t="s">
        <v>1691</v>
      </c>
    </row>
    <row r="18" spans="1:3" x14ac:dyDescent="0.25">
      <c r="A18" t="s">
        <v>80</v>
      </c>
      <c r="B18" s="37" t="str">
        <f>HYPERLINK("#'Data_Analysis_bnf'!A120", "aware_share_feedback_overall_D_110_by_date_arrive_length")</f>
        <v>aware_share_feedback_overall_D_110_by_date_arrive_length</v>
      </c>
      <c r="C18" t="s">
        <v>1692</v>
      </c>
    </row>
    <row r="19" spans="1:3" x14ac:dyDescent="0.25">
      <c r="A19" t="s">
        <v>80</v>
      </c>
      <c r="B19" s="37" t="str">
        <f>HYPERLINK("#'Data_Analysis_bnf'!A129", "aware_share_feedback_strata_107")</f>
        <v>aware_share_feedback_strata_107</v>
      </c>
      <c r="C19" t="s">
        <v>1693</v>
      </c>
    </row>
    <row r="20" spans="1:3" x14ac:dyDescent="0.25">
      <c r="A20" t="s">
        <v>65</v>
      </c>
      <c r="B20" s="37" t="str">
        <f>HYPERLINK("#'Data_Analysis_bnf'!A136", "become_autonomous_overall_D_177_by_resp_age_group")</f>
        <v>become_autonomous_overall_D_177_by_resp_age_group</v>
      </c>
      <c r="C20" t="s">
        <v>85</v>
      </c>
    </row>
    <row r="21" spans="1:3" x14ac:dyDescent="0.25">
      <c r="A21" t="s">
        <v>65</v>
      </c>
      <c r="B21" s="37" t="str">
        <f>HYPERLINK("#'Data_Analysis_bnf'!A144", "become_autonomous_overall_D_178_by_occupation_group")</f>
        <v>become_autonomous_overall_D_178_by_occupation_group</v>
      </c>
      <c r="C21" t="s">
        <v>86</v>
      </c>
    </row>
    <row r="22" spans="1:3" x14ac:dyDescent="0.25">
      <c r="A22" t="s">
        <v>65</v>
      </c>
      <c r="B22" s="37" t="str">
        <f>HYPERLINK("#'Data_Analysis_bnf'!A153", "become_autonomous_overall_D_179_by_disability_wgss")</f>
        <v>become_autonomous_overall_D_179_by_disability_wgss</v>
      </c>
      <c r="C22" t="s">
        <v>87</v>
      </c>
    </row>
    <row r="23" spans="1:3" x14ac:dyDescent="0.25">
      <c r="A23" t="s">
        <v>65</v>
      </c>
      <c r="B23" s="37" t="str">
        <f>HYPERLINK("#'Data_Analysis_bnf'!A160", "become_autonomous_strata_176")</f>
        <v>become_autonomous_strata_176</v>
      </c>
      <c r="C23" t="s">
        <v>88</v>
      </c>
    </row>
    <row r="24" spans="1:3" x14ac:dyDescent="0.25">
      <c r="A24" t="s">
        <v>89</v>
      </c>
      <c r="B24" s="37" t="str">
        <f>HYPERLINK("#'Data_Analysis_bnf'!A167", "behaviour_aid_worker_overall_D_118_by_resp_age_group")</f>
        <v>behaviour_aid_worker_overall_D_118_by_resp_age_group</v>
      </c>
      <c r="C24" t="s">
        <v>1694</v>
      </c>
    </row>
    <row r="25" spans="1:3" x14ac:dyDescent="0.25">
      <c r="A25" t="s">
        <v>89</v>
      </c>
      <c r="B25" s="37" t="str">
        <f>HYPERLINK("#'Data_Analysis_bnf'!A175", "behaviour_aid_worker_overall_D_119_by_date_arrive_length")</f>
        <v>behaviour_aid_worker_overall_D_119_by_date_arrive_length</v>
      </c>
      <c r="C25" t="s">
        <v>1695</v>
      </c>
    </row>
    <row r="26" spans="1:3" x14ac:dyDescent="0.25">
      <c r="A26" t="s">
        <v>89</v>
      </c>
      <c r="B26" s="37" t="str">
        <f>HYPERLINK("#'Data_Analysis_bnf'!A184", "behaviour_aid_worker_strata_117")</f>
        <v>behaviour_aid_worker_strata_117</v>
      </c>
      <c r="C26" t="s">
        <v>1696</v>
      </c>
    </row>
    <row r="27" spans="1:3" x14ac:dyDescent="0.25">
      <c r="A27" t="s">
        <v>63</v>
      </c>
      <c r="B27" s="37" t="str">
        <f>HYPERLINK("#'Data_Analysis_bnf'!A191", "challenges_to_share_views_overall_D_101_by_resp_age_group")</f>
        <v>challenges_to_share_views_overall_D_101_by_resp_age_group</v>
      </c>
      <c r="C27" t="s">
        <v>1697</v>
      </c>
    </row>
    <row r="28" spans="1:3" x14ac:dyDescent="0.25">
      <c r="A28" t="s">
        <v>63</v>
      </c>
      <c r="B28" s="37" t="str">
        <f>HYPERLINK("#'Data_Analysis_bnf'!A199", "challenges_to_share_views_strata_100")</f>
        <v>challenges_to_share_views_strata_100</v>
      </c>
      <c r="C28" t="s">
        <v>1698</v>
      </c>
    </row>
    <row r="29" spans="1:3" x14ac:dyDescent="0.25">
      <c r="A29" t="s">
        <v>95</v>
      </c>
      <c r="B29" s="37" t="str">
        <f>HYPERLINK("#'Data_Analysis_bnf'!A206", "criteria_fair_overall_D_55_by_resp_age_group")</f>
        <v>criteria_fair_overall_D_55_by_resp_age_group</v>
      </c>
      <c r="C29" t="s">
        <v>1699</v>
      </c>
    </row>
    <row r="30" spans="1:3" x14ac:dyDescent="0.25">
      <c r="A30" t="s">
        <v>95</v>
      </c>
      <c r="B30" s="37" t="str">
        <f>HYPERLINK("#'Data_Analysis_bnf'!A214", "criteria_fair_overall_D_56_by_disability_wgss")</f>
        <v>criteria_fair_overall_D_56_by_disability_wgss</v>
      </c>
      <c r="C30" t="s">
        <v>1700</v>
      </c>
    </row>
    <row r="31" spans="1:3" x14ac:dyDescent="0.25">
      <c r="A31" t="s">
        <v>95</v>
      </c>
      <c r="B31" s="37" t="str">
        <f>HYPERLINK("#'Data_Analysis_bnf'!A221", "criteria_fair_overall_D_57_by_occupation_group")</f>
        <v>criteria_fair_overall_D_57_by_occupation_group</v>
      </c>
      <c r="C31" t="s">
        <v>1701</v>
      </c>
    </row>
    <row r="32" spans="1:3" x14ac:dyDescent="0.25">
      <c r="A32" t="s">
        <v>95</v>
      </c>
      <c r="B32" s="37" t="str">
        <f>HYPERLINK("#'Data_Analysis_bnf'!A230", "criteria_fair_strata_54")</f>
        <v>criteria_fair_strata_54</v>
      </c>
      <c r="C32" t="s">
        <v>1702</v>
      </c>
    </row>
    <row r="33" spans="1:3" x14ac:dyDescent="0.25">
      <c r="A33" t="s">
        <v>100</v>
      </c>
      <c r="B33" s="37" t="str">
        <f>HYPERLINK("#'Data_Analysis_bnf'!A237", "currently_aid_overall_D_44_by_resp_age_group")</f>
        <v>currently_aid_overall_D_44_by_resp_age_group</v>
      </c>
      <c r="C33" t="s">
        <v>101</v>
      </c>
    </row>
    <row r="34" spans="1:3" x14ac:dyDescent="0.25">
      <c r="A34" t="s">
        <v>100</v>
      </c>
      <c r="B34" s="37" t="str">
        <f>HYPERLINK("#'Data_Analysis_bnf'!A245", "currently_aid_strata_43")</f>
        <v>currently_aid_strata_43</v>
      </c>
      <c r="C34" t="s">
        <v>102</v>
      </c>
    </row>
    <row r="35" spans="1:3" x14ac:dyDescent="0.25">
      <c r="A35" t="s">
        <v>61</v>
      </c>
      <c r="B35" s="37" t="str">
        <f>HYPERLINK("#'Data_Analysis_bnf'!A252", "date_arrive_length_strata_4")</f>
        <v>date_arrive_length_strata_4</v>
      </c>
      <c r="C35" t="s">
        <v>1703</v>
      </c>
    </row>
    <row r="36" spans="1:3" x14ac:dyDescent="0.25">
      <c r="A36" t="s">
        <v>61</v>
      </c>
      <c r="B36" s="37" t="str">
        <f>HYPERLINK("#'Data_Analysis_bnf'!A259", "date_arrive_ranges_strata_3")</f>
        <v>date_arrive_ranges_strata_3</v>
      </c>
      <c r="C36" t="s">
        <v>1704</v>
      </c>
    </row>
    <row r="37" spans="1:3" x14ac:dyDescent="0.25">
      <c r="A37" t="s">
        <v>105</v>
      </c>
      <c r="B37" s="37" t="str">
        <f>HYPERLINK("#'Data_Analysis_bnf'!A266", "deal_challenges_overall_D_158_by_resp_age_group")</f>
        <v>deal_challenges_overall_D_158_by_resp_age_group</v>
      </c>
      <c r="C37" t="s">
        <v>106</v>
      </c>
    </row>
    <row r="38" spans="1:3" x14ac:dyDescent="0.25">
      <c r="A38" t="s">
        <v>105</v>
      </c>
      <c r="B38" s="37" t="str">
        <f>HYPERLINK("#'Data_Analysis_bnf'!A274", "deal_challenges_overall_D_159_by_vulnerability_group")</f>
        <v>deal_challenges_overall_D_159_by_vulnerability_group</v>
      </c>
      <c r="C38" t="s">
        <v>107</v>
      </c>
    </row>
    <row r="39" spans="1:3" x14ac:dyDescent="0.25">
      <c r="A39" t="s">
        <v>105</v>
      </c>
      <c r="B39" s="37" t="str">
        <f>HYPERLINK("#'Data_Analysis_bnf'!A282", "deal_challenges_strata_157")</f>
        <v>deal_challenges_strata_157</v>
      </c>
      <c r="C39" t="s">
        <v>108</v>
      </c>
    </row>
    <row r="40" spans="1:3" x14ac:dyDescent="0.25">
      <c r="A40" t="s">
        <v>61</v>
      </c>
      <c r="B40" s="37" t="str">
        <f>HYPERLINK("#'Data_Analysis_bnf'!A289", "diff_communication_strata_25")</f>
        <v>diff_communication_strata_25</v>
      </c>
      <c r="C40" t="s">
        <v>1705</v>
      </c>
    </row>
    <row r="41" spans="1:3" x14ac:dyDescent="0.25">
      <c r="A41" t="s">
        <v>61</v>
      </c>
      <c r="B41" s="37" t="str">
        <f>HYPERLINK("#'Data_Analysis_bnf'!A296", "diff_hearing_strata_21")</f>
        <v>diff_hearing_strata_21</v>
      </c>
      <c r="C41" t="s">
        <v>1706</v>
      </c>
    </row>
    <row r="42" spans="1:3" x14ac:dyDescent="0.25">
      <c r="A42" t="s">
        <v>61</v>
      </c>
      <c r="B42" s="37" t="str">
        <f>HYPERLINK("#'Data_Analysis_bnf'!A303", "diff_remembering_strata_23")</f>
        <v>diff_remembering_strata_23</v>
      </c>
      <c r="C42" t="s">
        <v>1707</v>
      </c>
    </row>
    <row r="43" spans="1:3" x14ac:dyDescent="0.25">
      <c r="A43" t="s">
        <v>61</v>
      </c>
      <c r="B43" s="37" t="str">
        <f>HYPERLINK("#'Data_Analysis_bnf'!A310", "diff_seeing_strata_20")</f>
        <v>diff_seeing_strata_20</v>
      </c>
      <c r="C43" t="s">
        <v>1708</v>
      </c>
    </row>
    <row r="44" spans="1:3" x14ac:dyDescent="0.25">
      <c r="A44" t="s">
        <v>61</v>
      </c>
      <c r="B44" s="37" t="str">
        <f>HYPERLINK("#'Data_Analysis_bnf'!A317", "diff_self_care_strata_24")</f>
        <v>diff_self_care_strata_24</v>
      </c>
      <c r="C44" t="s">
        <v>1709</v>
      </c>
    </row>
    <row r="45" spans="1:3" x14ac:dyDescent="0.25">
      <c r="A45" t="s">
        <v>61</v>
      </c>
      <c r="B45" s="37" t="str">
        <f>HYPERLINK("#'Data_Analysis_bnf'!A324", "diff_walking_strata_22")</f>
        <v>diff_walking_strata_22</v>
      </c>
      <c r="C45" t="s">
        <v>1710</v>
      </c>
    </row>
    <row r="46" spans="1:3" x14ac:dyDescent="0.25">
      <c r="A46" t="s">
        <v>61</v>
      </c>
      <c r="B46" s="37" t="str">
        <f>HYPERLINK("#'Data_Analysis_bnf'!A331", "disability_wgss_overall_D_27_by_resp_age_group")</f>
        <v>disability_wgss_overall_D_27_by_resp_age_group</v>
      </c>
      <c r="C46" t="s">
        <v>1711</v>
      </c>
    </row>
    <row r="47" spans="1:3" x14ac:dyDescent="0.25">
      <c r="A47" t="s">
        <v>61</v>
      </c>
      <c r="B47" s="37" t="str">
        <f>HYPERLINK("#'Data_Analysis_bnf'!A339", "disability_wgss_strata_26")</f>
        <v>disability_wgss_strata_26</v>
      </c>
      <c r="C47" t="s">
        <v>1712</v>
      </c>
    </row>
    <row r="48" spans="1:3" x14ac:dyDescent="0.25">
      <c r="A48" t="s">
        <v>117</v>
      </c>
      <c r="B48" s="37" t="str">
        <f>HYPERLINK("#'Data_Analysis_bnf'!A346", "eligibility_criteria_not_clear_strata_41")</f>
        <v>eligibility_criteria_not_clear_strata_41</v>
      </c>
      <c r="C48" t="s">
        <v>118</v>
      </c>
    </row>
    <row r="49" spans="1:3" x14ac:dyDescent="0.25">
      <c r="A49" t="s">
        <v>117</v>
      </c>
      <c r="B49" s="37" t="str">
        <f>HYPERLINK("#'Data_Analysis_bnf'!A353", "eligibility_criteria_strata_40")</f>
        <v>eligibility_criteria_strata_40</v>
      </c>
      <c r="C49" t="s">
        <v>119</v>
      </c>
    </row>
    <row r="50" spans="1:3" x14ac:dyDescent="0.25">
      <c r="A50" t="s">
        <v>95</v>
      </c>
      <c r="B50" s="37" t="str">
        <f>HYPERLINK("#'Data_Analysis_bnf'!A360", "explain_why_overall_D_59_by_resp_age_group")</f>
        <v>explain_why_overall_D_59_by_resp_age_group</v>
      </c>
      <c r="C50" t="s">
        <v>1713</v>
      </c>
    </row>
    <row r="51" spans="1:3" x14ac:dyDescent="0.25">
      <c r="A51" t="s">
        <v>95</v>
      </c>
      <c r="B51" s="37" t="str">
        <f>HYPERLINK("#'Data_Analysis_bnf'!A368", "explain_why_overall_D_60_by_disability_wgss")</f>
        <v>explain_why_overall_D_60_by_disability_wgss</v>
      </c>
      <c r="C51" t="s">
        <v>121</v>
      </c>
    </row>
    <row r="52" spans="1:3" x14ac:dyDescent="0.25">
      <c r="A52" t="s">
        <v>95</v>
      </c>
      <c r="B52" s="37" t="str">
        <f>HYPERLINK("#'Data_Analysis_bnf'!A375", "explain_why_overall_D_61_by_occupation_group")</f>
        <v>explain_why_overall_D_61_by_occupation_group</v>
      </c>
      <c r="C52" t="s">
        <v>1714</v>
      </c>
    </row>
    <row r="53" spans="1:3" x14ac:dyDescent="0.25">
      <c r="A53" t="s">
        <v>95</v>
      </c>
      <c r="B53" s="37" t="str">
        <f>HYPERLINK("#'Data_Analysis_bnf'!A384", "explain_why_strata_58")</f>
        <v>explain_why_strata_58</v>
      </c>
      <c r="C53" t="s">
        <v>123</v>
      </c>
    </row>
    <row r="54" spans="1:3" x14ac:dyDescent="0.25">
      <c r="A54" t="s">
        <v>63</v>
      </c>
      <c r="B54" s="37" t="str">
        <f>HYPERLINK("#'Data_Analysis_bnf'!A391", "extent_of_taking_views_overall_D_89_by_resp_age_group")</f>
        <v>extent_of_taking_views_overall_D_89_by_resp_age_group</v>
      </c>
      <c r="C54" t="s">
        <v>1715</v>
      </c>
    </row>
    <row r="55" spans="1:3" x14ac:dyDescent="0.25">
      <c r="A55" t="s">
        <v>63</v>
      </c>
      <c r="B55" s="37" t="str">
        <f>HYPERLINK("#'Data_Analysis_bnf'!A399", "extent_of_taking_views_strata_88")</f>
        <v>extent_of_taking_views_strata_88</v>
      </c>
      <c r="C55" t="s">
        <v>1716</v>
      </c>
    </row>
    <row r="56" spans="1:3" x14ac:dyDescent="0.25">
      <c r="A56" t="s">
        <v>117</v>
      </c>
      <c r="B56" s="37" t="str">
        <f>HYPERLINK("#'Data_Analysis_bnf'!A406", "feel_informed_overall_D_46_by_resp_age_group")</f>
        <v>feel_informed_overall_D_46_by_resp_age_group</v>
      </c>
      <c r="C56" t="s">
        <v>1717</v>
      </c>
    </row>
    <row r="57" spans="1:3" x14ac:dyDescent="0.25">
      <c r="A57" t="s">
        <v>117</v>
      </c>
      <c r="B57" s="37" t="str">
        <f>HYPERLINK("#'Data_Analysis_bnf'!A414", "feel_informed_strata_45")</f>
        <v>feel_informed_strata_45</v>
      </c>
      <c r="C57" t="s">
        <v>1718</v>
      </c>
    </row>
    <row r="58" spans="1:3" x14ac:dyDescent="0.25">
      <c r="A58" t="s">
        <v>61</v>
      </c>
      <c r="B58" s="37" t="str">
        <f>HYPERLINK("#'Data_Analysis_bnf'!A421", "gender_strata_6")</f>
        <v>gender_strata_6</v>
      </c>
      <c r="C58" t="s">
        <v>1719</v>
      </c>
    </row>
    <row r="59" spans="1:3" x14ac:dyDescent="0.25">
      <c r="A59" t="s">
        <v>129</v>
      </c>
      <c r="B59" s="37" t="str">
        <f>HYPERLINK("#'Data_Analysis_bnf'!A428", "help_manage_challenges_overall_D_161_by_resp_age_group")</f>
        <v>help_manage_challenges_overall_D_161_by_resp_age_group</v>
      </c>
      <c r="C59" t="s">
        <v>130</v>
      </c>
    </row>
    <row r="60" spans="1:3" x14ac:dyDescent="0.25">
      <c r="A60" t="s">
        <v>129</v>
      </c>
      <c r="B60" s="37" t="str">
        <f>HYPERLINK("#'Data_Analysis_bnf'!A436", "help_manage_challenges_overall_D_162_by_occupation_group")</f>
        <v>help_manage_challenges_overall_D_162_by_occupation_group</v>
      </c>
      <c r="C60" t="s">
        <v>131</v>
      </c>
    </row>
    <row r="61" spans="1:3" x14ac:dyDescent="0.25">
      <c r="A61" t="s">
        <v>129</v>
      </c>
      <c r="B61" s="37" t="str">
        <f>HYPERLINK("#'Data_Analysis_bnf'!A445", "help_manage_challenges_overall_D_163_by_type_of_accommodation")</f>
        <v>help_manage_challenges_overall_D_163_by_type_of_accommodation</v>
      </c>
      <c r="C61" t="s">
        <v>132</v>
      </c>
    </row>
    <row r="62" spans="1:3" x14ac:dyDescent="0.25">
      <c r="A62" t="s">
        <v>129</v>
      </c>
      <c r="B62" s="37" t="str">
        <f>HYPERLINK("#'Data_Analysis_bnf'!A453", "help_manage_challenges_overall_D_164_by_vulnerability_group")</f>
        <v>help_manage_challenges_overall_D_164_by_vulnerability_group</v>
      </c>
      <c r="C62" t="s">
        <v>133</v>
      </c>
    </row>
    <row r="63" spans="1:3" x14ac:dyDescent="0.25">
      <c r="A63" t="s">
        <v>129</v>
      </c>
      <c r="B63" s="37" t="str">
        <f>HYPERLINK("#'Data_Analysis_bnf'!A461", "help_manage_challenges_strata_160")</f>
        <v>help_manage_challenges_strata_160</v>
      </c>
      <c r="C63" t="s">
        <v>134</v>
      </c>
    </row>
    <row r="64" spans="1:3" x14ac:dyDescent="0.25">
      <c r="A64" t="s">
        <v>135</v>
      </c>
      <c r="B64" s="37" t="str">
        <f>HYPERLINK("#'Data_Analysis_bnf'!A468", "help_to_give_feedback_overall_D_136_by_resp_age_group")</f>
        <v>help_to_give_feedback_overall_D_136_by_resp_age_group</v>
      </c>
      <c r="C64" t="s">
        <v>1888</v>
      </c>
    </row>
    <row r="65" spans="1:3" x14ac:dyDescent="0.25">
      <c r="A65" t="s">
        <v>135</v>
      </c>
      <c r="B65" s="37" t="str">
        <f>HYPERLINK("#'Data_Analysis_bnf'!A476", "help_to_give_feedback_strata_135")</f>
        <v>help_to_give_feedback_strata_135</v>
      </c>
      <c r="C65" t="s">
        <v>1720</v>
      </c>
    </row>
    <row r="66" spans="1:3" x14ac:dyDescent="0.25">
      <c r="A66" t="s">
        <v>63</v>
      </c>
      <c r="B66" s="37" t="str">
        <f>HYPERLINK("#'Data_Analysis_bnf'!A483", "help_to_participate_overall_D_105_by_resp_age_group")</f>
        <v>help_to_participate_overall_D_105_by_resp_age_group</v>
      </c>
      <c r="C66" t="s">
        <v>1892</v>
      </c>
    </row>
    <row r="67" spans="1:3" x14ac:dyDescent="0.25">
      <c r="A67" t="s">
        <v>63</v>
      </c>
      <c r="B67" s="37" t="str">
        <f>HYPERLINK("#'Data_Analysis_bnf'!A491", "help_to_participate_overall_D_106_by_occupation_group")</f>
        <v>help_to_participate_overall_D_106_by_occupation_group</v>
      </c>
      <c r="C67" t="s">
        <v>1721</v>
      </c>
    </row>
    <row r="68" spans="1:3" x14ac:dyDescent="0.25">
      <c r="A68" t="s">
        <v>63</v>
      </c>
      <c r="B68" s="37" t="str">
        <f>HYPERLINK("#'Data_Analysis_bnf'!A500", "help_to_participate_strata_104")</f>
        <v>help_to_participate_strata_104</v>
      </c>
      <c r="C68" t="s">
        <v>1722</v>
      </c>
    </row>
    <row r="69" spans="1:3" x14ac:dyDescent="0.25">
      <c r="A69" t="s">
        <v>95</v>
      </c>
      <c r="B69" s="37" t="str">
        <f>HYPERLINK("#'Data_Analysis_bnf'!A507", "how_informed_overall_D_53_by_resp_age_group")</f>
        <v>how_informed_overall_D_53_by_resp_age_group</v>
      </c>
      <c r="C69" t="s">
        <v>1723</v>
      </c>
    </row>
    <row r="70" spans="1:3" x14ac:dyDescent="0.25">
      <c r="A70" t="s">
        <v>95</v>
      </c>
      <c r="B70" s="37" t="str">
        <f>HYPERLINK("#'Data_Analysis_bnf'!A515", "how_informed_strata_52")</f>
        <v>how_informed_strata_52</v>
      </c>
      <c r="C70" t="s">
        <v>1724</v>
      </c>
    </row>
    <row r="71" spans="1:3" x14ac:dyDescent="0.25">
      <c r="A71" t="s">
        <v>143</v>
      </c>
      <c r="B71" s="37" t="str">
        <f>HYPERLINK("#'Data_Analysis_bnf'!A522", "how_prefer_provide_feedback_overall_D_132_by_resp_age_group")</f>
        <v>how_prefer_provide_feedback_overall_D_132_by_resp_age_group</v>
      </c>
      <c r="C71" t="s">
        <v>144</v>
      </c>
    </row>
    <row r="72" spans="1:3" x14ac:dyDescent="0.25">
      <c r="A72" t="s">
        <v>143</v>
      </c>
      <c r="B72" s="37" t="str">
        <f>HYPERLINK("#'Data_Analysis_bnf'!A530", "how_prefer_provide_feedback_overall_D_133_by_disability_wgss")</f>
        <v>how_prefer_provide_feedback_overall_D_133_by_disability_wgss</v>
      </c>
      <c r="C72" t="s">
        <v>145</v>
      </c>
    </row>
    <row r="73" spans="1:3" x14ac:dyDescent="0.25">
      <c r="A73" t="s">
        <v>143</v>
      </c>
      <c r="B73" s="37" t="str">
        <f>HYPERLINK("#'Data_Analysis_bnf'!A537", "how_prefer_provide_feedback_overall_D_134_by_occupation_group")</f>
        <v>how_prefer_provide_feedback_overall_D_134_by_occupation_group</v>
      </c>
      <c r="C73" t="s">
        <v>146</v>
      </c>
    </row>
    <row r="74" spans="1:3" x14ac:dyDescent="0.25">
      <c r="A74" t="s">
        <v>143</v>
      </c>
      <c r="B74" s="37" t="str">
        <f>HYPERLINK("#'Data_Analysis_bnf'!A546", "how_prefer_provide_feedback_strata_131")</f>
        <v>how_prefer_provide_feedback_strata_131</v>
      </c>
      <c r="C74" t="s">
        <v>147</v>
      </c>
    </row>
    <row r="75" spans="1:3" x14ac:dyDescent="0.25">
      <c r="A75" t="s">
        <v>63</v>
      </c>
      <c r="B75" s="37" t="str">
        <f>HYPERLINK("#'Data_Analysis_bnf'!A553", "hum_actors_involve_overall_D_95_by_resp_age_group")</f>
        <v>hum_actors_involve_overall_D_95_by_resp_age_group</v>
      </c>
      <c r="C75" t="s">
        <v>148</v>
      </c>
    </row>
    <row r="76" spans="1:3" x14ac:dyDescent="0.25">
      <c r="A76" t="s">
        <v>63</v>
      </c>
      <c r="B76" s="37" t="str">
        <f>HYPERLINK("#'Data_Analysis_bnf'!A561", "hum_actors_involve_overall_D_96_by_disability_wgss")</f>
        <v>hum_actors_involve_overall_D_96_by_disability_wgss</v>
      </c>
      <c r="C76" t="s">
        <v>149</v>
      </c>
    </row>
    <row r="77" spans="1:3" x14ac:dyDescent="0.25">
      <c r="A77" t="s">
        <v>63</v>
      </c>
      <c r="B77" s="37" t="str">
        <f>HYPERLINK("#'Data_Analysis_bnf'!A568", "hum_actors_involve_overall_D_97_by_occupation_group")</f>
        <v>hum_actors_involve_overall_D_97_by_occupation_group</v>
      </c>
      <c r="C77" t="s">
        <v>150</v>
      </c>
    </row>
    <row r="78" spans="1:3" x14ac:dyDescent="0.25">
      <c r="A78" t="s">
        <v>63</v>
      </c>
      <c r="B78" s="37" t="str">
        <f>HYPERLINK("#'Data_Analysis_bnf'!A577", "hum_actors_involve_strata_94")</f>
        <v>hum_actors_involve_strata_94</v>
      </c>
      <c r="C78" t="s">
        <v>151</v>
      </c>
    </row>
    <row r="79" spans="1:3" x14ac:dyDescent="0.25">
      <c r="A79" t="s">
        <v>100</v>
      </c>
      <c r="B79" s="37" t="str">
        <f>HYPERLINK("#'Data_Analysis_bnf'!A584", "hum_aid_aware_overall_D_29_by_resp_age_group")</f>
        <v>hum_aid_aware_overall_D_29_by_resp_age_group</v>
      </c>
      <c r="C79" t="s">
        <v>1725</v>
      </c>
    </row>
    <row r="80" spans="1:3" x14ac:dyDescent="0.25">
      <c r="A80" t="s">
        <v>100</v>
      </c>
      <c r="B80" s="37" t="str">
        <f>HYPERLINK("#'Data_Analysis_bnf'!A592", "hum_aid_aware_strata_28")</f>
        <v>hum_aid_aware_strata_28</v>
      </c>
      <c r="C80" t="s">
        <v>1726</v>
      </c>
    </row>
    <row r="81" spans="1:3" x14ac:dyDescent="0.25">
      <c r="A81" t="s">
        <v>154</v>
      </c>
      <c r="B81" s="37" t="str">
        <f>HYPERLINK("#'Data_Analysis_bnf'!A599", "hum_assistance_received_overall_D_31_by_resp_age_group")</f>
        <v>hum_assistance_received_overall_D_31_by_resp_age_group</v>
      </c>
      <c r="C81" t="s">
        <v>1727</v>
      </c>
    </row>
    <row r="82" spans="1:3" x14ac:dyDescent="0.25">
      <c r="A82" t="s">
        <v>154</v>
      </c>
      <c r="B82" s="37" t="str">
        <f>HYPERLINK("#'Data_Analysis_bnf'!A607", "hum_assistance_received_overall_D_32_by_occupation_group")</f>
        <v>hum_assistance_received_overall_D_32_by_occupation_group</v>
      </c>
      <c r="C82" t="s">
        <v>1728</v>
      </c>
    </row>
    <row r="83" spans="1:3" x14ac:dyDescent="0.25">
      <c r="A83" t="s">
        <v>154</v>
      </c>
      <c r="B83" s="37" t="str">
        <f>HYPERLINK("#'Data_Analysis_bnf'!A616", "hum_assistance_received_strata_30")</f>
        <v>hum_assistance_received_strata_30</v>
      </c>
      <c r="C83" t="s">
        <v>1729</v>
      </c>
    </row>
    <row r="84" spans="1:3" x14ac:dyDescent="0.25">
      <c r="A84" t="s">
        <v>63</v>
      </c>
      <c r="B84" s="37" t="str">
        <f>HYPERLINK("#'Data_Analysis_bnf'!A623", "importance_of_involved_overall_D_93_by_resp_age_group")</f>
        <v>importance_of_involved_overall_D_93_by_resp_age_group</v>
      </c>
      <c r="C84" t="s">
        <v>1730</v>
      </c>
    </row>
    <row r="85" spans="1:3" x14ac:dyDescent="0.25">
      <c r="A85" t="s">
        <v>63</v>
      </c>
      <c r="B85" s="37" t="str">
        <f>HYPERLINK("#'Data_Analysis_bnf'!A631", "importance_of_involved_strata_92")</f>
        <v>importance_of_involved_strata_92</v>
      </c>
      <c r="C85" t="s">
        <v>1731</v>
      </c>
    </row>
    <row r="86" spans="1:3" x14ac:dyDescent="0.25">
      <c r="A86" t="s">
        <v>163</v>
      </c>
      <c r="B86" s="37" t="str">
        <f>HYPERLINK("#'Data_Analysis_bnf'!A638", "increase_trust_overall_D_140_by_resp_age_group")</f>
        <v>increase_trust_overall_D_140_by_resp_age_group</v>
      </c>
      <c r="C86" t="s">
        <v>1732</v>
      </c>
    </row>
    <row r="87" spans="1:3" x14ac:dyDescent="0.25">
      <c r="A87" t="s">
        <v>163</v>
      </c>
      <c r="B87" s="37" t="str">
        <f>HYPERLINK("#'Data_Analysis_bnf'!A646", "increase_trust_strata_139")</f>
        <v>increase_trust_strata_139</v>
      </c>
      <c r="C87" t="s">
        <v>1733</v>
      </c>
    </row>
    <row r="88" spans="1:3" x14ac:dyDescent="0.25">
      <c r="A88" t="s">
        <v>58</v>
      </c>
      <c r="B88" s="37" t="str">
        <f>HYPERLINK("#'Data_Analysis_bnf'!A653", "inf_receiving_way_overall_D_169_by_resp_age_group")</f>
        <v>inf_receiving_way_overall_D_169_by_resp_age_group</v>
      </c>
      <c r="C88" t="s">
        <v>166</v>
      </c>
    </row>
    <row r="89" spans="1:3" x14ac:dyDescent="0.25">
      <c r="A89" t="s">
        <v>58</v>
      </c>
      <c r="B89" s="37" t="str">
        <f>HYPERLINK("#'Data_Analysis_bnf'!A661", "inf_receiving_way_overall_D_170_by_disability_wgss")</f>
        <v>inf_receiving_way_overall_D_170_by_disability_wgss</v>
      </c>
      <c r="C89" t="s">
        <v>167</v>
      </c>
    </row>
    <row r="90" spans="1:3" x14ac:dyDescent="0.25">
      <c r="A90" t="s">
        <v>58</v>
      </c>
      <c r="B90" s="37" t="str">
        <f>HYPERLINK("#'Data_Analysis_bnf'!A668", "inf_receiving_way_strata_168")</f>
        <v>inf_receiving_way_strata_168</v>
      </c>
      <c r="C90" t="s">
        <v>168</v>
      </c>
    </row>
    <row r="91" spans="1:3" x14ac:dyDescent="0.25">
      <c r="A91" t="s">
        <v>169</v>
      </c>
      <c r="B91" s="37" t="str">
        <f>HYPERLINK("#'Data_Analysis_bnf'!A675", "integration_challenges_group_overall_D_153_by_resp_age_group")</f>
        <v>integration_challenges_group_overall_D_153_by_resp_age_group</v>
      </c>
      <c r="C91" t="s">
        <v>1734</v>
      </c>
    </row>
    <row r="92" spans="1:3" x14ac:dyDescent="0.25">
      <c r="A92" t="s">
        <v>169</v>
      </c>
      <c r="B92" s="37" t="str">
        <f>HYPERLINK("#'Data_Analysis_bnf'!A683", "integration_challenges_group_overall_D_154_by_disability_wgss")</f>
        <v>integration_challenges_group_overall_D_154_by_disability_wgss</v>
      </c>
      <c r="C92" t="s">
        <v>1735</v>
      </c>
    </row>
    <row r="93" spans="1:3" x14ac:dyDescent="0.25">
      <c r="A93" t="s">
        <v>169</v>
      </c>
      <c r="B93" s="37" t="str">
        <f>HYPERLINK("#'Data_Analysis_bnf'!A690", "integration_challenges_group_overall_D_155_by_occupation_group")</f>
        <v>integration_challenges_group_overall_D_155_by_occupation_group</v>
      </c>
      <c r="C93" t="s">
        <v>1736</v>
      </c>
    </row>
    <row r="94" spans="1:3" x14ac:dyDescent="0.25">
      <c r="A94" t="s">
        <v>169</v>
      </c>
      <c r="B94" s="37" t="str">
        <f>HYPERLINK("#'Data_Analysis_bnf'!A699", "integration_challenges_group_overall_D_156_by_vulnerability_group")</f>
        <v>integration_challenges_group_overall_D_156_by_vulnerability_group</v>
      </c>
      <c r="C94" t="s">
        <v>1737</v>
      </c>
    </row>
    <row r="95" spans="1:3" x14ac:dyDescent="0.25">
      <c r="A95" t="s">
        <v>169</v>
      </c>
      <c r="B95" s="37" t="str">
        <f>HYPERLINK("#'Data_Analysis_bnf'!A708", "integration_challenges_group_strata_152")</f>
        <v>integration_challenges_group_strata_152</v>
      </c>
      <c r="C95" t="s">
        <v>1738</v>
      </c>
    </row>
    <row r="96" spans="1:3" x14ac:dyDescent="0.25">
      <c r="A96" t="s">
        <v>169</v>
      </c>
      <c r="B96" s="37" t="str">
        <f>HYPERLINK("#'Data_Analysis_bnf'!A715", "integration_challenges_overall_D_147_by_resp_age_group")</f>
        <v>integration_challenges_overall_D_147_by_resp_age_group</v>
      </c>
      <c r="C96" t="s">
        <v>175</v>
      </c>
    </row>
    <row r="97" spans="1:3" x14ac:dyDescent="0.25">
      <c r="A97" t="s">
        <v>169</v>
      </c>
      <c r="B97" s="37" t="str">
        <f>HYPERLINK("#'Data_Analysis_bnf'!A723", "integration_challenges_overall_D_148_by_disability_wgss")</f>
        <v>integration_challenges_overall_D_148_by_disability_wgss</v>
      </c>
      <c r="C97" t="s">
        <v>176</v>
      </c>
    </row>
    <row r="98" spans="1:3" x14ac:dyDescent="0.25">
      <c r="A98" t="s">
        <v>169</v>
      </c>
      <c r="B98" s="37" t="str">
        <f>HYPERLINK("#'Data_Analysis_bnf'!A730", "integration_challenges_overall_D_149_by_type_of_accommodation")</f>
        <v>integration_challenges_overall_D_149_by_type_of_accommodation</v>
      </c>
      <c r="C98" t="s">
        <v>177</v>
      </c>
    </row>
    <row r="99" spans="1:3" x14ac:dyDescent="0.25">
      <c r="A99" t="s">
        <v>169</v>
      </c>
      <c r="B99" s="37" t="str">
        <f>HYPERLINK("#'Data_Analysis_bnf'!A738", "integration_challenges_overall_D_150_by_vulnerability_group")</f>
        <v>integration_challenges_overall_D_150_by_vulnerability_group</v>
      </c>
      <c r="C99" t="s">
        <v>178</v>
      </c>
    </row>
    <row r="100" spans="1:3" x14ac:dyDescent="0.25">
      <c r="A100" t="s">
        <v>169</v>
      </c>
      <c r="B100" s="37" t="str">
        <f>HYPERLINK("#'Data_Analysis_bnf'!A747", "integration_challenges_overall_D_151_by_occupation_group")</f>
        <v>integration_challenges_overall_D_151_by_occupation_group</v>
      </c>
      <c r="C100" t="s">
        <v>179</v>
      </c>
    </row>
    <row r="101" spans="1:3" x14ac:dyDescent="0.25">
      <c r="A101" t="s">
        <v>169</v>
      </c>
      <c r="B101" s="37" t="str">
        <f>HYPERLINK("#'Data_Analysis_bnf'!A756", "integration_challenges_strata_146")</f>
        <v>integration_challenges_strata_146</v>
      </c>
      <c r="C101" t="s">
        <v>180</v>
      </c>
    </row>
    <row r="102" spans="1:3" x14ac:dyDescent="0.25">
      <c r="A102" t="s">
        <v>61</v>
      </c>
      <c r="B102" s="37" t="str">
        <f>HYPERLINK("#'Data_Analysis_bnf'!A763", "legal_status_strata_8")</f>
        <v>legal_status_strata_8</v>
      </c>
      <c r="C102" t="s">
        <v>1739</v>
      </c>
    </row>
    <row r="103" spans="1:3" x14ac:dyDescent="0.25">
      <c r="A103" t="s">
        <v>63</v>
      </c>
      <c r="B103" s="37" t="str">
        <f>HYPERLINK("#'Data_Analysis_bnf'!A770", "main_challenges_overall_D_103_by_resp_age_group")</f>
        <v>main_challenges_overall_D_103_by_resp_age_group</v>
      </c>
      <c r="C103" t="s">
        <v>182</v>
      </c>
    </row>
    <row r="104" spans="1:3" x14ac:dyDescent="0.25">
      <c r="A104" t="s">
        <v>63</v>
      </c>
      <c r="B104" s="37" t="str">
        <f>HYPERLINK("#'Data_Analysis_bnf'!A778", "main_challenges_strata_102")</f>
        <v>main_challenges_strata_102</v>
      </c>
      <c r="C104" t="s">
        <v>183</v>
      </c>
    </row>
    <row r="105" spans="1:3" x14ac:dyDescent="0.25">
      <c r="A105" t="s">
        <v>65</v>
      </c>
      <c r="B105" s="37" t="str">
        <f>HYPERLINK("#'Data_Analysis_bnf'!A785", "main_reason_not_adequately_overall_D_67_by_resp_age_group")</f>
        <v>main_reason_not_adequately_overall_D_67_by_resp_age_group</v>
      </c>
      <c r="C105" t="s">
        <v>1740</v>
      </c>
    </row>
    <row r="106" spans="1:3" x14ac:dyDescent="0.25">
      <c r="A106" t="s">
        <v>65</v>
      </c>
      <c r="B106" s="37" t="str">
        <f>HYPERLINK("#'Data_Analysis_bnf'!A793", "main_reason_not_adequately_overall_D_68_by_occupation_group")</f>
        <v>main_reason_not_adequately_overall_D_68_by_occupation_group</v>
      </c>
      <c r="C106" t="s">
        <v>1741</v>
      </c>
    </row>
    <row r="107" spans="1:3" x14ac:dyDescent="0.25">
      <c r="A107" t="s">
        <v>65</v>
      </c>
      <c r="B107" s="37" t="str">
        <f>HYPERLINK("#'Data_Analysis_bnf'!A802", "main_reason_not_adequately_strata_66")</f>
        <v>main_reason_not_adequately_strata_66</v>
      </c>
      <c r="C107" t="s">
        <v>1742</v>
      </c>
    </row>
    <row r="108" spans="1:3" x14ac:dyDescent="0.25">
      <c r="A108" t="s">
        <v>63</v>
      </c>
      <c r="B108" s="37" t="str">
        <f>HYPERLINK("#'Data_Analysis_bnf'!A809", "main_reason_not_asked_overall_D_85_by_resp_age_group")</f>
        <v>main_reason_not_asked_overall_D_85_by_resp_age_group</v>
      </c>
      <c r="C108" t="s">
        <v>187</v>
      </c>
    </row>
    <row r="109" spans="1:3" x14ac:dyDescent="0.25">
      <c r="A109" t="s">
        <v>63</v>
      </c>
      <c r="B109" s="37" t="str">
        <f>HYPERLINK("#'Data_Analysis_bnf'!A817", "main_reason_not_asked_strata_84")</f>
        <v>main_reason_not_asked_strata_84</v>
      </c>
      <c r="C109" t="s">
        <v>188</v>
      </c>
    </row>
    <row r="110" spans="1:3" x14ac:dyDescent="0.25">
      <c r="A110" t="s">
        <v>63</v>
      </c>
      <c r="B110" s="37" t="str">
        <f>HYPERLINK("#'Data_Analysis_bnf'!A824", "main_reason_not_involved_overall_D_99_by_resp_age_group")</f>
        <v>main_reason_not_involved_overall_D_99_by_resp_age_group</v>
      </c>
      <c r="C110" t="s">
        <v>1743</v>
      </c>
    </row>
    <row r="111" spans="1:3" x14ac:dyDescent="0.25">
      <c r="A111" t="s">
        <v>63</v>
      </c>
      <c r="B111" s="37" t="str">
        <f>HYPERLINK("#'Data_Analysis_bnf'!A831", "main_reason_not_involved_strata_98")</f>
        <v>main_reason_not_involved_strata_98</v>
      </c>
      <c r="C111" t="s">
        <v>1744</v>
      </c>
    </row>
    <row r="112" spans="1:3" x14ac:dyDescent="0.25">
      <c r="A112" t="s">
        <v>80</v>
      </c>
      <c r="B112" s="37" t="str">
        <f>HYPERLINK("#'Data_Analysis_bnf'!A838", "main_reason_not_used_overall_D_127_by_resp_age_group")</f>
        <v>main_reason_not_used_overall_D_127_by_resp_age_group</v>
      </c>
      <c r="C112" t="s">
        <v>191</v>
      </c>
    </row>
    <row r="113" spans="1:3" x14ac:dyDescent="0.25">
      <c r="A113" t="s">
        <v>80</v>
      </c>
      <c r="B113" s="37" t="str">
        <f>HYPERLINK("#'Data_Analysis_bnf'!A846", "main_reason_not_used_strata_126")</f>
        <v>main_reason_not_used_strata_126</v>
      </c>
      <c r="C113" t="s">
        <v>192</v>
      </c>
    </row>
    <row r="114" spans="1:3" x14ac:dyDescent="0.25">
      <c r="A114" t="s">
        <v>80</v>
      </c>
      <c r="B114" s="37" t="str">
        <f>HYPERLINK("#'Data_Analysis_bnf'!A853", "main_reason_of_hesitate_overall_D_129_by_resp_age_group")</f>
        <v>main_reason_of_hesitate_overall_D_129_by_resp_age_group</v>
      </c>
      <c r="C114" t="s">
        <v>1974</v>
      </c>
    </row>
    <row r="115" spans="1:3" x14ac:dyDescent="0.25">
      <c r="A115" t="s">
        <v>80</v>
      </c>
      <c r="B115" s="37" t="str">
        <f>HYPERLINK("#'Data_Analysis_bnf'!A861", "main_reason_of_hesitate_strata_128")</f>
        <v>main_reason_of_hesitate_strata_128</v>
      </c>
      <c r="C115" t="s">
        <v>1745</v>
      </c>
    </row>
    <row r="116" spans="1:3" x14ac:dyDescent="0.25">
      <c r="A116" t="s">
        <v>80</v>
      </c>
      <c r="B116" s="37" t="str">
        <f>HYPERLINK("#'Data_Analysis_bnf'!A868", "main_reason_used_overall_D_123_by_resp_age_group")</f>
        <v>main_reason_used_overall_D_123_by_resp_age_group</v>
      </c>
      <c r="C116" t="s">
        <v>195</v>
      </c>
    </row>
    <row r="117" spans="1:3" x14ac:dyDescent="0.25">
      <c r="A117" t="s">
        <v>80</v>
      </c>
      <c r="B117" s="37" t="str">
        <f>HYPERLINK("#'Data_Analysis_bnf'!A876", "main_reason_used_strata_122")</f>
        <v>main_reason_used_strata_122</v>
      </c>
      <c r="C117" t="s">
        <v>196</v>
      </c>
    </row>
    <row r="118" spans="1:3" x14ac:dyDescent="0.25">
      <c r="A118" t="s">
        <v>117</v>
      </c>
      <c r="B118" s="37" t="str">
        <f>HYPERLINK("#'Data_Analysis_bnf'!A883", "make_inf_accessible_overall_D_50_by_resp_age_group")</f>
        <v>make_inf_accessible_overall_D_50_by_resp_age_group</v>
      </c>
      <c r="C118" t="s">
        <v>197</v>
      </c>
    </row>
    <row r="119" spans="1:3" x14ac:dyDescent="0.25">
      <c r="A119" t="s">
        <v>117</v>
      </c>
      <c r="B119" s="37" t="str">
        <f>HYPERLINK("#'Data_Analysis_bnf'!A891", "make_inf_accessible_overall_D_51_by_disability_wgss")</f>
        <v>make_inf_accessible_overall_D_51_by_disability_wgss</v>
      </c>
      <c r="C119" t="s">
        <v>198</v>
      </c>
    </row>
    <row r="120" spans="1:3" x14ac:dyDescent="0.25">
      <c r="A120" t="s">
        <v>117</v>
      </c>
      <c r="B120" s="37" t="str">
        <f>HYPERLINK("#'Data_Analysis_bnf'!A898", "make_inf_accessible_strata_49")</f>
        <v>make_inf_accessible_strata_49</v>
      </c>
      <c r="C120" t="s">
        <v>199</v>
      </c>
    </row>
    <row r="121" spans="1:3" x14ac:dyDescent="0.25">
      <c r="A121" t="s">
        <v>200</v>
      </c>
      <c r="B121" s="37" t="str">
        <f>HYPERLINK("#'Data_Analysis_bnf'!A905", "most_important_aid_overall_D_70_by_resp_age_group")</f>
        <v>most_important_aid_overall_D_70_by_resp_age_group</v>
      </c>
      <c r="C121" t="s">
        <v>201</v>
      </c>
    </row>
    <row r="122" spans="1:3" x14ac:dyDescent="0.25">
      <c r="A122" t="s">
        <v>200</v>
      </c>
      <c r="B122" s="37" t="str">
        <f>HYPERLINK("#'Data_Analysis_bnf'!A913", "most_important_aid_overall_D_71_by_disability_wgss")</f>
        <v>most_important_aid_overall_D_71_by_disability_wgss</v>
      </c>
      <c r="C122" t="s">
        <v>202</v>
      </c>
    </row>
    <row r="123" spans="1:3" x14ac:dyDescent="0.25">
      <c r="A123" t="s">
        <v>200</v>
      </c>
      <c r="B123" s="37" t="str">
        <f>HYPERLINK("#'Data_Analysis_bnf'!A920", "most_important_aid_overall_D_72_by_occupation_group")</f>
        <v>most_important_aid_overall_D_72_by_occupation_group</v>
      </c>
      <c r="C123" t="s">
        <v>203</v>
      </c>
    </row>
    <row r="124" spans="1:3" x14ac:dyDescent="0.25">
      <c r="A124" t="s">
        <v>200</v>
      </c>
      <c r="B124" s="37" t="str">
        <f>HYPERLINK("#'Data_Analysis_bnf'!A929", "most_important_aid_overall_D_73_by_vulnerability_group")</f>
        <v>most_important_aid_overall_D_73_by_vulnerability_group</v>
      </c>
      <c r="C124" t="s">
        <v>204</v>
      </c>
    </row>
    <row r="125" spans="1:3" x14ac:dyDescent="0.25">
      <c r="A125" t="s">
        <v>200</v>
      </c>
      <c r="B125" s="37" t="str">
        <f>HYPERLINK("#'Data_Analysis_bnf'!A938", "most_important_aid_strata_69")</f>
        <v>most_important_aid_strata_69</v>
      </c>
      <c r="C125" t="s">
        <v>205</v>
      </c>
    </row>
    <row r="126" spans="1:3" x14ac:dyDescent="0.25">
      <c r="A126" t="s">
        <v>206</v>
      </c>
      <c r="B126" s="37" t="str">
        <f>HYPERLINK("#'Data_Analysis_bnf'!A945", "most_important_needs_overall_D_142_by_resp_age_group")</f>
        <v>most_important_needs_overall_D_142_by_resp_age_group</v>
      </c>
      <c r="C126" t="s">
        <v>207</v>
      </c>
    </row>
    <row r="127" spans="1:3" x14ac:dyDescent="0.25">
      <c r="A127" t="s">
        <v>206</v>
      </c>
      <c r="B127" s="37" t="str">
        <f>HYPERLINK("#'Data_Analysis_bnf'!A953", "most_important_needs_overall_D_143_by_disability_wgss")</f>
        <v>most_important_needs_overall_D_143_by_disability_wgss</v>
      </c>
      <c r="C127" t="s">
        <v>208</v>
      </c>
    </row>
    <row r="128" spans="1:3" x14ac:dyDescent="0.25">
      <c r="A128" t="s">
        <v>206</v>
      </c>
      <c r="B128" s="37" t="str">
        <f>HYPERLINK("#'Data_Analysis_bnf'!A960", "most_important_needs_overall_D_144_by_vulnerability_group")</f>
        <v>most_important_needs_overall_D_144_by_vulnerability_group</v>
      </c>
      <c r="C128" t="s">
        <v>209</v>
      </c>
    </row>
    <row r="129" spans="1:3" x14ac:dyDescent="0.25">
      <c r="A129" t="s">
        <v>206</v>
      </c>
      <c r="B129" s="37" t="str">
        <f>HYPERLINK("#'Data_Analysis_bnf'!A969", "most_important_needs_overall_D_145_by_occupation_group")</f>
        <v>most_important_needs_overall_D_145_by_occupation_group</v>
      </c>
      <c r="C129" t="s">
        <v>210</v>
      </c>
    </row>
    <row r="130" spans="1:3" x14ac:dyDescent="0.25">
      <c r="A130" t="s">
        <v>206</v>
      </c>
      <c r="B130" s="37" t="str">
        <f>HYPERLINK("#'Data_Analysis_bnf'!A978", "most_important_needs_strata_141")</f>
        <v>most_important_needs_strata_141</v>
      </c>
      <c r="C130" t="s">
        <v>211</v>
      </c>
    </row>
    <row r="131" spans="1:3" x14ac:dyDescent="0.25">
      <c r="A131" t="s">
        <v>117</v>
      </c>
      <c r="B131" s="37" t="str">
        <f>HYPERLINK("#'Data_Analysis_bnf'!A985", "not_clear_why_strata_42")</f>
        <v>not_clear_why_strata_42</v>
      </c>
      <c r="C131" t="s">
        <v>213</v>
      </c>
    </row>
    <row r="132" spans="1:3" x14ac:dyDescent="0.25">
      <c r="A132" t="s">
        <v>80</v>
      </c>
      <c r="B132" s="37" t="str">
        <f>HYPERLINK("#'Data_Analysis_bnf'!A992", "not_satisfied_why_strata_125")</f>
        <v>not_satisfied_why_strata_125</v>
      </c>
      <c r="C132" t="s">
        <v>214</v>
      </c>
    </row>
    <row r="133" spans="1:3" x14ac:dyDescent="0.25">
      <c r="A133" t="s">
        <v>63</v>
      </c>
      <c r="B133" s="37" t="str">
        <f>HYPERLINK("#'Data_Analysis_bnf'!A999", "not_say_in_decision_affect_comm_overall_D_91_by_resp_age_group")</f>
        <v>not_say_in_decision_affect_comm_overall_D_91_by_resp_age_group</v>
      </c>
      <c r="C133" t="s">
        <v>215</v>
      </c>
    </row>
    <row r="134" spans="1:3" x14ac:dyDescent="0.25">
      <c r="A134" t="s">
        <v>63</v>
      </c>
      <c r="B134" s="37" t="str">
        <f>HYPERLINK("#'Data_Analysis_bnf'!A1007", "not_say_in_decision_affect_comm_strata_90")</f>
        <v>not_say_in_decision_affect_comm_strata_90</v>
      </c>
      <c r="C134" t="s">
        <v>216</v>
      </c>
    </row>
    <row r="135" spans="1:3" x14ac:dyDescent="0.25">
      <c r="A135" t="s">
        <v>61</v>
      </c>
      <c r="B135" s="37" t="str">
        <f>HYPERLINK("#'Data_Analysis_bnf'!A1014", "occupation_group_strata_16")</f>
        <v>occupation_group_strata_16</v>
      </c>
      <c r="C135" t="s">
        <v>1746</v>
      </c>
    </row>
    <row r="136" spans="1:3" x14ac:dyDescent="0.25">
      <c r="A136" t="s">
        <v>61</v>
      </c>
      <c r="B136" s="37" t="str">
        <f>HYPERLINK("#'Data_Analysis_bnf'!A1021", "occupation_overall_D_13_by_resp_age_group")</f>
        <v>occupation_overall_D_13_by_resp_age_group</v>
      </c>
      <c r="C136" t="s">
        <v>1747</v>
      </c>
    </row>
    <row r="137" spans="1:3" x14ac:dyDescent="0.25">
      <c r="A137" t="s">
        <v>61</v>
      </c>
      <c r="B137" s="37" t="str">
        <f>HYPERLINK("#'Data_Analysis_bnf'!A1029", "occupation_overall_D_14_by_disability_wgss")</f>
        <v>occupation_overall_D_14_by_disability_wgss</v>
      </c>
      <c r="C137" t="s">
        <v>1748</v>
      </c>
    </row>
    <row r="138" spans="1:3" x14ac:dyDescent="0.25">
      <c r="A138" t="s">
        <v>61</v>
      </c>
      <c r="B138" s="37" t="str">
        <f>HYPERLINK("#'Data_Analysis_bnf'!A1036", "occupation_overall_D_15_by_vulnerability_group")</f>
        <v>occupation_overall_D_15_by_vulnerability_group</v>
      </c>
      <c r="C138" t="s">
        <v>1749</v>
      </c>
    </row>
    <row r="139" spans="1:3" x14ac:dyDescent="0.25">
      <c r="A139" t="s">
        <v>61</v>
      </c>
      <c r="B139" s="37" t="str">
        <f>HYPERLINK("#'Data_Analysis_bnf'!A1045", "occupation_strata_12")</f>
        <v>occupation_strata_12</v>
      </c>
      <c r="C139" t="s">
        <v>1750</v>
      </c>
    </row>
    <row r="140" spans="1:3" x14ac:dyDescent="0.25">
      <c r="A140" t="s">
        <v>58</v>
      </c>
      <c r="B140" s="37" t="str">
        <f>HYPERLINK("#'Data_Analysis_bnf'!A1052", "preferred_way_receiving_inf_overall_D_174_by_resp_age_group")</f>
        <v>preferred_way_receiving_inf_overall_D_174_by_resp_age_group</v>
      </c>
      <c r="C140" t="s">
        <v>222</v>
      </c>
    </row>
    <row r="141" spans="1:3" x14ac:dyDescent="0.25">
      <c r="A141" t="s">
        <v>58</v>
      </c>
      <c r="B141" s="37" t="str">
        <f>HYPERLINK("#'Data_Analysis_bnf'!A1060", "preferred_way_receiving_inf_overall_D_175_by_disability_wgss")</f>
        <v>preferred_way_receiving_inf_overall_D_175_by_disability_wgss</v>
      </c>
      <c r="C141" t="s">
        <v>223</v>
      </c>
    </row>
    <row r="142" spans="1:3" x14ac:dyDescent="0.25">
      <c r="A142" t="s">
        <v>58</v>
      </c>
      <c r="B142" s="37" t="str">
        <f>HYPERLINK("#'Data_Analysis_bnf'!A1067", "preferred_way_receiving_inf_strata_173")</f>
        <v>preferred_way_receiving_inf_strata_173</v>
      </c>
      <c r="C142" t="s">
        <v>224</v>
      </c>
    </row>
    <row r="143" spans="1:3" x14ac:dyDescent="0.25">
      <c r="A143" t="s">
        <v>61</v>
      </c>
      <c r="B143" s="37" t="str">
        <f>HYPERLINK("#'Data_Analysis_bnf'!A1074", "raion_overall_5")</f>
        <v>raion_overall_5</v>
      </c>
      <c r="C143" t="s">
        <v>1751</v>
      </c>
    </row>
    <row r="144" spans="1:3" x14ac:dyDescent="0.25">
      <c r="A144" t="s">
        <v>117</v>
      </c>
      <c r="B144" s="37" t="str">
        <f>HYPERLINK("#'Data_Analysis_bnf'!A1079", "reason_not_informed_overall_D_48_by_resp_age_group")</f>
        <v>reason_not_informed_overall_D_48_by_resp_age_group</v>
      </c>
      <c r="C144" t="s">
        <v>226</v>
      </c>
    </row>
    <row r="145" spans="1:3" x14ac:dyDescent="0.25">
      <c r="A145" t="s">
        <v>117</v>
      </c>
      <c r="B145" s="37" t="str">
        <f>HYPERLINK("#'Data_Analysis_bnf'!A1087", "reason_not_informed_strata_47")</f>
        <v>reason_not_informed_strata_47</v>
      </c>
      <c r="C145" t="s">
        <v>1752</v>
      </c>
    </row>
    <row r="146" spans="1:3" x14ac:dyDescent="0.25">
      <c r="A146" t="s">
        <v>228</v>
      </c>
      <c r="B146" s="37" t="str">
        <f>HYPERLINK("#'Data_Analysis_bnf'!A1094", "receive_support_from_overall_D_166_by_resp_age_group")</f>
        <v>receive_support_from_overall_D_166_by_resp_age_group</v>
      </c>
      <c r="C146" t="s">
        <v>229</v>
      </c>
    </row>
    <row r="147" spans="1:3" x14ac:dyDescent="0.25">
      <c r="A147" t="s">
        <v>228</v>
      </c>
      <c r="B147" s="37" t="str">
        <f>HYPERLINK("#'Data_Analysis_bnf'!A1102", "receive_support_from_overall_D_167_by_occupation_group")</f>
        <v>receive_support_from_overall_D_167_by_occupation_group</v>
      </c>
      <c r="C147" t="s">
        <v>230</v>
      </c>
    </row>
    <row r="148" spans="1:3" x14ac:dyDescent="0.25">
      <c r="A148" t="s">
        <v>228</v>
      </c>
      <c r="B148" s="37" t="str">
        <f>HYPERLINK("#'Data_Analysis_bnf'!A1111", "receive_support_from_strata_165")</f>
        <v>receive_support_from_strata_165</v>
      </c>
      <c r="C148" t="s">
        <v>231</v>
      </c>
    </row>
    <row r="149" spans="1:3" x14ac:dyDescent="0.25">
      <c r="A149" t="s">
        <v>63</v>
      </c>
      <c r="B149" s="37" t="str">
        <f>HYPERLINK("#'Data_Analysis_bnf'!A1118", "receive_what_asked_overall_D_81_by_resp_age_group")</f>
        <v>receive_what_asked_overall_D_81_by_resp_age_group</v>
      </c>
      <c r="C149" t="s">
        <v>1753</v>
      </c>
    </row>
    <row r="150" spans="1:3" x14ac:dyDescent="0.25">
      <c r="A150" t="s">
        <v>63</v>
      </c>
      <c r="B150" s="37" t="str">
        <f>HYPERLINK("#'Data_Analysis_bnf'!A1126", "receive_what_asked_overall_D_82_by_occupation_group")</f>
        <v>receive_what_asked_overall_D_82_by_occupation_group</v>
      </c>
      <c r="C150" t="s">
        <v>1754</v>
      </c>
    </row>
    <row r="151" spans="1:3" x14ac:dyDescent="0.25">
      <c r="A151" t="s">
        <v>63</v>
      </c>
      <c r="B151" s="37" t="str">
        <f>HYPERLINK("#'Data_Analysis_bnf'!A1135", "receive_what_asked_strata_80")</f>
        <v>receive_what_asked_strata_80</v>
      </c>
      <c r="C151" t="s">
        <v>1755</v>
      </c>
    </row>
    <row r="152" spans="1:3" x14ac:dyDescent="0.25">
      <c r="A152" t="s">
        <v>65</v>
      </c>
      <c r="B152" s="37" t="str">
        <f>HYPERLINK("#'Data_Analysis_bnf'!A1142", "received_aid_match_overall_D_36_by_resp_age_group")</f>
        <v>received_aid_match_overall_D_36_by_resp_age_group</v>
      </c>
      <c r="C152" t="s">
        <v>235</v>
      </c>
    </row>
    <row r="153" spans="1:3" x14ac:dyDescent="0.25">
      <c r="A153" t="s">
        <v>65</v>
      </c>
      <c r="B153" s="37" t="str">
        <f>HYPERLINK("#'Data_Analysis_bnf'!A1150", "received_aid_match_overall_D_37_by_disability_wgss")</f>
        <v>received_aid_match_overall_D_37_by_disability_wgss</v>
      </c>
      <c r="C153" t="s">
        <v>236</v>
      </c>
    </row>
    <row r="154" spans="1:3" x14ac:dyDescent="0.25">
      <c r="A154" t="s">
        <v>65</v>
      </c>
      <c r="B154" s="37" t="str">
        <f>HYPERLINK("#'Data_Analysis_bnf'!A1157", "received_aid_match_strata_35")</f>
        <v>received_aid_match_strata_35</v>
      </c>
      <c r="C154" t="s">
        <v>237</v>
      </c>
    </row>
    <row r="155" spans="1:3" x14ac:dyDescent="0.25">
      <c r="A155" t="s">
        <v>61</v>
      </c>
      <c r="B155" s="37" t="str">
        <f>HYPERLINK("#'Data_Analysis_bnf'!A1164", "resp_age_group_strata_2")</f>
        <v>resp_age_group_strata_2</v>
      </c>
      <c r="C155" t="s">
        <v>1756</v>
      </c>
    </row>
    <row r="156" spans="1:3" x14ac:dyDescent="0.25">
      <c r="A156" t="s">
        <v>61</v>
      </c>
      <c r="B156" s="37" t="str">
        <f>HYPERLINK("#'Data_Analysis_bnf'!A1171", "resp_age_strata_1")</f>
        <v>resp_age_strata_1</v>
      </c>
      <c r="C156" t="s">
        <v>1757</v>
      </c>
    </row>
    <row r="157" spans="1:3" x14ac:dyDescent="0.25">
      <c r="A157" t="s">
        <v>80</v>
      </c>
      <c r="B157" s="37" t="str">
        <f>HYPERLINK("#'Data_Analysis_bnf'!A1178", "satisfied_complaint_strata_124")</f>
        <v>satisfied_complaint_strata_124</v>
      </c>
      <c r="C157" t="s">
        <v>1758</v>
      </c>
    </row>
    <row r="158" spans="1:3" x14ac:dyDescent="0.25">
      <c r="A158" t="s">
        <v>163</v>
      </c>
      <c r="B158" s="37" t="str">
        <f>HYPERLINK("#'Data_Analysis_bnf'!A1185", "trust_hum_actors_overall_D_138_by_resp_age_group")</f>
        <v>trust_hum_actors_overall_D_138_by_resp_age_group</v>
      </c>
      <c r="C158" t="s">
        <v>1759</v>
      </c>
    </row>
    <row r="159" spans="1:3" x14ac:dyDescent="0.25">
      <c r="A159" t="s">
        <v>163</v>
      </c>
      <c r="B159" s="37" t="str">
        <f>HYPERLINK("#'Data_Analysis_bnf'!A1193", "trust_hum_actors_strata_137")</f>
        <v>trust_hum_actors_strata_137</v>
      </c>
      <c r="C159" t="s">
        <v>1760</v>
      </c>
    </row>
    <row r="160" spans="1:3" x14ac:dyDescent="0.25">
      <c r="A160" t="s">
        <v>245</v>
      </c>
      <c r="B160" s="37" t="str">
        <f>HYPERLINK("#'Data_Analysis_bnf'!A1200", "type_of_accommodation_overall_D_10_by_resp_age_group")</f>
        <v>type_of_accommodation_overall_D_10_by_resp_age_group</v>
      </c>
      <c r="C160" t="s">
        <v>1761</v>
      </c>
    </row>
    <row r="161" spans="1:3" x14ac:dyDescent="0.25">
      <c r="A161" t="s">
        <v>245</v>
      </c>
      <c r="B161" s="37" t="str">
        <f>HYPERLINK("#'Data_Analysis_bnf'!A1208", "type_of_accommodation_overall_D_11_by_disability_wgss")</f>
        <v>type_of_accommodation_overall_D_11_by_disability_wgss</v>
      </c>
      <c r="C161" t="s">
        <v>1762</v>
      </c>
    </row>
    <row r="162" spans="1:3" x14ac:dyDescent="0.25">
      <c r="A162" t="s">
        <v>245</v>
      </c>
      <c r="B162" s="37" t="str">
        <f>HYPERLINK("#'Data_Analysis_bnf'!A1215", "type_of_accommodation_strata_9")</f>
        <v>type_of_accommodation_strata_9</v>
      </c>
      <c r="C162" t="s">
        <v>1763</v>
      </c>
    </row>
    <row r="163" spans="1:3" x14ac:dyDescent="0.25">
      <c r="A163" t="s">
        <v>154</v>
      </c>
      <c r="B163" s="37" t="str">
        <f>HYPERLINK("#'Data_Analysis_bnf'!A1222", "type_of_hum_org_overall_D_34_by_resp_age_group")</f>
        <v>type_of_hum_org_overall_D_34_by_resp_age_group</v>
      </c>
      <c r="C163" t="s">
        <v>249</v>
      </c>
    </row>
    <row r="164" spans="1:3" x14ac:dyDescent="0.25">
      <c r="A164" t="s">
        <v>154</v>
      </c>
      <c r="B164" s="37" t="str">
        <f>HYPERLINK("#'Data_Analysis_bnf'!A1230", "type_of_hum_org_strata_33")</f>
        <v>type_of_hum_org_strata_33</v>
      </c>
      <c r="C164" t="s">
        <v>250</v>
      </c>
    </row>
    <row r="165" spans="1:3" x14ac:dyDescent="0.25">
      <c r="A165" t="s">
        <v>80</v>
      </c>
      <c r="B165" s="37" t="str">
        <f>HYPERLINK("#'Data_Analysis_bnf'!A1237", "used_ways_to_give_feedback_overall_D_121_by_resp_age_group")</f>
        <v>used_ways_to_give_feedback_overall_D_121_by_resp_age_group</v>
      </c>
      <c r="C165" t="s">
        <v>1764</v>
      </c>
    </row>
    <row r="166" spans="1:3" x14ac:dyDescent="0.25">
      <c r="A166" t="s">
        <v>80</v>
      </c>
      <c r="B166" s="37" t="str">
        <f>HYPERLINK("#'Data_Analysis_bnf'!A1245", "used_ways_to_give_feedback_strata_120")</f>
        <v>used_ways_to_give_feedback_strata_120</v>
      </c>
      <c r="C166" t="s">
        <v>1765</v>
      </c>
    </row>
    <row r="167" spans="1:3" x14ac:dyDescent="0.25">
      <c r="A167" t="s">
        <v>61</v>
      </c>
      <c r="B167" s="37" t="str">
        <f>HYPERLINK("#'Data_Analysis_bnf'!A1252", "vulnerability_group_overall_D_19_by_resp_age_group")</f>
        <v>vulnerability_group_overall_D_19_by_resp_age_group</v>
      </c>
      <c r="C167" t="s">
        <v>1766</v>
      </c>
    </row>
    <row r="168" spans="1:3" x14ac:dyDescent="0.25">
      <c r="A168" t="s">
        <v>61</v>
      </c>
      <c r="B168" s="37" t="str">
        <f>HYPERLINK("#'Data_Analysis_bnf'!A1260", "vulnerability_group_strata_18")</f>
        <v>vulnerability_group_strata_18</v>
      </c>
      <c r="C168" t="s">
        <v>1767</v>
      </c>
    </row>
    <row r="169" spans="1:3" x14ac:dyDescent="0.25">
      <c r="A169" t="s">
        <v>61</v>
      </c>
      <c r="B169" s="37" t="str">
        <f>HYPERLINK("#'Data_Analysis_bnf'!A1267", "vulnerability_strata_17")</f>
        <v>vulnerability_strata_17</v>
      </c>
      <c r="C169" t="s">
        <v>1768</v>
      </c>
    </row>
    <row r="170" spans="1:3" x14ac:dyDescent="0.25">
      <c r="A170" t="s">
        <v>80</v>
      </c>
      <c r="B170" s="37" t="str">
        <f>HYPERLINK("#'Data_Analysis_bnf'!A1274", "ways_feedback_used_for_overall_D_116_by_resp_age_group")</f>
        <v>ways_feedback_used_for_overall_D_116_by_resp_age_group</v>
      </c>
      <c r="C170" t="s">
        <v>256</v>
      </c>
    </row>
    <row r="171" spans="1:3" x14ac:dyDescent="0.25">
      <c r="A171" t="s">
        <v>80</v>
      </c>
      <c r="B171" s="37" t="str">
        <f>HYPERLINK("#'Data_Analysis_bnf'!A1282", "ways_feedback_used_for_strata_115")</f>
        <v>ways_feedback_used_for_strata_115</v>
      </c>
      <c r="C171" t="s">
        <v>257</v>
      </c>
    </row>
    <row r="172" spans="1:3" x14ac:dyDescent="0.25">
      <c r="A172" t="s">
        <v>65</v>
      </c>
      <c r="B172" s="37" t="str">
        <f>HYPERLINK("#'Data_Analysis_bnf'!A1289", "what_help_become_autonomous_overall_D_181_by_resp_age_group")</f>
        <v>what_help_become_autonomous_overall_D_181_by_resp_age_group</v>
      </c>
      <c r="C172" t="s">
        <v>258</v>
      </c>
    </row>
    <row r="173" spans="1:3" x14ac:dyDescent="0.25">
      <c r="A173" t="s">
        <v>65</v>
      </c>
      <c r="B173" s="37" t="str">
        <f>HYPERLINK("#'Data_Analysis_bnf'!A1297", "what_help_become_autonomous_overall_D_182_by_disability_wgss")</f>
        <v>what_help_become_autonomous_overall_D_182_by_disability_wgss</v>
      </c>
      <c r="C173" t="s">
        <v>259</v>
      </c>
    </row>
    <row r="174" spans="1:3" x14ac:dyDescent="0.25">
      <c r="A174" t="s">
        <v>65</v>
      </c>
      <c r="B174" s="37" t="str">
        <f>HYPERLINK("#'Data_Analysis_bnf'!A1304", "what_help_become_autonomous_overall_D_183_by_occupation_group")</f>
        <v>what_help_become_autonomous_overall_D_183_by_occupation_group</v>
      </c>
      <c r="C174" t="s">
        <v>260</v>
      </c>
    </row>
    <row r="175" spans="1:3" x14ac:dyDescent="0.25">
      <c r="A175" t="s">
        <v>65</v>
      </c>
      <c r="B175" s="37" t="str">
        <f>HYPERLINK("#'Data_Analysis_bnf'!A1313", "what_help_become_autonomous_strata_180")</f>
        <v>what_help_become_autonomous_strata_180</v>
      </c>
      <c r="C175" t="s">
        <v>261</v>
      </c>
    </row>
    <row r="176" spans="1:3" x14ac:dyDescent="0.25">
      <c r="A176" t="s">
        <v>63</v>
      </c>
      <c r="B176" s="37" t="str">
        <f>HYPERLINK("#'Data_Analysis_bnf'!A1320", "what_way_asked_overall_D_77_by_resp_age_group")</f>
        <v>what_way_asked_overall_D_77_by_resp_age_group</v>
      </c>
      <c r="C176" t="s">
        <v>262</v>
      </c>
    </row>
    <row r="177" spans="1:3" x14ac:dyDescent="0.25">
      <c r="A177" t="s">
        <v>63</v>
      </c>
      <c r="B177" s="37" t="str">
        <f>HYPERLINK("#'Data_Analysis_bnf'!A1328", "what_way_asked_strata_76")</f>
        <v>what_way_asked_strata_76</v>
      </c>
      <c r="C177" t="s">
        <v>263</v>
      </c>
    </row>
    <row r="178" spans="1:3" x14ac:dyDescent="0.25">
      <c r="A178" t="s">
        <v>80</v>
      </c>
      <c r="B178" s="37" t="str">
        <f>HYPERLINK("#'Data_Analysis_bnf'!A1335", "which_aware_2_overall_D_114_by_resp_age_group")</f>
        <v>which_aware_2_overall_D_114_by_resp_age_group</v>
      </c>
      <c r="C178" t="s">
        <v>264</v>
      </c>
    </row>
    <row r="179" spans="1:3" x14ac:dyDescent="0.25">
      <c r="A179" t="s">
        <v>80</v>
      </c>
      <c r="B179" s="37" t="str">
        <f>HYPERLINK("#'Data_Analysis_bnf'!A1342", "which_aware_2_strata_113")</f>
        <v>which_aware_2_strata_113</v>
      </c>
      <c r="C179" t="s">
        <v>265</v>
      </c>
    </row>
    <row r="180" spans="1:3" x14ac:dyDescent="0.25">
      <c r="A180" t="s">
        <v>80</v>
      </c>
      <c r="B180" s="37" t="str">
        <f>HYPERLINK("#'Data_Analysis_bnf'!A1349", "which_aware_overall_D_112_by_resp_age_group")</f>
        <v>which_aware_overall_D_112_by_resp_age_group</v>
      </c>
      <c r="C180" t="s">
        <v>266</v>
      </c>
    </row>
    <row r="181" spans="1:3" x14ac:dyDescent="0.25">
      <c r="A181" t="s">
        <v>80</v>
      </c>
      <c r="B181" s="37" t="str">
        <f>HYPERLINK("#'Data_Analysis_bnf'!A1357", "which_aware_strata_111")</f>
        <v>which_aware_strata_111</v>
      </c>
      <c r="C181" t="s">
        <v>267</v>
      </c>
    </row>
    <row r="182" spans="1:3" x14ac:dyDescent="0.25">
      <c r="A182" t="s">
        <v>63</v>
      </c>
      <c r="B182" s="37" t="str">
        <f>HYPERLINK("#'Data_Analysis_bnf'!A1364", "who_asked_overall_D_79_by_resp_age_group")</f>
        <v>who_asked_overall_D_79_by_resp_age_group</v>
      </c>
      <c r="C182" t="s">
        <v>268</v>
      </c>
    </row>
    <row r="183" spans="1:3" x14ac:dyDescent="0.25">
      <c r="A183" t="s">
        <v>63</v>
      </c>
      <c r="B183" s="37" t="str">
        <f>HYPERLINK("#'Data_Analysis_bnf'!A1372", "who_asked_strata_78")</f>
        <v>who_asked_strata_78</v>
      </c>
      <c r="C183" t="s">
        <v>269</v>
      </c>
    </row>
    <row r="184" spans="1:3" x14ac:dyDescent="0.25">
      <c r="A184" t="s">
        <v>65</v>
      </c>
      <c r="B184" s="37" t="str">
        <f>HYPERLINK("#'Data_Analysis_bnf'!A1379", "why_not_match_strata_39")</f>
        <v>why_not_match_strata_39</v>
      </c>
      <c r="C184" t="s">
        <v>270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6982-88B2-4724-8DDE-CBCEC0F8D08F}">
  <dimension ref="A1:U1384"/>
  <sheetViews>
    <sheetView workbookViewId="0"/>
  </sheetViews>
  <sheetFormatPr defaultColWidth="11.42578125" defaultRowHeight="15" x14ac:dyDescent="0.25"/>
  <sheetData>
    <row r="1" spans="1:10" x14ac:dyDescent="0.25">
      <c r="A1" t="s">
        <v>1769</v>
      </c>
    </row>
    <row r="2" spans="1:10" x14ac:dyDescent="0.25">
      <c r="A2" t="s">
        <v>1679</v>
      </c>
    </row>
    <row r="3" spans="1:10" x14ac:dyDescent="0.25">
      <c r="A3" t="s">
        <v>272</v>
      </c>
      <c r="B3" t="s">
        <v>273</v>
      </c>
      <c r="C3" t="s">
        <v>274</v>
      </c>
      <c r="D3" t="s">
        <v>275</v>
      </c>
      <c r="E3" t="s">
        <v>276</v>
      </c>
      <c r="F3" t="s">
        <v>277</v>
      </c>
      <c r="G3" t="s">
        <v>278</v>
      </c>
      <c r="H3" t="s">
        <v>279</v>
      </c>
      <c r="I3" t="s">
        <v>280</v>
      </c>
      <c r="J3" t="s">
        <v>281</v>
      </c>
    </row>
    <row r="4" spans="1:10" x14ac:dyDescent="0.25">
      <c r="A4" t="s">
        <v>282</v>
      </c>
      <c r="B4" t="s">
        <v>548</v>
      </c>
      <c r="C4" t="s">
        <v>491</v>
      </c>
      <c r="D4" t="s">
        <v>549</v>
      </c>
      <c r="E4" t="s">
        <v>491</v>
      </c>
      <c r="F4" t="s">
        <v>287</v>
      </c>
      <c r="G4" t="s">
        <v>717</v>
      </c>
      <c r="H4" t="s">
        <v>287</v>
      </c>
      <c r="I4" t="s">
        <v>287</v>
      </c>
      <c r="J4" t="s">
        <v>1127</v>
      </c>
    </row>
    <row r="5" spans="1:10" x14ac:dyDescent="0.25">
      <c r="A5" t="s">
        <v>290</v>
      </c>
      <c r="B5" t="s">
        <v>598</v>
      </c>
      <c r="C5" t="s">
        <v>1426</v>
      </c>
      <c r="D5" t="s">
        <v>1426</v>
      </c>
      <c r="E5" t="s">
        <v>308</v>
      </c>
      <c r="F5" t="s">
        <v>539</v>
      </c>
      <c r="G5" t="s">
        <v>1770</v>
      </c>
      <c r="H5" t="s">
        <v>287</v>
      </c>
      <c r="I5" t="s">
        <v>287</v>
      </c>
      <c r="J5" t="s">
        <v>1771</v>
      </c>
    </row>
    <row r="6" spans="1:10" x14ac:dyDescent="0.25">
      <c r="A6" t="s">
        <v>298</v>
      </c>
      <c r="B6" t="s">
        <v>557</v>
      </c>
      <c r="C6" t="s">
        <v>491</v>
      </c>
      <c r="D6" t="s">
        <v>609</v>
      </c>
      <c r="E6" t="s">
        <v>683</v>
      </c>
      <c r="F6" t="s">
        <v>287</v>
      </c>
      <c r="G6" t="s">
        <v>581</v>
      </c>
      <c r="H6" t="s">
        <v>287</v>
      </c>
      <c r="I6" t="s">
        <v>287</v>
      </c>
      <c r="J6" t="s">
        <v>1269</v>
      </c>
    </row>
    <row r="7" spans="1:10" x14ac:dyDescent="0.25">
      <c r="A7" t="s">
        <v>304</v>
      </c>
      <c r="B7" t="s">
        <v>1590</v>
      </c>
      <c r="C7" t="s">
        <v>570</v>
      </c>
      <c r="D7" t="s">
        <v>1384</v>
      </c>
      <c r="E7" t="s">
        <v>564</v>
      </c>
      <c r="F7" t="s">
        <v>492</v>
      </c>
      <c r="G7" t="s">
        <v>1670</v>
      </c>
      <c r="H7" t="s">
        <v>287</v>
      </c>
      <c r="I7" t="s">
        <v>287</v>
      </c>
      <c r="J7" t="s">
        <v>987</v>
      </c>
    </row>
    <row r="9" spans="1:10" x14ac:dyDescent="0.25">
      <c r="A9" t="s">
        <v>1772</v>
      </c>
    </row>
    <row r="10" spans="1:10" x14ac:dyDescent="0.25">
      <c r="A10" t="s">
        <v>1680</v>
      </c>
    </row>
    <row r="11" spans="1:10" x14ac:dyDescent="0.25">
      <c r="A11" t="s">
        <v>313</v>
      </c>
      <c r="B11" t="s">
        <v>273</v>
      </c>
      <c r="C11" t="s">
        <v>274</v>
      </c>
      <c r="D11" t="s">
        <v>275</v>
      </c>
      <c r="E11" t="s">
        <v>276</v>
      </c>
      <c r="F11" t="s">
        <v>277</v>
      </c>
      <c r="G11" t="s">
        <v>278</v>
      </c>
      <c r="H11" t="s">
        <v>279</v>
      </c>
      <c r="I11" t="s">
        <v>280</v>
      </c>
      <c r="J11" t="s">
        <v>281</v>
      </c>
    </row>
    <row r="12" spans="1:10" x14ac:dyDescent="0.25">
      <c r="A12" t="s">
        <v>314</v>
      </c>
      <c r="B12" t="s">
        <v>393</v>
      </c>
      <c r="C12" t="s">
        <v>317</v>
      </c>
      <c r="D12" t="s">
        <v>596</v>
      </c>
      <c r="E12" t="s">
        <v>395</v>
      </c>
      <c r="F12" t="s">
        <v>492</v>
      </c>
      <c r="G12" t="s">
        <v>1197</v>
      </c>
      <c r="H12" t="s">
        <v>287</v>
      </c>
      <c r="I12" t="s">
        <v>287</v>
      </c>
      <c r="J12" t="s">
        <v>1391</v>
      </c>
    </row>
    <row r="13" spans="1:10" x14ac:dyDescent="0.25">
      <c r="A13" t="s">
        <v>321</v>
      </c>
      <c r="B13" t="s">
        <v>1593</v>
      </c>
      <c r="C13" t="s">
        <v>986</v>
      </c>
      <c r="D13" t="s">
        <v>986</v>
      </c>
      <c r="E13" t="s">
        <v>517</v>
      </c>
      <c r="F13" t="s">
        <v>599</v>
      </c>
      <c r="G13" t="s">
        <v>310</v>
      </c>
      <c r="H13" t="s">
        <v>287</v>
      </c>
      <c r="I13" t="s">
        <v>287</v>
      </c>
      <c r="J13" t="s">
        <v>1235</v>
      </c>
    </row>
    <row r="14" spans="1:10" x14ac:dyDescent="0.25">
      <c r="A14" t="s">
        <v>304</v>
      </c>
      <c r="B14" t="s">
        <v>1590</v>
      </c>
      <c r="C14" t="s">
        <v>570</v>
      </c>
      <c r="D14" t="s">
        <v>1384</v>
      </c>
      <c r="E14" t="s">
        <v>564</v>
      </c>
      <c r="F14" t="s">
        <v>492</v>
      </c>
      <c r="G14" t="s">
        <v>1670</v>
      </c>
      <c r="H14" t="s">
        <v>287</v>
      </c>
      <c r="I14" t="s">
        <v>287</v>
      </c>
      <c r="J14" t="s">
        <v>987</v>
      </c>
    </row>
    <row r="16" spans="1:10" x14ac:dyDescent="0.25">
      <c r="A16" t="s">
        <v>327</v>
      </c>
    </row>
    <row r="17" spans="1:11" x14ac:dyDescent="0.25">
      <c r="A17" t="s">
        <v>1681</v>
      </c>
    </row>
    <row r="18" spans="1:11" x14ac:dyDescent="0.25">
      <c r="A18" t="s">
        <v>313</v>
      </c>
      <c r="B18" t="s">
        <v>273</v>
      </c>
      <c r="C18" t="s">
        <v>328</v>
      </c>
      <c r="D18" t="s">
        <v>329</v>
      </c>
      <c r="E18" t="s">
        <v>330</v>
      </c>
      <c r="F18" t="s">
        <v>332</v>
      </c>
      <c r="G18" t="s">
        <v>333</v>
      </c>
    </row>
    <row r="19" spans="1:11" x14ac:dyDescent="0.25">
      <c r="A19" t="s">
        <v>314</v>
      </c>
      <c r="B19" t="s">
        <v>393</v>
      </c>
      <c r="C19" t="s">
        <v>672</v>
      </c>
      <c r="D19" t="s">
        <v>581</v>
      </c>
      <c r="E19" t="s">
        <v>672</v>
      </c>
      <c r="F19" t="s">
        <v>395</v>
      </c>
      <c r="G19" t="s">
        <v>919</v>
      </c>
    </row>
    <row r="20" spans="1:11" x14ac:dyDescent="0.25">
      <c r="A20" t="s">
        <v>321</v>
      </c>
      <c r="B20" t="s">
        <v>1593</v>
      </c>
      <c r="C20" t="s">
        <v>755</v>
      </c>
      <c r="D20" t="s">
        <v>1452</v>
      </c>
      <c r="E20" t="s">
        <v>1086</v>
      </c>
      <c r="F20" t="s">
        <v>348</v>
      </c>
      <c r="G20" t="s">
        <v>1598</v>
      </c>
    </row>
    <row r="21" spans="1:11" x14ac:dyDescent="0.25">
      <c r="A21" t="s">
        <v>304</v>
      </c>
      <c r="B21" t="s">
        <v>1590</v>
      </c>
      <c r="C21" t="s">
        <v>1773</v>
      </c>
      <c r="D21" t="s">
        <v>1774</v>
      </c>
      <c r="E21" t="s">
        <v>1775</v>
      </c>
      <c r="F21" t="s">
        <v>409</v>
      </c>
      <c r="G21" t="s">
        <v>299</v>
      </c>
    </row>
    <row r="23" spans="1:11" x14ac:dyDescent="0.25">
      <c r="A23" t="s">
        <v>1776</v>
      </c>
    </row>
    <row r="24" spans="1:11" x14ac:dyDescent="0.25">
      <c r="A24" t="s">
        <v>64</v>
      </c>
    </row>
    <row r="25" spans="1:11" x14ac:dyDescent="0.25">
      <c r="A25" t="s">
        <v>313</v>
      </c>
      <c r="B25" t="s">
        <v>273</v>
      </c>
      <c r="C25" t="s">
        <v>351</v>
      </c>
      <c r="D25" t="s">
        <v>352</v>
      </c>
      <c r="E25" t="s">
        <v>353</v>
      </c>
      <c r="F25" t="s">
        <v>354</v>
      </c>
      <c r="G25" t="s">
        <v>355</v>
      </c>
      <c r="H25" t="s">
        <v>356</v>
      </c>
      <c r="I25" t="s">
        <v>357</v>
      </c>
      <c r="J25" t="s">
        <v>280</v>
      </c>
      <c r="K25" t="s">
        <v>358</v>
      </c>
    </row>
    <row r="26" spans="1:11" x14ac:dyDescent="0.25">
      <c r="A26" t="s">
        <v>314</v>
      </c>
      <c r="B26" t="s">
        <v>438</v>
      </c>
      <c r="C26" t="s">
        <v>360</v>
      </c>
      <c r="D26" t="s">
        <v>825</v>
      </c>
      <c r="E26" t="s">
        <v>362</v>
      </c>
      <c r="F26" t="s">
        <v>362</v>
      </c>
      <c r="G26" t="s">
        <v>360</v>
      </c>
      <c r="H26" t="s">
        <v>362</v>
      </c>
      <c r="I26" t="s">
        <v>362</v>
      </c>
      <c r="J26" t="s">
        <v>362</v>
      </c>
      <c r="K26" t="s">
        <v>360</v>
      </c>
    </row>
    <row r="27" spans="1:11" x14ac:dyDescent="0.25">
      <c r="A27" t="s">
        <v>321</v>
      </c>
      <c r="B27" t="s">
        <v>449</v>
      </c>
      <c r="C27" t="s">
        <v>362</v>
      </c>
      <c r="D27" t="s">
        <v>1172</v>
      </c>
      <c r="E27" t="s">
        <v>362</v>
      </c>
      <c r="F27" t="s">
        <v>362</v>
      </c>
      <c r="G27" t="s">
        <v>360</v>
      </c>
      <c r="H27" t="s">
        <v>362</v>
      </c>
      <c r="I27" t="s">
        <v>362</v>
      </c>
      <c r="J27" t="s">
        <v>362</v>
      </c>
      <c r="K27" t="s">
        <v>365</v>
      </c>
    </row>
    <row r="28" spans="1:11" x14ac:dyDescent="0.25">
      <c r="A28" t="s">
        <v>304</v>
      </c>
      <c r="B28" t="s">
        <v>1304</v>
      </c>
      <c r="C28" t="s">
        <v>360</v>
      </c>
      <c r="D28" t="s">
        <v>364</v>
      </c>
      <c r="E28" t="s">
        <v>362</v>
      </c>
      <c r="F28" t="s">
        <v>362</v>
      </c>
      <c r="G28" t="s">
        <v>368</v>
      </c>
      <c r="H28" t="s">
        <v>362</v>
      </c>
      <c r="I28" t="s">
        <v>362</v>
      </c>
      <c r="J28" t="s">
        <v>362</v>
      </c>
      <c r="K28" t="s">
        <v>369</v>
      </c>
    </row>
    <row r="30" spans="1:11" x14ac:dyDescent="0.25">
      <c r="A30" t="s">
        <v>1777</v>
      </c>
    </row>
    <row r="31" spans="1:11" x14ac:dyDescent="0.25">
      <c r="A31" t="s">
        <v>1682</v>
      </c>
    </row>
    <row r="32" spans="1:11" x14ac:dyDescent="0.25">
      <c r="A32" t="s">
        <v>371</v>
      </c>
      <c r="B32" t="s">
        <v>273</v>
      </c>
      <c r="C32" t="s">
        <v>372</v>
      </c>
      <c r="D32" t="s">
        <v>278</v>
      </c>
      <c r="E32" t="s">
        <v>373</v>
      </c>
      <c r="F32" t="s">
        <v>374</v>
      </c>
    </row>
    <row r="33" spans="1:6" x14ac:dyDescent="0.25">
      <c r="A33" t="s">
        <v>375</v>
      </c>
      <c r="B33" t="s">
        <v>568</v>
      </c>
      <c r="C33" t="s">
        <v>287</v>
      </c>
      <c r="D33" t="s">
        <v>488</v>
      </c>
      <c r="E33" t="s">
        <v>569</v>
      </c>
      <c r="F33" t="s">
        <v>1648</v>
      </c>
    </row>
    <row r="34" spans="1:6" x14ac:dyDescent="0.25">
      <c r="A34" t="s">
        <v>380</v>
      </c>
      <c r="B34" t="s">
        <v>573</v>
      </c>
      <c r="C34" t="s">
        <v>574</v>
      </c>
      <c r="D34" t="s">
        <v>574</v>
      </c>
      <c r="E34" t="s">
        <v>416</v>
      </c>
      <c r="F34" t="s">
        <v>1778</v>
      </c>
    </row>
    <row r="35" spans="1:6" x14ac:dyDescent="0.25">
      <c r="A35" t="s">
        <v>386</v>
      </c>
      <c r="B35" t="s">
        <v>577</v>
      </c>
      <c r="C35" t="s">
        <v>287</v>
      </c>
      <c r="D35" t="s">
        <v>625</v>
      </c>
      <c r="E35" t="s">
        <v>579</v>
      </c>
      <c r="F35" t="s">
        <v>1092</v>
      </c>
    </row>
    <row r="36" spans="1:6" x14ac:dyDescent="0.25">
      <c r="A36" t="s">
        <v>392</v>
      </c>
      <c r="B36" t="s">
        <v>718</v>
      </c>
      <c r="C36" t="s">
        <v>1280</v>
      </c>
      <c r="D36" t="s">
        <v>462</v>
      </c>
      <c r="E36" t="s">
        <v>299</v>
      </c>
      <c r="F36" t="s">
        <v>1779</v>
      </c>
    </row>
    <row r="37" spans="1:6" x14ac:dyDescent="0.25">
      <c r="A37" t="s">
        <v>304</v>
      </c>
      <c r="B37" t="s">
        <v>1590</v>
      </c>
      <c r="C37" t="s">
        <v>539</v>
      </c>
      <c r="D37" t="s">
        <v>467</v>
      </c>
      <c r="E37" t="s">
        <v>579</v>
      </c>
      <c r="F37" t="s">
        <v>1780</v>
      </c>
    </row>
    <row r="39" spans="1:6" x14ac:dyDescent="0.25">
      <c r="A39" t="s">
        <v>1781</v>
      </c>
    </row>
    <row r="40" spans="1:6" x14ac:dyDescent="0.25">
      <c r="A40" t="s">
        <v>1683</v>
      </c>
    </row>
    <row r="41" spans="1:6" x14ac:dyDescent="0.25">
      <c r="A41" t="s">
        <v>401</v>
      </c>
      <c r="B41" t="s">
        <v>273</v>
      </c>
      <c r="C41" t="s">
        <v>372</v>
      </c>
      <c r="D41" t="s">
        <v>278</v>
      </c>
      <c r="E41" t="s">
        <v>373</v>
      </c>
      <c r="F41" t="s">
        <v>374</v>
      </c>
    </row>
    <row r="42" spans="1:6" x14ac:dyDescent="0.25">
      <c r="A42" t="s">
        <v>402</v>
      </c>
      <c r="B42" t="s">
        <v>364</v>
      </c>
      <c r="C42" t="s">
        <v>287</v>
      </c>
      <c r="D42" t="s">
        <v>536</v>
      </c>
      <c r="E42" t="s">
        <v>651</v>
      </c>
      <c r="F42" t="s">
        <v>385</v>
      </c>
    </row>
    <row r="43" spans="1:6" x14ac:dyDescent="0.25">
      <c r="A43" t="s">
        <v>406</v>
      </c>
      <c r="B43" t="s">
        <v>1782</v>
      </c>
      <c r="C43" t="s">
        <v>992</v>
      </c>
      <c r="D43" t="s">
        <v>992</v>
      </c>
      <c r="E43" t="s">
        <v>286</v>
      </c>
      <c r="F43" t="s">
        <v>1783</v>
      </c>
    </row>
    <row r="44" spans="1:6" x14ac:dyDescent="0.25">
      <c r="A44" t="s">
        <v>304</v>
      </c>
      <c r="B44" t="s">
        <v>1590</v>
      </c>
      <c r="C44" t="s">
        <v>539</v>
      </c>
      <c r="D44" t="s">
        <v>467</v>
      </c>
      <c r="E44" t="s">
        <v>579</v>
      </c>
      <c r="F44" t="s">
        <v>1780</v>
      </c>
    </row>
    <row r="46" spans="1:6" x14ac:dyDescent="0.25">
      <c r="A46" t="s">
        <v>1784</v>
      </c>
    </row>
    <row r="47" spans="1:6" x14ac:dyDescent="0.25">
      <c r="A47" t="s">
        <v>1684</v>
      </c>
    </row>
    <row r="48" spans="1:6" x14ac:dyDescent="0.25">
      <c r="A48" t="s">
        <v>272</v>
      </c>
      <c r="B48" t="s">
        <v>273</v>
      </c>
      <c r="C48" t="s">
        <v>372</v>
      </c>
      <c r="D48" t="s">
        <v>278</v>
      </c>
      <c r="E48" t="s">
        <v>373</v>
      </c>
      <c r="F48" t="s">
        <v>374</v>
      </c>
    </row>
    <row r="49" spans="1:15" x14ac:dyDescent="0.25">
      <c r="A49" t="s">
        <v>282</v>
      </c>
      <c r="B49" t="s">
        <v>548</v>
      </c>
      <c r="C49" t="s">
        <v>287</v>
      </c>
      <c r="D49" t="s">
        <v>287</v>
      </c>
      <c r="E49" t="s">
        <v>491</v>
      </c>
      <c r="F49" t="s">
        <v>487</v>
      </c>
    </row>
    <row r="50" spans="1:15" x14ac:dyDescent="0.25">
      <c r="A50" t="s">
        <v>290</v>
      </c>
      <c r="B50" t="s">
        <v>598</v>
      </c>
      <c r="C50" t="s">
        <v>318</v>
      </c>
      <c r="D50" t="s">
        <v>683</v>
      </c>
      <c r="E50" t="s">
        <v>388</v>
      </c>
      <c r="F50" t="s">
        <v>1785</v>
      </c>
    </row>
    <row r="51" spans="1:15" x14ac:dyDescent="0.25">
      <c r="A51" t="s">
        <v>298</v>
      </c>
      <c r="B51" t="s">
        <v>557</v>
      </c>
      <c r="C51" t="s">
        <v>287</v>
      </c>
      <c r="D51" t="s">
        <v>683</v>
      </c>
      <c r="E51" t="s">
        <v>1033</v>
      </c>
      <c r="F51" t="s">
        <v>1511</v>
      </c>
    </row>
    <row r="52" spans="1:15" x14ac:dyDescent="0.25">
      <c r="A52" t="s">
        <v>304</v>
      </c>
      <c r="B52" t="s">
        <v>1590</v>
      </c>
      <c r="C52" t="s">
        <v>539</v>
      </c>
      <c r="D52" t="s">
        <v>467</v>
      </c>
      <c r="E52" t="s">
        <v>579</v>
      </c>
      <c r="F52" t="s">
        <v>1780</v>
      </c>
    </row>
    <row r="54" spans="1:15" x14ac:dyDescent="0.25">
      <c r="A54" t="s">
        <v>1786</v>
      </c>
    </row>
    <row r="55" spans="1:15" x14ac:dyDescent="0.25">
      <c r="A55" t="s">
        <v>1685</v>
      </c>
    </row>
    <row r="56" spans="1:15" x14ac:dyDescent="0.25">
      <c r="A56" t="s">
        <v>313</v>
      </c>
      <c r="B56" t="s">
        <v>273</v>
      </c>
      <c r="C56" t="s">
        <v>372</v>
      </c>
      <c r="D56" t="s">
        <v>278</v>
      </c>
      <c r="E56" t="s">
        <v>373</v>
      </c>
      <c r="F56" t="s">
        <v>374</v>
      </c>
    </row>
    <row r="57" spans="1:15" x14ac:dyDescent="0.25">
      <c r="A57" t="s">
        <v>314</v>
      </c>
      <c r="B57" t="s">
        <v>393</v>
      </c>
      <c r="C57" t="s">
        <v>574</v>
      </c>
      <c r="D57" t="s">
        <v>287</v>
      </c>
      <c r="E57" t="s">
        <v>479</v>
      </c>
      <c r="F57" t="s">
        <v>1787</v>
      </c>
    </row>
    <row r="58" spans="1:15" x14ac:dyDescent="0.25">
      <c r="A58" t="s">
        <v>321</v>
      </c>
      <c r="B58" t="s">
        <v>1593</v>
      </c>
      <c r="C58" t="s">
        <v>539</v>
      </c>
      <c r="D58" t="s">
        <v>308</v>
      </c>
      <c r="E58" t="s">
        <v>1598</v>
      </c>
      <c r="F58" t="s">
        <v>773</v>
      </c>
    </row>
    <row r="59" spans="1:15" x14ac:dyDescent="0.25">
      <c r="A59" t="s">
        <v>304</v>
      </c>
      <c r="B59" t="s">
        <v>1590</v>
      </c>
      <c r="C59" t="s">
        <v>539</v>
      </c>
      <c r="D59" t="s">
        <v>467</v>
      </c>
      <c r="E59" t="s">
        <v>579</v>
      </c>
      <c r="F59" t="s">
        <v>1780</v>
      </c>
    </row>
    <row r="61" spans="1:15" x14ac:dyDescent="0.25">
      <c r="A61" t="s">
        <v>1788</v>
      </c>
    </row>
    <row r="62" spans="1:15" x14ac:dyDescent="0.25">
      <c r="A62" t="s">
        <v>70</v>
      </c>
    </row>
    <row r="63" spans="1:15" x14ac:dyDescent="0.25">
      <c r="A63" t="s">
        <v>313</v>
      </c>
      <c r="B63" t="s">
        <v>273</v>
      </c>
      <c r="C63" t="s">
        <v>427</v>
      </c>
      <c r="D63" t="s">
        <v>428</v>
      </c>
      <c r="E63" t="s">
        <v>429</v>
      </c>
      <c r="F63" t="s">
        <v>430</v>
      </c>
      <c r="G63" t="s">
        <v>431</v>
      </c>
      <c r="H63" t="s">
        <v>432</v>
      </c>
      <c r="I63" t="s">
        <v>433</v>
      </c>
      <c r="J63" t="s">
        <v>434</v>
      </c>
      <c r="K63" t="s">
        <v>435</v>
      </c>
      <c r="L63" t="s">
        <v>436</v>
      </c>
      <c r="M63" t="s">
        <v>357</v>
      </c>
      <c r="N63" t="s">
        <v>280</v>
      </c>
      <c r="O63" t="s">
        <v>437</v>
      </c>
    </row>
    <row r="64" spans="1:15" x14ac:dyDescent="0.25">
      <c r="A64" t="s">
        <v>314</v>
      </c>
      <c r="B64" t="s">
        <v>438</v>
      </c>
      <c r="C64" t="s">
        <v>362</v>
      </c>
      <c r="D64" t="s">
        <v>439</v>
      </c>
      <c r="E64" t="s">
        <v>362</v>
      </c>
      <c r="F64" t="s">
        <v>362</v>
      </c>
      <c r="G64" t="s">
        <v>360</v>
      </c>
      <c r="H64" t="s">
        <v>362</v>
      </c>
      <c r="I64" t="s">
        <v>362</v>
      </c>
      <c r="J64" t="s">
        <v>362</v>
      </c>
      <c r="K64" t="s">
        <v>362</v>
      </c>
      <c r="L64" t="s">
        <v>362</v>
      </c>
      <c r="M64" t="s">
        <v>362</v>
      </c>
      <c r="N64" t="s">
        <v>362</v>
      </c>
      <c r="O64" t="s">
        <v>368</v>
      </c>
    </row>
    <row r="65" spans="1:15" x14ac:dyDescent="0.25">
      <c r="A65" t="s">
        <v>321</v>
      </c>
      <c r="B65" t="s">
        <v>439</v>
      </c>
      <c r="C65" t="s">
        <v>362</v>
      </c>
      <c r="D65" t="s">
        <v>369</v>
      </c>
      <c r="E65" t="s">
        <v>362</v>
      </c>
      <c r="F65" t="s">
        <v>362</v>
      </c>
      <c r="G65" t="s">
        <v>362</v>
      </c>
      <c r="H65" t="s">
        <v>362</v>
      </c>
      <c r="I65" t="s">
        <v>362</v>
      </c>
      <c r="J65" t="s">
        <v>362</v>
      </c>
      <c r="K65" t="s">
        <v>362</v>
      </c>
      <c r="L65" t="s">
        <v>365</v>
      </c>
      <c r="M65" t="s">
        <v>362</v>
      </c>
      <c r="N65" t="s">
        <v>362</v>
      </c>
      <c r="O65" t="s">
        <v>368</v>
      </c>
    </row>
    <row r="66" spans="1:15" x14ac:dyDescent="0.25">
      <c r="A66" t="s">
        <v>304</v>
      </c>
      <c r="B66" t="s">
        <v>359</v>
      </c>
      <c r="C66" t="s">
        <v>362</v>
      </c>
      <c r="D66" t="s">
        <v>361</v>
      </c>
      <c r="E66" t="s">
        <v>362</v>
      </c>
      <c r="F66" t="s">
        <v>362</v>
      </c>
      <c r="G66" t="s">
        <v>360</v>
      </c>
      <c r="H66" t="s">
        <v>362</v>
      </c>
      <c r="I66" t="s">
        <v>362</v>
      </c>
      <c r="J66" t="s">
        <v>362</v>
      </c>
      <c r="K66" t="s">
        <v>362</v>
      </c>
      <c r="L66" t="s">
        <v>365</v>
      </c>
      <c r="M66" t="s">
        <v>362</v>
      </c>
      <c r="N66" t="s">
        <v>362</v>
      </c>
      <c r="O66" t="s">
        <v>369</v>
      </c>
    </row>
    <row r="68" spans="1:15" x14ac:dyDescent="0.25">
      <c r="A68" t="s">
        <v>1789</v>
      </c>
    </row>
    <row r="69" spans="1:15" x14ac:dyDescent="0.25">
      <c r="A69" t="s">
        <v>1686</v>
      </c>
    </row>
    <row r="70" spans="1:15" x14ac:dyDescent="0.25">
      <c r="A70" t="s">
        <v>272</v>
      </c>
      <c r="B70" t="s">
        <v>273</v>
      </c>
      <c r="C70" t="s">
        <v>372</v>
      </c>
      <c r="D70" t="s">
        <v>278</v>
      </c>
      <c r="E70" t="s">
        <v>374</v>
      </c>
    </row>
    <row r="71" spans="1:15" x14ac:dyDescent="0.25">
      <c r="A71" t="s">
        <v>282</v>
      </c>
      <c r="B71" t="s">
        <v>548</v>
      </c>
      <c r="C71" t="s">
        <v>287</v>
      </c>
      <c r="D71" t="s">
        <v>716</v>
      </c>
      <c r="E71" t="s">
        <v>751</v>
      </c>
    </row>
    <row r="72" spans="1:15" x14ac:dyDescent="0.25">
      <c r="A72" t="s">
        <v>290</v>
      </c>
      <c r="B72" t="s">
        <v>598</v>
      </c>
      <c r="C72" t="s">
        <v>539</v>
      </c>
      <c r="D72" t="s">
        <v>1266</v>
      </c>
      <c r="E72" t="s">
        <v>1790</v>
      </c>
    </row>
    <row r="73" spans="1:15" x14ac:dyDescent="0.25">
      <c r="A73" t="s">
        <v>298</v>
      </c>
      <c r="B73" t="s">
        <v>557</v>
      </c>
      <c r="C73" t="s">
        <v>460</v>
      </c>
      <c r="D73" t="s">
        <v>405</v>
      </c>
      <c r="E73" t="s">
        <v>1269</v>
      </c>
    </row>
    <row r="74" spans="1:15" x14ac:dyDescent="0.25">
      <c r="A74" t="s">
        <v>304</v>
      </c>
      <c r="B74" t="s">
        <v>1590</v>
      </c>
      <c r="C74" t="s">
        <v>460</v>
      </c>
      <c r="D74" t="s">
        <v>1670</v>
      </c>
      <c r="E74" t="s">
        <v>1226</v>
      </c>
    </row>
    <row r="76" spans="1:15" x14ac:dyDescent="0.25">
      <c r="A76" t="s">
        <v>1791</v>
      </c>
    </row>
    <row r="77" spans="1:15" x14ac:dyDescent="0.25">
      <c r="A77" t="s">
        <v>1687</v>
      </c>
    </row>
    <row r="78" spans="1:15" x14ac:dyDescent="0.25">
      <c r="A78" t="s">
        <v>313</v>
      </c>
      <c r="B78" t="s">
        <v>273</v>
      </c>
      <c r="C78" t="s">
        <v>372</v>
      </c>
      <c r="D78" t="s">
        <v>278</v>
      </c>
      <c r="E78" t="s">
        <v>374</v>
      </c>
    </row>
    <row r="79" spans="1:15" x14ac:dyDescent="0.25">
      <c r="A79" t="s">
        <v>314</v>
      </c>
      <c r="B79" t="s">
        <v>393</v>
      </c>
      <c r="C79" t="s">
        <v>287</v>
      </c>
      <c r="D79" t="s">
        <v>997</v>
      </c>
      <c r="E79" t="s">
        <v>1068</v>
      </c>
    </row>
    <row r="80" spans="1:15" x14ac:dyDescent="0.25">
      <c r="A80" t="s">
        <v>321</v>
      </c>
      <c r="B80" t="s">
        <v>1593</v>
      </c>
      <c r="C80" t="s">
        <v>683</v>
      </c>
      <c r="D80" t="s">
        <v>1187</v>
      </c>
      <c r="E80" t="s">
        <v>1355</v>
      </c>
    </row>
    <row r="81" spans="1:8" x14ac:dyDescent="0.25">
      <c r="A81" t="s">
        <v>304</v>
      </c>
      <c r="B81" t="s">
        <v>1590</v>
      </c>
      <c r="C81" t="s">
        <v>460</v>
      </c>
      <c r="D81" t="s">
        <v>1670</v>
      </c>
      <c r="E81" t="s">
        <v>1226</v>
      </c>
    </row>
    <row r="83" spans="1:8" x14ac:dyDescent="0.25">
      <c r="A83" t="s">
        <v>1792</v>
      </c>
    </row>
    <row r="84" spans="1:8" x14ac:dyDescent="0.25">
      <c r="A84" t="s">
        <v>1688</v>
      </c>
    </row>
    <row r="85" spans="1:8" x14ac:dyDescent="0.25">
      <c r="A85" t="s">
        <v>272</v>
      </c>
      <c r="B85" t="s">
        <v>273</v>
      </c>
      <c r="C85" t="s">
        <v>471</v>
      </c>
      <c r="D85" t="s">
        <v>357</v>
      </c>
      <c r="E85" t="s">
        <v>280</v>
      </c>
      <c r="F85" t="s">
        <v>472</v>
      </c>
      <c r="G85" t="s">
        <v>473</v>
      </c>
      <c r="H85" t="s">
        <v>474</v>
      </c>
    </row>
    <row r="86" spans="1:8" x14ac:dyDescent="0.25">
      <c r="A86" t="s">
        <v>282</v>
      </c>
      <c r="B86" t="s">
        <v>403</v>
      </c>
      <c r="C86" t="s">
        <v>1511</v>
      </c>
      <c r="D86" t="s">
        <v>287</v>
      </c>
      <c r="E86" t="s">
        <v>287</v>
      </c>
      <c r="F86" t="s">
        <v>348</v>
      </c>
      <c r="G86" t="s">
        <v>287</v>
      </c>
      <c r="H86" t="s">
        <v>348</v>
      </c>
    </row>
    <row r="87" spans="1:8" x14ac:dyDescent="0.25">
      <c r="A87" t="s">
        <v>290</v>
      </c>
      <c r="B87" t="s">
        <v>577</v>
      </c>
      <c r="C87" t="s">
        <v>1092</v>
      </c>
      <c r="D87" t="s">
        <v>287</v>
      </c>
      <c r="E87" t="s">
        <v>287</v>
      </c>
      <c r="F87" t="s">
        <v>579</v>
      </c>
      <c r="G87" t="s">
        <v>731</v>
      </c>
      <c r="H87" t="s">
        <v>457</v>
      </c>
    </row>
    <row r="88" spans="1:8" x14ac:dyDescent="0.25">
      <c r="A88" t="s">
        <v>298</v>
      </c>
      <c r="B88" t="s">
        <v>924</v>
      </c>
      <c r="C88" t="s">
        <v>389</v>
      </c>
      <c r="D88" t="s">
        <v>287</v>
      </c>
      <c r="E88" t="s">
        <v>287</v>
      </c>
      <c r="F88" t="s">
        <v>925</v>
      </c>
      <c r="G88" t="s">
        <v>377</v>
      </c>
      <c r="H88" t="s">
        <v>287</v>
      </c>
    </row>
    <row r="89" spans="1:8" x14ac:dyDescent="0.25">
      <c r="A89" t="s">
        <v>304</v>
      </c>
      <c r="B89" t="s">
        <v>977</v>
      </c>
      <c r="C89" t="s">
        <v>830</v>
      </c>
      <c r="D89" t="s">
        <v>287</v>
      </c>
      <c r="E89" t="s">
        <v>287</v>
      </c>
      <c r="F89" t="s">
        <v>307</v>
      </c>
      <c r="G89" t="s">
        <v>592</v>
      </c>
      <c r="H89" t="s">
        <v>457</v>
      </c>
    </row>
    <row r="91" spans="1:8" x14ac:dyDescent="0.25">
      <c r="A91" t="s">
        <v>1793</v>
      </c>
    </row>
    <row r="92" spans="1:8" x14ac:dyDescent="0.25">
      <c r="A92" t="s">
        <v>1689</v>
      </c>
    </row>
    <row r="93" spans="1:8" x14ac:dyDescent="0.25">
      <c r="A93" t="s">
        <v>313</v>
      </c>
      <c r="B93" t="s">
        <v>273</v>
      </c>
      <c r="C93" t="s">
        <v>471</v>
      </c>
      <c r="D93" t="s">
        <v>357</v>
      </c>
      <c r="E93" t="s">
        <v>280</v>
      </c>
      <c r="F93" t="s">
        <v>472</v>
      </c>
      <c r="G93" t="s">
        <v>473</v>
      </c>
      <c r="H93" t="s">
        <v>474</v>
      </c>
    </row>
    <row r="94" spans="1:8" x14ac:dyDescent="0.25">
      <c r="A94" t="s">
        <v>314</v>
      </c>
      <c r="B94" t="s">
        <v>844</v>
      </c>
      <c r="C94" t="s">
        <v>838</v>
      </c>
      <c r="D94" t="s">
        <v>287</v>
      </c>
      <c r="E94" t="s">
        <v>287</v>
      </c>
      <c r="F94" t="s">
        <v>349</v>
      </c>
      <c r="G94" t="s">
        <v>294</v>
      </c>
      <c r="H94" t="s">
        <v>847</v>
      </c>
    </row>
    <row r="95" spans="1:8" x14ac:dyDescent="0.25">
      <c r="A95" t="s">
        <v>321</v>
      </c>
      <c r="B95" t="s">
        <v>475</v>
      </c>
      <c r="C95" t="s">
        <v>1794</v>
      </c>
      <c r="D95" t="s">
        <v>287</v>
      </c>
      <c r="E95" t="s">
        <v>287</v>
      </c>
      <c r="F95" t="s">
        <v>1423</v>
      </c>
      <c r="G95" t="s">
        <v>1280</v>
      </c>
      <c r="H95" t="s">
        <v>422</v>
      </c>
    </row>
    <row r="96" spans="1:8" x14ac:dyDescent="0.25">
      <c r="A96" t="s">
        <v>304</v>
      </c>
      <c r="B96" t="s">
        <v>977</v>
      </c>
      <c r="C96" t="s">
        <v>830</v>
      </c>
      <c r="D96" t="s">
        <v>287</v>
      </c>
      <c r="E96" t="s">
        <v>287</v>
      </c>
      <c r="F96" t="s">
        <v>307</v>
      </c>
      <c r="G96" t="s">
        <v>592</v>
      </c>
      <c r="H96" t="s">
        <v>457</v>
      </c>
    </row>
    <row r="98" spans="1:16" x14ac:dyDescent="0.25">
      <c r="A98" t="s">
        <v>1795</v>
      </c>
    </row>
    <row r="99" spans="1:16" x14ac:dyDescent="0.25">
      <c r="A99" t="s">
        <v>79</v>
      </c>
    </row>
    <row r="100" spans="1:16" x14ac:dyDescent="0.25">
      <c r="A100" t="s">
        <v>313</v>
      </c>
      <c r="B100" t="s">
        <v>273</v>
      </c>
      <c r="C100" t="s">
        <v>494</v>
      </c>
      <c r="D100" t="s">
        <v>495</v>
      </c>
      <c r="E100" t="s">
        <v>357</v>
      </c>
      <c r="F100" t="s">
        <v>496</v>
      </c>
      <c r="G100" t="s">
        <v>497</v>
      </c>
      <c r="H100" t="s">
        <v>498</v>
      </c>
      <c r="I100" t="s">
        <v>499</v>
      </c>
      <c r="J100" t="s">
        <v>500</v>
      </c>
      <c r="K100" t="s">
        <v>501</v>
      </c>
      <c r="L100" t="s">
        <v>502</v>
      </c>
      <c r="M100" t="s">
        <v>280</v>
      </c>
      <c r="N100" t="s">
        <v>503</v>
      </c>
      <c r="O100" t="s">
        <v>504</v>
      </c>
      <c r="P100" t="s">
        <v>505</v>
      </c>
    </row>
    <row r="101" spans="1:16" x14ac:dyDescent="0.25">
      <c r="A101" t="s">
        <v>314</v>
      </c>
      <c r="B101" t="s">
        <v>393</v>
      </c>
      <c r="C101" t="s">
        <v>1796</v>
      </c>
      <c r="D101" t="s">
        <v>394</v>
      </c>
      <c r="E101" t="s">
        <v>287</v>
      </c>
      <c r="F101" t="s">
        <v>287</v>
      </c>
      <c r="G101" t="s">
        <v>287</v>
      </c>
      <c r="H101" t="s">
        <v>287</v>
      </c>
      <c r="I101" t="s">
        <v>287</v>
      </c>
      <c r="J101" t="s">
        <v>287</v>
      </c>
      <c r="K101" t="s">
        <v>395</v>
      </c>
      <c r="L101" t="s">
        <v>287</v>
      </c>
      <c r="M101" t="s">
        <v>287</v>
      </c>
      <c r="N101" t="s">
        <v>492</v>
      </c>
      <c r="O101" t="s">
        <v>287</v>
      </c>
      <c r="P101" t="s">
        <v>287</v>
      </c>
    </row>
    <row r="102" spans="1:16" x14ac:dyDescent="0.25">
      <c r="A102" t="s">
        <v>321</v>
      </c>
      <c r="B102" t="s">
        <v>1593</v>
      </c>
      <c r="C102" t="s">
        <v>764</v>
      </c>
      <c r="D102" t="s">
        <v>539</v>
      </c>
      <c r="E102" t="s">
        <v>287</v>
      </c>
      <c r="F102" t="s">
        <v>287</v>
      </c>
      <c r="G102" t="s">
        <v>287</v>
      </c>
      <c r="H102" t="s">
        <v>287</v>
      </c>
      <c r="I102" t="s">
        <v>287</v>
      </c>
      <c r="J102" t="s">
        <v>287</v>
      </c>
      <c r="K102" t="s">
        <v>599</v>
      </c>
      <c r="L102" t="s">
        <v>287</v>
      </c>
      <c r="M102" t="s">
        <v>287</v>
      </c>
      <c r="N102" t="s">
        <v>287</v>
      </c>
      <c r="O102" t="s">
        <v>287</v>
      </c>
      <c r="P102" t="s">
        <v>287</v>
      </c>
    </row>
    <row r="103" spans="1:16" x14ac:dyDescent="0.25">
      <c r="A103" t="s">
        <v>304</v>
      </c>
      <c r="B103" t="s">
        <v>1590</v>
      </c>
      <c r="C103" t="s">
        <v>765</v>
      </c>
      <c r="D103" t="s">
        <v>395</v>
      </c>
      <c r="E103" t="s">
        <v>287</v>
      </c>
      <c r="F103" t="s">
        <v>287</v>
      </c>
      <c r="G103" t="s">
        <v>287</v>
      </c>
      <c r="H103" t="s">
        <v>287</v>
      </c>
      <c r="I103" t="s">
        <v>287</v>
      </c>
      <c r="J103" t="s">
        <v>287</v>
      </c>
      <c r="K103" t="s">
        <v>539</v>
      </c>
      <c r="L103" t="s">
        <v>287</v>
      </c>
      <c r="M103" t="s">
        <v>287</v>
      </c>
      <c r="N103" t="s">
        <v>805</v>
      </c>
      <c r="O103" t="s">
        <v>287</v>
      </c>
      <c r="P103" t="s">
        <v>287</v>
      </c>
    </row>
    <row r="105" spans="1:16" x14ac:dyDescent="0.25">
      <c r="A105" t="s">
        <v>1797</v>
      </c>
    </row>
    <row r="106" spans="1:16" x14ac:dyDescent="0.25">
      <c r="A106" t="s">
        <v>1690</v>
      </c>
    </row>
    <row r="107" spans="1:16" x14ac:dyDescent="0.25">
      <c r="A107" t="s">
        <v>272</v>
      </c>
      <c r="B107" t="s">
        <v>273</v>
      </c>
      <c r="C107" t="s">
        <v>511</v>
      </c>
      <c r="D107" t="s">
        <v>512</v>
      </c>
      <c r="E107" t="s">
        <v>278</v>
      </c>
    </row>
    <row r="108" spans="1:16" x14ac:dyDescent="0.25">
      <c r="A108" t="s">
        <v>282</v>
      </c>
      <c r="B108" t="s">
        <v>548</v>
      </c>
      <c r="C108" t="s">
        <v>1780</v>
      </c>
      <c r="D108" t="s">
        <v>287</v>
      </c>
      <c r="E108" t="s">
        <v>549</v>
      </c>
    </row>
    <row r="109" spans="1:16" x14ac:dyDescent="0.25">
      <c r="A109" t="s">
        <v>290</v>
      </c>
      <c r="B109" t="s">
        <v>598</v>
      </c>
      <c r="C109" t="s">
        <v>1798</v>
      </c>
      <c r="D109" t="s">
        <v>683</v>
      </c>
      <c r="E109" t="s">
        <v>872</v>
      </c>
    </row>
    <row r="110" spans="1:16" x14ac:dyDescent="0.25">
      <c r="A110" t="s">
        <v>298</v>
      </c>
      <c r="B110" t="s">
        <v>557</v>
      </c>
      <c r="C110" t="s">
        <v>1799</v>
      </c>
      <c r="D110" t="s">
        <v>683</v>
      </c>
      <c r="E110" t="s">
        <v>526</v>
      </c>
    </row>
    <row r="111" spans="1:16" x14ac:dyDescent="0.25">
      <c r="A111" t="s">
        <v>304</v>
      </c>
      <c r="B111" t="s">
        <v>1590</v>
      </c>
      <c r="C111" t="s">
        <v>1527</v>
      </c>
      <c r="D111" t="s">
        <v>467</v>
      </c>
      <c r="E111" t="s">
        <v>921</v>
      </c>
    </row>
    <row r="113" spans="1:5" x14ac:dyDescent="0.25">
      <c r="A113" t="s">
        <v>1800</v>
      </c>
    </row>
    <row r="114" spans="1:5" x14ac:dyDescent="0.25">
      <c r="A114" t="s">
        <v>1691</v>
      </c>
    </row>
    <row r="115" spans="1:5" x14ac:dyDescent="0.25">
      <c r="A115" t="s">
        <v>401</v>
      </c>
      <c r="B115" t="s">
        <v>273</v>
      </c>
      <c r="C115" t="s">
        <v>511</v>
      </c>
      <c r="D115" t="s">
        <v>512</v>
      </c>
      <c r="E115" t="s">
        <v>278</v>
      </c>
    </row>
    <row r="116" spans="1:5" x14ac:dyDescent="0.25">
      <c r="A116" t="s">
        <v>402</v>
      </c>
      <c r="B116" t="s">
        <v>364</v>
      </c>
      <c r="C116" t="s">
        <v>385</v>
      </c>
      <c r="D116" t="s">
        <v>287</v>
      </c>
      <c r="E116" t="s">
        <v>1338</v>
      </c>
    </row>
    <row r="117" spans="1:5" x14ac:dyDescent="0.25">
      <c r="A117" t="s">
        <v>406</v>
      </c>
      <c r="B117" t="s">
        <v>1782</v>
      </c>
      <c r="C117" t="s">
        <v>1798</v>
      </c>
      <c r="D117" t="s">
        <v>521</v>
      </c>
      <c r="E117" t="s">
        <v>286</v>
      </c>
    </row>
    <row r="118" spans="1:5" x14ac:dyDescent="0.25">
      <c r="A118" t="s">
        <v>304</v>
      </c>
      <c r="B118" t="s">
        <v>1590</v>
      </c>
      <c r="C118" t="s">
        <v>1527</v>
      </c>
      <c r="D118" t="s">
        <v>467</v>
      </c>
      <c r="E118" t="s">
        <v>921</v>
      </c>
    </row>
    <row r="120" spans="1:5" x14ac:dyDescent="0.25">
      <c r="A120" t="s">
        <v>1801</v>
      </c>
    </row>
    <row r="121" spans="1:5" x14ac:dyDescent="0.25">
      <c r="A121" t="s">
        <v>1692</v>
      </c>
    </row>
    <row r="122" spans="1:5" x14ac:dyDescent="0.25">
      <c r="A122" t="s">
        <v>524</v>
      </c>
      <c r="B122" t="s">
        <v>273</v>
      </c>
      <c r="C122" t="s">
        <v>511</v>
      </c>
      <c r="D122" t="s">
        <v>512</v>
      </c>
      <c r="E122" t="s">
        <v>278</v>
      </c>
    </row>
    <row r="123" spans="1:5" x14ac:dyDescent="0.25">
      <c r="A123" t="s">
        <v>525</v>
      </c>
      <c r="B123" t="s">
        <v>1295</v>
      </c>
      <c r="C123" t="s">
        <v>834</v>
      </c>
      <c r="D123" t="s">
        <v>1071</v>
      </c>
      <c r="E123" t="s">
        <v>1052</v>
      </c>
    </row>
    <row r="124" spans="1:5" x14ac:dyDescent="0.25">
      <c r="A124" t="s">
        <v>527</v>
      </c>
      <c r="B124" t="s">
        <v>1802</v>
      </c>
      <c r="C124" t="s">
        <v>765</v>
      </c>
      <c r="D124" t="s">
        <v>382</v>
      </c>
      <c r="E124" t="s">
        <v>382</v>
      </c>
    </row>
    <row r="125" spans="1:5" x14ac:dyDescent="0.25">
      <c r="A125" t="s">
        <v>529</v>
      </c>
      <c r="B125" t="s">
        <v>451</v>
      </c>
      <c r="C125" t="s">
        <v>1522</v>
      </c>
      <c r="D125" t="s">
        <v>575</v>
      </c>
      <c r="E125" t="s">
        <v>1078</v>
      </c>
    </row>
    <row r="126" spans="1:5" x14ac:dyDescent="0.25">
      <c r="A126" t="s">
        <v>532</v>
      </c>
      <c r="B126" t="s">
        <v>1803</v>
      </c>
      <c r="C126" t="s">
        <v>1804</v>
      </c>
      <c r="D126" t="s">
        <v>535</v>
      </c>
      <c r="E126" t="s">
        <v>701</v>
      </c>
    </row>
    <row r="127" spans="1:5" x14ac:dyDescent="0.25">
      <c r="A127" t="s">
        <v>304</v>
      </c>
      <c r="B127" t="s">
        <v>1590</v>
      </c>
      <c r="C127" t="s">
        <v>1527</v>
      </c>
      <c r="D127" t="s">
        <v>467</v>
      </c>
      <c r="E127" t="s">
        <v>921</v>
      </c>
    </row>
    <row r="129" spans="1:8" x14ac:dyDescent="0.25">
      <c r="A129" t="s">
        <v>1805</v>
      </c>
    </row>
    <row r="130" spans="1:8" x14ac:dyDescent="0.25">
      <c r="A130" t="s">
        <v>1693</v>
      </c>
    </row>
    <row r="131" spans="1:8" x14ac:dyDescent="0.25">
      <c r="A131" t="s">
        <v>313</v>
      </c>
      <c r="B131" t="s">
        <v>273</v>
      </c>
      <c r="C131" t="s">
        <v>511</v>
      </c>
      <c r="D131" t="s">
        <v>512</v>
      </c>
      <c r="E131" t="s">
        <v>278</v>
      </c>
    </row>
    <row r="132" spans="1:8" x14ac:dyDescent="0.25">
      <c r="A132" t="s">
        <v>314</v>
      </c>
      <c r="B132" t="s">
        <v>393</v>
      </c>
      <c r="C132" t="s">
        <v>1806</v>
      </c>
      <c r="D132" t="s">
        <v>574</v>
      </c>
      <c r="E132" t="s">
        <v>559</v>
      </c>
    </row>
    <row r="133" spans="1:8" x14ac:dyDescent="0.25">
      <c r="A133" t="s">
        <v>321</v>
      </c>
      <c r="B133" t="s">
        <v>1593</v>
      </c>
      <c r="C133" t="s">
        <v>776</v>
      </c>
      <c r="D133" t="s">
        <v>683</v>
      </c>
      <c r="E133" t="s">
        <v>755</v>
      </c>
    </row>
    <row r="134" spans="1:8" x14ac:dyDescent="0.25">
      <c r="A134" t="s">
        <v>304</v>
      </c>
      <c r="B134" t="s">
        <v>1590</v>
      </c>
      <c r="C134" t="s">
        <v>1527</v>
      </c>
      <c r="D134" t="s">
        <v>467</v>
      </c>
      <c r="E134" t="s">
        <v>921</v>
      </c>
    </row>
    <row r="136" spans="1:8" x14ac:dyDescent="0.25">
      <c r="A136" t="s">
        <v>1807</v>
      </c>
    </row>
    <row r="137" spans="1:8" x14ac:dyDescent="0.25">
      <c r="A137" t="s">
        <v>85</v>
      </c>
    </row>
    <row r="138" spans="1:8" x14ac:dyDescent="0.25">
      <c r="A138" t="s">
        <v>272</v>
      </c>
      <c r="B138" t="s">
        <v>273</v>
      </c>
      <c r="C138" t="s">
        <v>372</v>
      </c>
      <c r="D138" t="s">
        <v>543</v>
      </c>
      <c r="E138" t="s">
        <v>544</v>
      </c>
      <c r="F138" t="s">
        <v>545</v>
      </c>
      <c r="G138" t="s">
        <v>546</v>
      </c>
      <c r="H138" t="s">
        <v>547</v>
      </c>
    </row>
    <row r="139" spans="1:8" x14ac:dyDescent="0.25">
      <c r="A139" t="s">
        <v>282</v>
      </c>
      <c r="B139" t="s">
        <v>548</v>
      </c>
      <c r="C139" t="s">
        <v>287</v>
      </c>
      <c r="D139" t="s">
        <v>549</v>
      </c>
      <c r="E139" t="s">
        <v>287</v>
      </c>
      <c r="F139" t="s">
        <v>550</v>
      </c>
      <c r="G139" t="s">
        <v>551</v>
      </c>
      <c r="H139" t="s">
        <v>552</v>
      </c>
    </row>
    <row r="140" spans="1:8" x14ac:dyDescent="0.25">
      <c r="A140" t="s">
        <v>290</v>
      </c>
      <c r="B140" t="s">
        <v>553</v>
      </c>
      <c r="C140" t="s">
        <v>492</v>
      </c>
      <c r="D140" t="s">
        <v>554</v>
      </c>
      <c r="E140" t="s">
        <v>539</v>
      </c>
      <c r="F140" t="s">
        <v>318</v>
      </c>
      <c r="G140" t="s">
        <v>555</v>
      </c>
      <c r="H140" t="s">
        <v>556</v>
      </c>
    </row>
    <row r="141" spans="1:8" x14ac:dyDescent="0.25">
      <c r="A141" t="s">
        <v>298</v>
      </c>
      <c r="B141" t="s">
        <v>557</v>
      </c>
      <c r="C141" t="s">
        <v>460</v>
      </c>
      <c r="D141" t="s">
        <v>558</v>
      </c>
      <c r="E141" t="s">
        <v>460</v>
      </c>
      <c r="F141" t="s">
        <v>559</v>
      </c>
      <c r="G141" t="s">
        <v>560</v>
      </c>
      <c r="H141" t="s">
        <v>561</v>
      </c>
    </row>
    <row r="142" spans="1:8" x14ac:dyDescent="0.25">
      <c r="A142" t="s">
        <v>304</v>
      </c>
      <c r="B142" t="s">
        <v>562</v>
      </c>
      <c r="C142" t="s">
        <v>492</v>
      </c>
      <c r="D142" t="s">
        <v>563</v>
      </c>
      <c r="E142" t="s">
        <v>460</v>
      </c>
      <c r="F142" t="s">
        <v>564</v>
      </c>
      <c r="G142" t="s">
        <v>565</v>
      </c>
      <c r="H142" t="s">
        <v>566</v>
      </c>
    </row>
    <row r="144" spans="1:8" x14ac:dyDescent="0.25">
      <c r="A144" t="s">
        <v>1808</v>
      </c>
    </row>
    <row r="145" spans="1:8" x14ac:dyDescent="0.25">
      <c r="A145" t="s">
        <v>86</v>
      </c>
    </row>
    <row r="146" spans="1:8" x14ac:dyDescent="0.25">
      <c r="A146" t="s">
        <v>371</v>
      </c>
      <c r="B146" t="s">
        <v>273</v>
      </c>
      <c r="C146" t="s">
        <v>372</v>
      </c>
      <c r="D146" t="s">
        <v>543</v>
      </c>
      <c r="E146" t="s">
        <v>544</v>
      </c>
      <c r="F146" t="s">
        <v>545</v>
      </c>
      <c r="G146" t="s">
        <v>546</v>
      </c>
      <c r="H146" t="s">
        <v>547</v>
      </c>
    </row>
    <row r="147" spans="1:8" x14ac:dyDescent="0.25">
      <c r="A147" t="s">
        <v>375</v>
      </c>
      <c r="B147" t="s">
        <v>568</v>
      </c>
      <c r="C147" t="s">
        <v>287</v>
      </c>
      <c r="D147" t="s">
        <v>569</v>
      </c>
      <c r="E147" t="s">
        <v>287</v>
      </c>
      <c r="F147" t="s">
        <v>570</v>
      </c>
      <c r="G147" t="s">
        <v>571</v>
      </c>
      <c r="H147" t="s">
        <v>572</v>
      </c>
    </row>
    <row r="148" spans="1:8" x14ac:dyDescent="0.25">
      <c r="A148" t="s">
        <v>380</v>
      </c>
      <c r="B148" t="s">
        <v>573</v>
      </c>
      <c r="C148" t="s">
        <v>287</v>
      </c>
      <c r="D148" t="s">
        <v>344</v>
      </c>
      <c r="E148" t="s">
        <v>574</v>
      </c>
      <c r="F148" t="s">
        <v>574</v>
      </c>
      <c r="G148" t="s">
        <v>575</v>
      </c>
      <c r="H148" t="s">
        <v>576</v>
      </c>
    </row>
    <row r="149" spans="1:8" x14ac:dyDescent="0.25">
      <c r="A149" t="s">
        <v>386</v>
      </c>
      <c r="B149" t="s">
        <v>577</v>
      </c>
      <c r="C149" t="s">
        <v>457</v>
      </c>
      <c r="D149" t="s">
        <v>578</v>
      </c>
      <c r="E149" t="s">
        <v>287</v>
      </c>
      <c r="F149" t="s">
        <v>579</v>
      </c>
      <c r="G149" t="s">
        <v>580</v>
      </c>
      <c r="H149" t="s">
        <v>581</v>
      </c>
    </row>
    <row r="150" spans="1:8" x14ac:dyDescent="0.25">
      <c r="A150" t="s">
        <v>392</v>
      </c>
      <c r="B150" t="s">
        <v>582</v>
      </c>
      <c r="C150" t="s">
        <v>462</v>
      </c>
      <c r="D150" t="s">
        <v>343</v>
      </c>
      <c r="E150" t="s">
        <v>467</v>
      </c>
      <c r="F150" t="s">
        <v>467</v>
      </c>
      <c r="G150" t="s">
        <v>583</v>
      </c>
      <c r="H150" t="s">
        <v>584</v>
      </c>
    </row>
    <row r="151" spans="1:8" x14ac:dyDescent="0.25">
      <c r="A151" t="s">
        <v>304</v>
      </c>
      <c r="B151" t="s">
        <v>562</v>
      </c>
      <c r="C151" t="s">
        <v>492</v>
      </c>
      <c r="D151" t="s">
        <v>563</v>
      </c>
      <c r="E151" t="s">
        <v>460</v>
      </c>
      <c r="F151" t="s">
        <v>564</v>
      </c>
      <c r="G151" t="s">
        <v>565</v>
      </c>
      <c r="H151" t="s">
        <v>566</v>
      </c>
    </row>
    <row r="153" spans="1:8" x14ac:dyDescent="0.25">
      <c r="A153" t="s">
        <v>1809</v>
      </c>
    </row>
    <row r="154" spans="1:8" x14ac:dyDescent="0.25">
      <c r="A154" t="s">
        <v>87</v>
      </c>
    </row>
    <row r="155" spans="1:8" x14ac:dyDescent="0.25">
      <c r="A155" t="s">
        <v>401</v>
      </c>
      <c r="B155" t="s">
        <v>273</v>
      </c>
      <c r="C155" t="s">
        <v>372</v>
      </c>
      <c r="D155" t="s">
        <v>543</v>
      </c>
      <c r="E155" t="s">
        <v>544</v>
      </c>
      <c r="F155" t="s">
        <v>545</v>
      </c>
      <c r="G155" t="s">
        <v>546</v>
      </c>
      <c r="H155" t="s">
        <v>547</v>
      </c>
    </row>
    <row r="156" spans="1:8" x14ac:dyDescent="0.25">
      <c r="A156" t="s">
        <v>402</v>
      </c>
      <c r="B156" t="s">
        <v>364</v>
      </c>
      <c r="C156" t="s">
        <v>287</v>
      </c>
      <c r="D156" t="s">
        <v>586</v>
      </c>
      <c r="E156" t="s">
        <v>536</v>
      </c>
      <c r="F156" t="s">
        <v>587</v>
      </c>
      <c r="G156" t="s">
        <v>588</v>
      </c>
      <c r="H156" t="s">
        <v>589</v>
      </c>
    </row>
    <row r="157" spans="1:8" x14ac:dyDescent="0.25">
      <c r="A157" t="s">
        <v>406</v>
      </c>
      <c r="B157" t="s">
        <v>590</v>
      </c>
      <c r="C157" t="s">
        <v>492</v>
      </c>
      <c r="D157" t="s">
        <v>591</v>
      </c>
      <c r="E157" t="s">
        <v>492</v>
      </c>
      <c r="F157" t="s">
        <v>592</v>
      </c>
      <c r="G157" t="s">
        <v>593</v>
      </c>
      <c r="H157" t="s">
        <v>594</v>
      </c>
    </row>
    <row r="158" spans="1:8" x14ac:dyDescent="0.25">
      <c r="A158" t="s">
        <v>304</v>
      </c>
      <c r="B158" t="s">
        <v>562</v>
      </c>
      <c r="C158" t="s">
        <v>492</v>
      </c>
      <c r="D158" t="s">
        <v>563</v>
      </c>
      <c r="E158" t="s">
        <v>460</v>
      </c>
      <c r="F158" t="s">
        <v>564</v>
      </c>
      <c r="G158" t="s">
        <v>565</v>
      </c>
      <c r="H158" t="s">
        <v>566</v>
      </c>
    </row>
    <row r="160" spans="1:8" x14ac:dyDescent="0.25">
      <c r="A160" t="s">
        <v>1810</v>
      </c>
    </row>
    <row r="161" spans="1:8" x14ac:dyDescent="0.25">
      <c r="A161" t="s">
        <v>88</v>
      </c>
    </row>
    <row r="162" spans="1:8" x14ac:dyDescent="0.25">
      <c r="A162" t="s">
        <v>313</v>
      </c>
      <c r="B162" t="s">
        <v>273</v>
      </c>
      <c r="C162" t="s">
        <v>372</v>
      </c>
      <c r="D162" t="s">
        <v>543</v>
      </c>
      <c r="E162" t="s">
        <v>544</v>
      </c>
      <c r="F162" t="s">
        <v>545</v>
      </c>
      <c r="G162" t="s">
        <v>546</v>
      </c>
      <c r="H162" t="s">
        <v>547</v>
      </c>
    </row>
    <row r="163" spans="1:8" x14ac:dyDescent="0.25">
      <c r="A163" t="s">
        <v>314</v>
      </c>
      <c r="B163" t="s">
        <v>393</v>
      </c>
      <c r="C163" t="s">
        <v>492</v>
      </c>
      <c r="D163" t="s">
        <v>596</v>
      </c>
      <c r="E163" t="s">
        <v>492</v>
      </c>
      <c r="F163" t="s">
        <v>574</v>
      </c>
      <c r="G163" t="s">
        <v>586</v>
      </c>
      <c r="H163" t="s">
        <v>597</v>
      </c>
    </row>
    <row r="164" spans="1:8" x14ac:dyDescent="0.25">
      <c r="A164" t="s">
        <v>321</v>
      </c>
      <c r="B164" t="s">
        <v>598</v>
      </c>
      <c r="C164" t="s">
        <v>599</v>
      </c>
      <c r="D164" t="s">
        <v>600</v>
      </c>
      <c r="E164" t="s">
        <v>539</v>
      </c>
      <c r="F164" t="s">
        <v>601</v>
      </c>
      <c r="G164" t="s">
        <v>558</v>
      </c>
      <c r="H164" t="s">
        <v>602</v>
      </c>
    </row>
    <row r="165" spans="1:8" x14ac:dyDescent="0.25">
      <c r="A165" t="s">
        <v>304</v>
      </c>
      <c r="B165" t="s">
        <v>562</v>
      </c>
      <c r="C165" t="s">
        <v>492</v>
      </c>
      <c r="D165" t="s">
        <v>563</v>
      </c>
      <c r="E165" t="s">
        <v>460</v>
      </c>
      <c r="F165" t="s">
        <v>564</v>
      </c>
      <c r="G165" t="s">
        <v>565</v>
      </c>
      <c r="H165" t="s">
        <v>566</v>
      </c>
    </row>
    <row r="167" spans="1:8" x14ac:dyDescent="0.25">
      <c r="A167" t="s">
        <v>1811</v>
      </c>
    </row>
    <row r="168" spans="1:8" x14ac:dyDescent="0.25">
      <c r="A168" t="s">
        <v>1694</v>
      </c>
    </row>
    <row r="169" spans="1:8" x14ac:dyDescent="0.25">
      <c r="A169" t="s">
        <v>272</v>
      </c>
      <c r="B169" t="s">
        <v>273</v>
      </c>
      <c r="C169" t="s">
        <v>278</v>
      </c>
      <c r="D169" t="s">
        <v>374</v>
      </c>
    </row>
    <row r="170" spans="1:8" x14ac:dyDescent="0.25">
      <c r="A170" t="s">
        <v>282</v>
      </c>
      <c r="B170" t="s">
        <v>548</v>
      </c>
      <c r="C170" t="s">
        <v>551</v>
      </c>
      <c r="D170" t="s">
        <v>1587</v>
      </c>
    </row>
    <row r="171" spans="1:8" x14ac:dyDescent="0.25">
      <c r="A171" t="s">
        <v>290</v>
      </c>
      <c r="B171" t="s">
        <v>598</v>
      </c>
      <c r="C171" t="s">
        <v>739</v>
      </c>
      <c r="D171" t="s">
        <v>1785</v>
      </c>
    </row>
    <row r="172" spans="1:8" x14ac:dyDescent="0.25">
      <c r="A172" t="s">
        <v>298</v>
      </c>
      <c r="B172" t="s">
        <v>557</v>
      </c>
      <c r="C172" t="s">
        <v>1812</v>
      </c>
      <c r="D172" t="s">
        <v>1813</v>
      </c>
    </row>
    <row r="173" spans="1:8" x14ac:dyDescent="0.25">
      <c r="A173" t="s">
        <v>304</v>
      </c>
      <c r="B173" t="s">
        <v>1590</v>
      </c>
      <c r="C173" t="s">
        <v>1553</v>
      </c>
      <c r="D173" t="s">
        <v>1814</v>
      </c>
    </row>
    <row r="175" spans="1:8" x14ac:dyDescent="0.25">
      <c r="A175" t="s">
        <v>1815</v>
      </c>
    </row>
    <row r="176" spans="1:8" x14ac:dyDescent="0.25">
      <c r="A176" t="s">
        <v>1695</v>
      </c>
    </row>
    <row r="177" spans="1:4" x14ac:dyDescent="0.25">
      <c r="A177" t="s">
        <v>524</v>
      </c>
      <c r="B177" t="s">
        <v>273</v>
      </c>
      <c r="C177" t="s">
        <v>278</v>
      </c>
      <c r="D177" t="s">
        <v>374</v>
      </c>
    </row>
    <row r="178" spans="1:4" x14ac:dyDescent="0.25">
      <c r="A178" t="s">
        <v>525</v>
      </c>
      <c r="B178" t="s">
        <v>1295</v>
      </c>
      <c r="C178" t="s">
        <v>660</v>
      </c>
      <c r="D178" t="s">
        <v>1816</v>
      </c>
    </row>
    <row r="179" spans="1:4" x14ac:dyDescent="0.25">
      <c r="A179" t="s">
        <v>527</v>
      </c>
      <c r="B179" t="s">
        <v>1802</v>
      </c>
      <c r="C179" t="s">
        <v>733</v>
      </c>
      <c r="D179" t="s">
        <v>1817</v>
      </c>
    </row>
    <row r="180" spans="1:4" x14ac:dyDescent="0.25">
      <c r="A180" t="s">
        <v>529</v>
      </c>
      <c r="B180" t="s">
        <v>451</v>
      </c>
      <c r="C180" t="s">
        <v>1078</v>
      </c>
      <c r="D180" t="s">
        <v>1818</v>
      </c>
    </row>
    <row r="181" spans="1:4" x14ac:dyDescent="0.25">
      <c r="A181" t="s">
        <v>532</v>
      </c>
      <c r="B181" t="s">
        <v>1803</v>
      </c>
      <c r="C181" t="s">
        <v>1030</v>
      </c>
      <c r="D181" t="s">
        <v>1819</v>
      </c>
    </row>
    <row r="182" spans="1:4" x14ac:dyDescent="0.25">
      <c r="A182" t="s">
        <v>304</v>
      </c>
      <c r="B182" t="s">
        <v>1590</v>
      </c>
      <c r="C182" t="s">
        <v>1553</v>
      </c>
      <c r="D182" t="s">
        <v>1814</v>
      </c>
    </row>
    <row r="184" spans="1:4" x14ac:dyDescent="0.25">
      <c r="A184" t="s">
        <v>1820</v>
      </c>
    </row>
    <row r="185" spans="1:4" x14ac:dyDescent="0.25">
      <c r="A185" t="s">
        <v>1696</v>
      </c>
    </row>
    <row r="186" spans="1:4" x14ac:dyDescent="0.25">
      <c r="A186" t="s">
        <v>313</v>
      </c>
      <c r="B186" t="s">
        <v>273</v>
      </c>
      <c r="C186" t="s">
        <v>278</v>
      </c>
      <c r="D186" t="s">
        <v>374</v>
      </c>
    </row>
    <row r="187" spans="1:4" x14ac:dyDescent="0.25">
      <c r="A187" t="s">
        <v>314</v>
      </c>
      <c r="B187" t="s">
        <v>393</v>
      </c>
      <c r="C187" t="s">
        <v>591</v>
      </c>
      <c r="D187" t="s">
        <v>1821</v>
      </c>
    </row>
    <row r="188" spans="1:4" x14ac:dyDescent="0.25">
      <c r="A188" t="s">
        <v>321</v>
      </c>
      <c r="B188" t="s">
        <v>1593</v>
      </c>
      <c r="C188" t="s">
        <v>641</v>
      </c>
      <c r="D188" t="s">
        <v>1822</v>
      </c>
    </row>
    <row r="189" spans="1:4" x14ac:dyDescent="0.25">
      <c r="A189" t="s">
        <v>304</v>
      </c>
      <c r="B189" t="s">
        <v>1590</v>
      </c>
      <c r="C189" t="s">
        <v>1553</v>
      </c>
      <c r="D189" t="s">
        <v>1814</v>
      </c>
    </row>
    <row r="191" spans="1:4" x14ac:dyDescent="0.25">
      <c r="A191" t="s">
        <v>1823</v>
      </c>
    </row>
    <row r="192" spans="1:4" x14ac:dyDescent="0.25">
      <c r="A192" t="s">
        <v>1697</v>
      </c>
    </row>
    <row r="193" spans="1:6" x14ac:dyDescent="0.25">
      <c r="A193" t="s">
        <v>272</v>
      </c>
      <c r="B193" t="s">
        <v>273</v>
      </c>
      <c r="C193" t="s">
        <v>351</v>
      </c>
      <c r="D193" t="s">
        <v>622</v>
      </c>
      <c r="E193" t="s">
        <v>278</v>
      </c>
      <c r="F193" t="s">
        <v>374</v>
      </c>
    </row>
    <row r="194" spans="1:6" x14ac:dyDescent="0.25">
      <c r="A194" t="s">
        <v>282</v>
      </c>
      <c r="B194" t="s">
        <v>548</v>
      </c>
      <c r="C194" t="s">
        <v>287</v>
      </c>
      <c r="D194" t="s">
        <v>845</v>
      </c>
      <c r="E194" t="s">
        <v>717</v>
      </c>
      <c r="F194" t="s">
        <v>550</v>
      </c>
    </row>
    <row r="195" spans="1:6" x14ac:dyDescent="0.25">
      <c r="A195" t="s">
        <v>290</v>
      </c>
      <c r="B195" t="s">
        <v>598</v>
      </c>
      <c r="C195" t="s">
        <v>599</v>
      </c>
      <c r="D195" t="s">
        <v>1385</v>
      </c>
      <c r="E195" t="s">
        <v>740</v>
      </c>
      <c r="F195" t="s">
        <v>683</v>
      </c>
    </row>
    <row r="196" spans="1:6" x14ac:dyDescent="0.25">
      <c r="A196" t="s">
        <v>298</v>
      </c>
      <c r="B196" t="s">
        <v>557</v>
      </c>
      <c r="C196" t="s">
        <v>683</v>
      </c>
      <c r="D196" t="s">
        <v>558</v>
      </c>
      <c r="E196" t="s">
        <v>1816</v>
      </c>
      <c r="F196" t="s">
        <v>460</v>
      </c>
    </row>
    <row r="197" spans="1:6" x14ac:dyDescent="0.25">
      <c r="A197" t="s">
        <v>304</v>
      </c>
      <c r="B197" t="s">
        <v>1590</v>
      </c>
      <c r="C197" t="s">
        <v>460</v>
      </c>
      <c r="D197" t="s">
        <v>679</v>
      </c>
      <c r="E197" t="s">
        <v>1824</v>
      </c>
      <c r="F197" t="s">
        <v>467</v>
      </c>
    </row>
    <row r="199" spans="1:6" x14ac:dyDescent="0.25">
      <c r="A199" t="s">
        <v>1825</v>
      </c>
    </row>
    <row r="200" spans="1:6" x14ac:dyDescent="0.25">
      <c r="A200" t="s">
        <v>1698</v>
      </c>
    </row>
    <row r="201" spans="1:6" x14ac:dyDescent="0.25">
      <c r="A201" t="s">
        <v>313</v>
      </c>
      <c r="B201" t="s">
        <v>273</v>
      </c>
      <c r="C201" t="s">
        <v>351</v>
      </c>
      <c r="D201" t="s">
        <v>622</v>
      </c>
      <c r="E201" t="s">
        <v>278</v>
      </c>
      <c r="F201" t="s">
        <v>374</v>
      </c>
    </row>
    <row r="202" spans="1:6" x14ac:dyDescent="0.25">
      <c r="A202" t="s">
        <v>314</v>
      </c>
      <c r="B202" t="s">
        <v>393</v>
      </c>
      <c r="C202" t="s">
        <v>287</v>
      </c>
      <c r="D202" t="s">
        <v>1654</v>
      </c>
      <c r="E202" t="s">
        <v>627</v>
      </c>
      <c r="F202" t="s">
        <v>574</v>
      </c>
    </row>
    <row r="203" spans="1:6" x14ac:dyDescent="0.25">
      <c r="A203" t="s">
        <v>321</v>
      </c>
      <c r="B203" t="s">
        <v>1593</v>
      </c>
      <c r="C203" t="s">
        <v>683</v>
      </c>
      <c r="D203" t="s">
        <v>681</v>
      </c>
      <c r="E203" t="s">
        <v>909</v>
      </c>
      <c r="F203" t="s">
        <v>683</v>
      </c>
    </row>
    <row r="204" spans="1:6" x14ac:dyDescent="0.25">
      <c r="A204" t="s">
        <v>304</v>
      </c>
      <c r="B204" t="s">
        <v>1590</v>
      </c>
      <c r="C204" t="s">
        <v>460</v>
      </c>
      <c r="D204" t="s">
        <v>679</v>
      </c>
      <c r="E204" t="s">
        <v>1824</v>
      </c>
      <c r="F204" t="s">
        <v>467</v>
      </c>
    </row>
    <row r="206" spans="1:6" x14ac:dyDescent="0.25">
      <c r="A206" t="s">
        <v>1826</v>
      </c>
    </row>
    <row r="207" spans="1:6" x14ac:dyDescent="0.25">
      <c r="A207" t="s">
        <v>1699</v>
      </c>
    </row>
    <row r="208" spans="1:6" x14ac:dyDescent="0.25">
      <c r="A208" t="s">
        <v>272</v>
      </c>
      <c r="B208" t="s">
        <v>273</v>
      </c>
      <c r="C208" t="s">
        <v>372</v>
      </c>
      <c r="D208" t="s">
        <v>278</v>
      </c>
      <c r="E208" t="s">
        <v>373</v>
      </c>
      <c r="F208" t="s">
        <v>374</v>
      </c>
    </row>
    <row r="209" spans="1:6" x14ac:dyDescent="0.25">
      <c r="A209" t="s">
        <v>282</v>
      </c>
      <c r="B209" t="s">
        <v>548</v>
      </c>
      <c r="C209" t="s">
        <v>550</v>
      </c>
      <c r="D209" t="s">
        <v>517</v>
      </c>
      <c r="E209" t="s">
        <v>491</v>
      </c>
      <c r="F209" t="s">
        <v>1827</v>
      </c>
    </row>
    <row r="210" spans="1:6" x14ac:dyDescent="0.25">
      <c r="A210" t="s">
        <v>290</v>
      </c>
      <c r="B210" t="s">
        <v>598</v>
      </c>
      <c r="C210" t="s">
        <v>601</v>
      </c>
      <c r="D210" t="s">
        <v>639</v>
      </c>
      <c r="E210" t="s">
        <v>558</v>
      </c>
      <c r="F210" t="s">
        <v>1175</v>
      </c>
    </row>
    <row r="211" spans="1:6" x14ac:dyDescent="0.25">
      <c r="A211" t="s">
        <v>298</v>
      </c>
      <c r="B211" t="s">
        <v>557</v>
      </c>
      <c r="C211" t="s">
        <v>348</v>
      </c>
      <c r="D211" t="s">
        <v>831</v>
      </c>
      <c r="E211" t="s">
        <v>491</v>
      </c>
      <c r="F211" t="s">
        <v>1189</v>
      </c>
    </row>
    <row r="212" spans="1:6" x14ac:dyDescent="0.25">
      <c r="A212" t="s">
        <v>304</v>
      </c>
      <c r="B212" t="s">
        <v>1590</v>
      </c>
      <c r="C212" t="s">
        <v>349</v>
      </c>
      <c r="D212" t="s">
        <v>818</v>
      </c>
      <c r="E212" t="s">
        <v>560</v>
      </c>
      <c r="F212" t="s">
        <v>1828</v>
      </c>
    </row>
    <row r="214" spans="1:6" x14ac:dyDescent="0.25">
      <c r="A214" t="s">
        <v>1829</v>
      </c>
    </row>
    <row r="215" spans="1:6" x14ac:dyDescent="0.25">
      <c r="A215" t="s">
        <v>1700</v>
      </c>
    </row>
    <row r="216" spans="1:6" x14ac:dyDescent="0.25">
      <c r="A216" t="s">
        <v>401</v>
      </c>
      <c r="B216" t="s">
        <v>273</v>
      </c>
      <c r="C216" t="s">
        <v>372</v>
      </c>
      <c r="D216" t="s">
        <v>278</v>
      </c>
      <c r="E216" t="s">
        <v>373</v>
      </c>
      <c r="F216" t="s">
        <v>374</v>
      </c>
    </row>
    <row r="217" spans="1:6" x14ac:dyDescent="0.25">
      <c r="A217" t="s">
        <v>402</v>
      </c>
      <c r="B217" t="s">
        <v>364</v>
      </c>
      <c r="C217" t="s">
        <v>587</v>
      </c>
      <c r="D217" t="s">
        <v>586</v>
      </c>
      <c r="E217" t="s">
        <v>536</v>
      </c>
      <c r="F217" t="s">
        <v>385</v>
      </c>
    </row>
    <row r="218" spans="1:6" x14ac:dyDescent="0.25">
      <c r="A218" t="s">
        <v>406</v>
      </c>
      <c r="B218" t="s">
        <v>1782</v>
      </c>
      <c r="C218" t="s">
        <v>337</v>
      </c>
      <c r="D218" t="s">
        <v>855</v>
      </c>
      <c r="E218" t="s">
        <v>551</v>
      </c>
      <c r="F218" t="s">
        <v>1049</v>
      </c>
    </row>
    <row r="219" spans="1:6" x14ac:dyDescent="0.25">
      <c r="A219" t="s">
        <v>304</v>
      </c>
      <c r="B219" t="s">
        <v>1590</v>
      </c>
      <c r="C219" t="s">
        <v>349</v>
      </c>
      <c r="D219" t="s">
        <v>818</v>
      </c>
      <c r="E219" t="s">
        <v>560</v>
      </c>
      <c r="F219" t="s">
        <v>1828</v>
      </c>
    </row>
    <row r="221" spans="1:6" x14ac:dyDescent="0.25">
      <c r="A221" t="s">
        <v>1830</v>
      </c>
    </row>
    <row r="222" spans="1:6" x14ac:dyDescent="0.25">
      <c r="A222" t="s">
        <v>1701</v>
      </c>
    </row>
    <row r="223" spans="1:6" x14ac:dyDescent="0.25">
      <c r="A223" t="s">
        <v>371</v>
      </c>
      <c r="B223" t="s">
        <v>273</v>
      </c>
      <c r="C223" t="s">
        <v>372</v>
      </c>
      <c r="D223" t="s">
        <v>278</v>
      </c>
      <c r="E223" t="s">
        <v>373</v>
      </c>
      <c r="F223" t="s">
        <v>374</v>
      </c>
    </row>
    <row r="224" spans="1:6" x14ac:dyDescent="0.25">
      <c r="A224" t="s">
        <v>375</v>
      </c>
      <c r="B224" t="s">
        <v>568</v>
      </c>
      <c r="C224" t="s">
        <v>488</v>
      </c>
      <c r="D224" t="s">
        <v>570</v>
      </c>
      <c r="E224" t="s">
        <v>569</v>
      </c>
      <c r="F224" t="s">
        <v>1061</v>
      </c>
    </row>
    <row r="225" spans="1:7" x14ac:dyDescent="0.25">
      <c r="A225" t="s">
        <v>380</v>
      </c>
      <c r="B225" t="s">
        <v>573</v>
      </c>
      <c r="C225" t="s">
        <v>285</v>
      </c>
      <c r="D225" t="s">
        <v>416</v>
      </c>
      <c r="E225" t="s">
        <v>1392</v>
      </c>
      <c r="F225" t="s">
        <v>576</v>
      </c>
    </row>
    <row r="226" spans="1:7" x14ac:dyDescent="0.25">
      <c r="A226" t="s">
        <v>386</v>
      </c>
      <c r="B226" t="s">
        <v>577</v>
      </c>
      <c r="C226" t="s">
        <v>731</v>
      </c>
      <c r="D226" t="s">
        <v>815</v>
      </c>
      <c r="E226" t="s">
        <v>815</v>
      </c>
      <c r="F226" t="s">
        <v>1535</v>
      </c>
    </row>
    <row r="227" spans="1:7" x14ac:dyDescent="0.25">
      <c r="A227" t="s">
        <v>392</v>
      </c>
      <c r="B227" t="s">
        <v>718</v>
      </c>
      <c r="C227" t="s">
        <v>1282</v>
      </c>
      <c r="D227" t="s">
        <v>1063</v>
      </c>
      <c r="E227" t="s">
        <v>482</v>
      </c>
      <c r="F227" t="s">
        <v>1524</v>
      </c>
    </row>
    <row r="228" spans="1:7" x14ac:dyDescent="0.25">
      <c r="A228" t="s">
        <v>304</v>
      </c>
      <c r="B228" t="s">
        <v>1590</v>
      </c>
      <c r="C228" t="s">
        <v>349</v>
      </c>
      <c r="D228" t="s">
        <v>818</v>
      </c>
      <c r="E228" t="s">
        <v>560</v>
      </c>
      <c r="F228" t="s">
        <v>1828</v>
      </c>
    </row>
    <row r="230" spans="1:7" x14ac:dyDescent="0.25">
      <c r="A230" t="s">
        <v>1831</v>
      </c>
    </row>
    <row r="231" spans="1:7" x14ac:dyDescent="0.25">
      <c r="A231" t="s">
        <v>1702</v>
      </c>
    </row>
    <row r="232" spans="1:7" x14ac:dyDescent="0.25">
      <c r="A232" t="s">
        <v>313</v>
      </c>
      <c r="B232" t="s">
        <v>273</v>
      </c>
      <c r="C232" t="s">
        <v>372</v>
      </c>
      <c r="D232" t="s">
        <v>278</v>
      </c>
      <c r="E232" t="s">
        <v>373</v>
      </c>
      <c r="F232" t="s">
        <v>374</v>
      </c>
    </row>
    <row r="233" spans="1:7" x14ac:dyDescent="0.25">
      <c r="A233" t="s">
        <v>314</v>
      </c>
      <c r="B233" t="s">
        <v>393</v>
      </c>
      <c r="C233" t="s">
        <v>492</v>
      </c>
      <c r="D233" t="s">
        <v>559</v>
      </c>
      <c r="E233" t="s">
        <v>669</v>
      </c>
      <c r="F233" t="s">
        <v>991</v>
      </c>
    </row>
    <row r="234" spans="1:7" x14ac:dyDescent="0.25">
      <c r="A234" t="s">
        <v>321</v>
      </c>
      <c r="B234" t="s">
        <v>1593</v>
      </c>
      <c r="C234" t="s">
        <v>755</v>
      </c>
      <c r="D234" t="s">
        <v>316</v>
      </c>
      <c r="E234" t="s">
        <v>681</v>
      </c>
      <c r="F234" t="s">
        <v>1379</v>
      </c>
    </row>
    <row r="235" spans="1:7" x14ac:dyDescent="0.25">
      <c r="A235" t="s">
        <v>304</v>
      </c>
      <c r="B235" t="s">
        <v>1590</v>
      </c>
      <c r="C235" t="s">
        <v>349</v>
      </c>
      <c r="D235" t="s">
        <v>818</v>
      </c>
      <c r="E235" t="s">
        <v>560</v>
      </c>
      <c r="F235" t="s">
        <v>1828</v>
      </c>
    </row>
    <row r="237" spans="1:7" x14ac:dyDescent="0.25">
      <c r="A237" t="s">
        <v>1832</v>
      </c>
    </row>
    <row r="238" spans="1:7" x14ac:dyDescent="0.25">
      <c r="A238" t="s">
        <v>101</v>
      </c>
    </row>
    <row r="239" spans="1:7" x14ac:dyDescent="0.25">
      <c r="A239" t="s">
        <v>272</v>
      </c>
      <c r="B239" t="s">
        <v>273</v>
      </c>
      <c r="C239" t="s">
        <v>543</v>
      </c>
      <c r="D239" t="s">
        <v>544</v>
      </c>
      <c r="E239" t="s">
        <v>545</v>
      </c>
      <c r="F239" t="s">
        <v>546</v>
      </c>
      <c r="G239" t="s">
        <v>547</v>
      </c>
    </row>
    <row r="240" spans="1:7" x14ac:dyDescent="0.25">
      <c r="A240" t="s">
        <v>282</v>
      </c>
      <c r="B240" t="s">
        <v>548</v>
      </c>
      <c r="C240" t="s">
        <v>517</v>
      </c>
      <c r="D240" t="s">
        <v>663</v>
      </c>
      <c r="E240" t="s">
        <v>619</v>
      </c>
      <c r="F240" t="s">
        <v>619</v>
      </c>
      <c r="G240" t="s">
        <v>491</v>
      </c>
    </row>
    <row r="241" spans="1:7" x14ac:dyDescent="0.25">
      <c r="A241" t="s">
        <v>290</v>
      </c>
      <c r="B241" t="s">
        <v>553</v>
      </c>
      <c r="C241" t="s">
        <v>339</v>
      </c>
      <c r="D241" t="s">
        <v>664</v>
      </c>
      <c r="E241" t="s">
        <v>665</v>
      </c>
      <c r="F241" t="s">
        <v>666</v>
      </c>
      <c r="G241" t="s">
        <v>395</v>
      </c>
    </row>
    <row r="242" spans="1:7" x14ac:dyDescent="0.25">
      <c r="A242" t="s">
        <v>298</v>
      </c>
      <c r="B242" t="s">
        <v>557</v>
      </c>
      <c r="C242" t="s">
        <v>609</v>
      </c>
      <c r="D242" t="s">
        <v>645</v>
      </c>
      <c r="E242" t="s">
        <v>531</v>
      </c>
      <c r="F242" t="s">
        <v>526</v>
      </c>
      <c r="G242" t="s">
        <v>460</v>
      </c>
    </row>
    <row r="243" spans="1:7" x14ac:dyDescent="0.25">
      <c r="A243" t="s">
        <v>304</v>
      </c>
      <c r="B243" t="s">
        <v>562</v>
      </c>
      <c r="C243" t="s">
        <v>563</v>
      </c>
      <c r="D243" t="s">
        <v>638</v>
      </c>
      <c r="E243" t="s">
        <v>667</v>
      </c>
      <c r="F243" t="s">
        <v>316</v>
      </c>
      <c r="G243" t="s">
        <v>625</v>
      </c>
    </row>
    <row r="245" spans="1:7" x14ac:dyDescent="0.25">
      <c r="A245" t="s">
        <v>1833</v>
      </c>
    </row>
    <row r="246" spans="1:7" x14ac:dyDescent="0.25">
      <c r="A246" t="s">
        <v>102</v>
      </c>
    </row>
    <row r="247" spans="1:7" x14ac:dyDescent="0.25">
      <c r="A247" t="s">
        <v>313</v>
      </c>
      <c r="B247" t="s">
        <v>273</v>
      </c>
      <c r="C247" t="s">
        <v>543</v>
      </c>
      <c r="D247" t="s">
        <v>544</v>
      </c>
      <c r="E247" t="s">
        <v>545</v>
      </c>
      <c r="F247" t="s">
        <v>546</v>
      </c>
      <c r="G247" t="s">
        <v>547</v>
      </c>
    </row>
    <row r="248" spans="1:7" x14ac:dyDescent="0.25">
      <c r="A248" t="s">
        <v>314</v>
      </c>
      <c r="B248" t="s">
        <v>393</v>
      </c>
      <c r="C248" t="s">
        <v>669</v>
      </c>
      <c r="D248" t="s">
        <v>670</v>
      </c>
      <c r="E248" t="s">
        <v>671</v>
      </c>
      <c r="F248" t="s">
        <v>672</v>
      </c>
      <c r="G248" t="s">
        <v>536</v>
      </c>
    </row>
    <row r="249" spans="1:7" x14ac:dyDescent="0.25">
      <c r="A249" t="s">
        <v>321</v>
      </c>
      <c r="B249" t="s">
        <v>598</v>
      </c>
      <c r="C249" t="s">
        <v>673</v>
      </c>
      <c r="D249" t="s">
        <v>674</v>
      </c>
      <c r="E249" t="s">
        <v>675</v>
      </c>
      <c r="F249" t="s">
        <v>673</v>
      </c>
      <c r="G249" t="s">
        <v>599</v>
      </c>
    </row>
    <row r="250" spans="1:7" x14ac:dyDescent="0.25">
      <c r="A250" t="s">
        <v>304</v>
      </c>
      <c r="B250" t="s">
        <v>562</v>
      </c>
      <c r="C250" t="s">
        <v>563</v>
      </c>
      <c r="D250" t="s">
        <v>638</v>
      </c>
      <c r="E250" t="s">
        <v>667</v>
      </c>
      <c r="F250" t="s">
        <v>316</v>
      </c>
      <c r="G250" t="s">
        <v>625</v>
      </c>
    </row>
    <row r="252" spans="1:7" x14ac:dyDescent="0.25">
      <c r="A252" t="s">
        <v>676</v>
      </c>
    </row>
    <row r="253" spans="1:7" x14ac:dyDescent="0.25">
      <c r="A253" t="s">
        <v>1703</v>
      </c>
    </row>
    <row r="254" spans="1:7" x14ac:dyDescent="0.25">
      <c r="A254" t="s">
        <v>313</v>
      </c>
      <c r="B254" t="s">
        <v>273</v>
      </c>
      <c r="C254" t="s">
        <v>525</v>
      </c>
      <c r="D254" t="s">
        <v>527</v>
      </c>
      <c r="E254" t="s">
        <v>529</v>
      </c>
      <c r="F254" t="s">
        <v>532</v>
      </c>
    </row>
    <row r="255" spans="1:7" x14ac:dyDescent="0.25">
      <c r="A255" t="s">
        <v>314</v>
      </c>
      <c r="B255" t="s">
        <v>393</v>
      </c>
      <c r="C255" t="s">
        <v>586</v>
      </c>
      <c r="D255" t="s">
        <v>1027</v>
      </c>
      <c r="E255" t="s">
        <v>492</v>
      </c>
      <c r="F255" t="s">
        <v>597</v>
      </c>
    </row>
    <row r="256" spans="1:7" x14ac:dyDescent="0.25">
      <c r="A256" t="s">
        <v>321</v>
      </c>
      <c r="B256" t="s">
        <v>1593</v>
      </c>
      <c r="C256" t="s">
        <v>1380</v>
      </c>
      <c r="D256" t="s">
        <v>947</v>
      </c>
      <c r="E256" t="s">
        <v>348</v>
      </c>
      <c r="F256" t="s">
        <v>995</v>
      </c>
    </row>
    <row r="257" spans="1:16" x14ac:dyDescent="0.25">
      <c r="A257" t="s">
        <v>304</v>
      </c>
      <c r="B257" t="s">
        <v>1590</v>
      </c>
      <c r="C257" t="s">
        <v>560</v>
      </c>
      <c r="D257" t="s">
        <v>679</v>
      </c>
      <c r="E257" t="s">
        <v>918</v>
      </c>
      <c r="F257" t="s">
        <v>1163</v>
      </c>
    </row>
    <row r="259" spans="1:16" x14ac:dyDescent="0.25">
      <c r="A259" t="s">
        <v>685</v>
      </c>
    </row>
    <row r="260" spans="1:16" x14ac:dyDescent="0.25">
      <c r="A260" t="s">
        <v>1704</v>
      </c>
    </row>
    <row r="261" spans="1:16" x14ac:dyDescent="0.25">
      <c r="A261" t="s">
        <v>313</v>
      </c>
      <c r="B261" t="s">
        <v>273</v>
      </c>
      <c r="C261" t="s">
        <v>686</v>
      </c>
      <c r="D261" t="s">
        <v>687</v>
      </c>
      <c r="E261" t="s">
        <v>688</v>
      </c>
      <c r="F261" t="s">
        <v>689</v>
      </c>
      <c r="G261" t="s">
        <v>690</v>
      </c>
      <c r="H261" t="s">
        <v>691</v>
      </c>
      <c r="I261" t="s">
        <v>692</v>
      </c>
      <c r="J261" t="s">
        <v>693</v>
      </c>
      <c r="K261" t="s">
        <v>694</v>
      </c>
      <c r="L261" t="s">
        <v>695</v>
      </c>
      <c r="M261" t="s">
        <v>696</v>
      </c>
      <c r="N261" t="s">
        <v>697</v>
      </c>
      <c r="O261" t="s">
        <v>698</v>
      </c>
      <c r="P261" t="s">
        <v>699</v>
      </c>
    </row>
    <row r="262" spans="1:16" x14ac:dyDescent="0.25">
      <c r="A262" t="s">
        <v>314</v>
      </c>
      <c r="B262" t="s">
        <v>393</v>
      </c>
      <c r="C262" t="s">
        <v>671</v>
      </c>
      <c r="D262" t="s">
        <v>536</v>
      </c>
      <c r="E262" t="s">
        <v>574</v>
      </c>
      <c r="F262" t="s">
        <v>287</v>
      </c>
      <c r="G262" t="s">
        <v>596</v>
      </c>
      <c r="H262" t="s">
        <v>936</v>
      </c>
      <c r="I262" t="s">
        <v>394</v>
      </c>
      <c r="J262" t="s">
        <v>492</v>
      </c>
      <c r="K262" t="s">
        <v>479</v>
      </c>
      <c r="L262" t="s">
        <v>342</v>
      </c>
      <c r="M262" t="s">
        <v>342</v>
      </c>
      <c r="N262" t="s">
        <v>394</v>
      </c>
      <c r="O262" t="s">
        <v>536</v>
      </c>
      <c r="P262" t="s">
        <v>287</v>
      </c>
    </row>
    <row r="263" spans="1:16" x14ac:dyDescent="0.25">
      <c r="A263" t="s">
        <v>321</v>
      </c>
      <c r="B263" t="s">
        <v>1593</v>
      </c>
      <c r="C263" t="s">
        <v>1059</v>
      </c>
      <c r="D263" t="s">
        <v>308</v>
      </c>
      <c r="E263" t="s">
        <v>683</v>
      </c>
      <c r="F263" t="s">
        <v>599</v>
      </c>
      <c r="G263" t="s">
        <v>300</v>
      </c>
      <c r="H263" t="s">
        <v>986</v>
      </c>
      <c r="I263" t="s">
        <v>539</v>
      </c>
      <c r="J263" t="s">
        <v>683</v>
      </c>
      <c r="K263" t="s">
        <v>348</v>
      </c>
      <c r="L263" t="s">
        <v>308</v>
      </c>
      <c r="M263" t="s">
        <v>683</v>
      </c>
      <c r="N263" t="s">
        <v>308</v>
      </c>
      <c r="O263" t="s">
        <v>308</v>
      </c>
      <c r="P263" t="s">
        <v>539</v>
      </c>
    </row>
    <row r="264" spans="1:16" x14ac:dyDescent="0.25">
      <c r="A264" t="s">
        <v>304</v>
      </c>
      <c r="B264" t="s">
        <v>1590</v>
      </c>
      <c r="C264" t="s">
        <v>1834</v>
      </c>
      <c r="D264" t="s">
        <v>488</v>
      </c>
      <c r="E264" t="s">
        <v>467</v>
      </c>
      <c r="F264" t="s">
        <v>805</v>
      </c>
      <c r="G264" t="s">
        <v>1170</v>
      </c>
      <c r="H264" t="s">
        <v>579</v>
      </c>
      <c r="I264" t="s">
        <v>395</v>
      </c>
      <c r="J264" t="s">
        <v>539</v>
      </c>
      <c r="K264" t="s">
        <v>704</v>
      </c>
      <c r="L264" t="s">
        <v>564</v>
      </c>
      <c r="M264" t="s">
        <v>318</v>
      </c>
      <c r="N264" t="s">
        <v>409</v>
      </c>
      <c r="O264" t="s">
        <v>488</v>
      </c>
      <c r="P264" t="s">
        <v>492</v>
      </c>
    </row>
    <row r="266" spans="1:16" x14ac:dyDescent="0.25">
      <c r="A266" t="s">
        <v>1835</v>
      </c>
    </row>
    <row r="267" spans="1:16" x14ac:dyDescent="0.25">
      <c r="A267" t="s">
        <v>106</v>
      </c>
    </row>
    <row r="268" spans="1:16" x14ac:dyDescent="0.25">
      <c r="A268" t="s">
        <v>272</v>
      </c>
      <c r="B268" t="s">
        <v>273</v>
      </c>
      <c r="C268" t="s">
        <v>707</v>
      </c>
      <c r="D268" t="s">
        <v>372</v>
      </c>
      <c r="E268" t="s">
        <v>708</v>
      </c>
      <c r="F268" t="s">
        <v>709</v>
      </c>
      <c r="G268" t="s">
        <v>357</v>
      </c>
      <c r="H268" t="s">
        <v>710</v>
      </c>
      <c r="I268" t="s">
        <v>280</v>
      </c>
      <c r="J268" t="s">
        <v>711</v>
      </c>
      <c r="K268" t="s">
        <v>712</v>
      </c>
      <c r="L268" t="s">
        <v>713</v>
      </c>
      <c r="M268" t="s">
        <v>714</v>
      </c>
      <c r="N268" t="s">
        <v>715</v>
      </c>
    </row>
    <row r="269" spans="1:16" x14ac:dyDescent="0.25">
      <c r="A269" t="s">
        <v>282</v>
      </c>
      <c r="B269" t="s">
        <v>1172</v>
      </c>
      <c r="C269" t="s">
        <v>287</v>
      </c>
      <c r="D269" t="s">
        <v>287</v>
      </c>
      <c r="E269" t="s">
        <v>287</v>
      </c>
      <c r="F269" t="s">
        <v>287</v>
      </c>
      <c r="G269" t="s">
        <v>287</v>
      </c>
      <c r="H269" t="s">
        <v>287</v>
      </c>
      <c r="I269" t="s">
        <v>287</v>
      </c>
      <c r="J269" t="s">
        <v>1816</v>
      </c>
      <c r="K269" t="s">
        <v>983</v>
      </c>
      <c r="L269" t="s">
        <v>660</v>
      </c>
      <c r="M269" t="s">
        <v>581</v>
      </c>
      <c r="N269" t="s">
        <v>669</v>
      </c>
    </row>
    <row r="270" spans="1:16" x14ac:dyDescent="0.25">
      <c r="A270" t="s">
        <v>290</v>
      </c>
      <c r="B270" t="s">
        <v>1836</v>
      </c>
      <c r="C270" t="s">
        <v>287</v>
      </c>
      <c r="D270" t="s">
        <v>287</v>
      </c>
      <c r="E270" t="s">
        <v>539</v>
      </c>
      <c r="F270" t="s">
        <v>615</v>
      </c>
      <c r="G270" t="s">
        <v>287</v>
      </c>
      <c r="H270" t="s">
        <v>601</v>
      </c>
      <c r="I270" t="s">
        <v>287</v>
      </c>
      <c r="J270" t="s">
        <v>1266</v>
      </c>
      <c r="K270" t="s">
        <v>602</v>
      </c>
      <c r="L270" t="s">
        <v>739</v>
      </c>
      <c r="M270" t="s">
        <v>1837</v>
      </c>
      <c r="N270" t="s">
        <v>1771</v>
      </c>
    </row>
    <row r="271" spans="1:16" x14ac:dyDescent="0.25">
      <c r="A271" t="s">
        <v>298</v>
      </c>
      <c r="B271" t="s">
        <v>725</v>
      </c>
      <c r="C271" t="s">
        <v>287</v>
      </c>
      <c r="D271" t="s">
        <v>287</v>
      </c>
      <c r="E271" t="s">
        <v>522</v>
      </c>
      <c r="F271" t="s">
        <v>419</v>
      </c>
      <c r="G271" t="s">
        <v>287</v>
      </c>
      <c r="H271" t="s">
        <v>419</v>
      </c>
      <c r="I271" t="s">
        <v>287</v>
      </c>
      <c r="J271" t="s">
        <v>726</v>
      </c>
      <c r="K271" t="s">
        <v>727</v>
      </c>
      <c r="L271" t="s">
        <v>728</v>
      </c>
      <c r="M271" t="s">
        <v>729</v>
      </c>
      <c r="N271" t="s">
        <v>419</v>
      </c>
    </row>
    <row r="272" spans="1:16" x14ac:dyDescent="0.25">
      <c r="A272" t="s">
        <v>304</v>
      </c>
      <c r="B272" t="s">
        <v>553</v>
      </c>
      <c r="C272" t="s">
        <v>287</v>
      </c>
      <c r="D272" t="s">
        <v>287</v>
      </c>
      <c r="E272" t="s">
        <v>395</v>
      </c>
      <c r="F272" t="s">
        <v>746</v>
      </c>
      <c r="G272" t="s">
        <v>287</v>
      </c>
      <c r="H272" t="s">
        <v>564</v>
      </c>
      <c r="I272" t="s">
        <v>287</v>
      </c>
      <c r="J272" t="s">
        <v>716</v>
      </c>
      <c r="K272" t="s">
        <v>556</v>
      </c>
      <c r="L272" t="s">
        <v>666</v>
      </c>
      <c r="M272" t="s">
        <v>1838</v>
      </c>
      <c r="N272" t="s">
        <v>666</v>
      </c>
    </row>
    <row r="274" spans="1:14" x14ac:dyDescent="0.25">
      <c r="A274" t="s">
        <v>1839</v>
      </c>
    </row>
    <row r="275" spans="1:14" x14ac:dyDescent="0.25">
      <c r="A275" t="s">
        <v>107</v>
      </c>
    </row>
    <row r="276" spans="1:14" x14ac:dyDescent="0.25">
      <c r="A276" t="s">
        <v>736</v>
      </c>
      <c r="B276" t="s">
        <v>273</v>
      </c>
      <c r="C276" t="s">
        <v>707</v>
      </c>
      <c r="D276" t="s">
        <v>372</v>
      </c>
      <c r="E276" t="s">
        <v>708</v>
      </c>
      <c r="F276" t="s">
        <v>709</v>
      </c>
      <c r="G276" t="s">
        <v>357</v>
      </c>
      <c r="H276" t="s">
        <v>710</v>
      </c>
      <c r="I276" t="s">
        <v>280</v>
      </c>
      <c r="J276" t="s">
        <v>711</v>
      </c>
      <c r="K276" t="s">
        <v>712</v>
      </c>
      <c r="L276" t="s">
        <v>713</v>
      </c>
      <c r="M276" t="s">
        <v>714</v>
      </c>
      <c r="N276" t="s">
        <v>715</v>
      </c>
    </row>
    <row r="277" spans="1:14" x14ac:dyDescent="0.25">
      <c r="A277" t="s">
        <v>737</v>
      </c>
      <c r="B277" t="s">
        <v>967</v>
      </c>
      <c r="C277" t="s">
        <v>287</v>
      </c>
      <c r="D277" t="s">
        <v>287</v>
      </c>
      <c r="E277" t="s">
        <v>395</v>
      </c>
      <c r="F277" t="s">
        <v>815</v>
      </c>
      <c r="G277" t="s">
        <v>287</v>
      </c>
      <c r="H277" t="s">
        <v>347</v>
      </c>
      <c r="I277" t="s">
        <v>287</v>
      </c>
      <c r="J277" t="s">
        <v>385</v>
      </c>
      <c r="K277" t="s">
        <v>288</v>
      </c>
      <c r="L277" t="s">
        <v>655</v>
      </c>
      <c r="M277" t="s">
        <v>734</v>
      </c>
      <c r="N277" t="s">
        <v>660</v>
      </c>
    </row>
    <row r="278" spans="1:14" x14ac:dyDescent="0.25">
      <c r="A278" t="s">
        <v>741</v>
      </c>
      <c r="B278" t="s">
        <v>439</v>
      </c>
      <c r="C278" t="s">
        <v>287</v>
      </c>
      <c r="D278" t="s">
        <v>287</v>
      </c>
      <c r="E278" t="s">
        <v>287</v>
      </c>
      <c r="F278" t="s">
        <v>287</v>
      </c>
      <c r="G278" t="s">
        <v>287</v>
      </c>
      <c r="H278" t="s">
        <v>287</v>
      </c>
      <c r="I278" t="s">
        <v>287</v>
      </c>
      <c r="J278" t="s">
        <v>519</v>
      </c>
      <c r="K278" t="s">
        <v>581</v>
      </c>
      <c r="L278" t="s">
        <v>287</v>
      </c>
      <c r="M278" t="s">
        <v>519</v>
      </c>
      <c r="N278" t="s">
        <v>287</v>
      </c>
    </row>
    <row r="279" spans="1:14" x14ac:dyDescent="0.25">
      <c r="A279" t="s">
        <v>742</v>
      </c>
      <c r="B279" t="s">
        <v>548</v>
      </c>
      <c r="C279" t="s">
        <v>287</v>
      </c>
      <c r="D279" t="s">
        <v>287</v>
      </c>
      <c r="E279" t="s">
        <v>550</v>
      </c>
      <c r="F279" t="s">
        <v>491</v>
      </c>
      <c r="G279" t="s">
        <v>287</v>
      </c>
      <c r="H279" t="s">
        <v>517</v>
      </c>
      <c r="I279" t="s">
        <v>287</v>
      </c>
      <c r="J279" t="s">
        <v>751</v>
      </c>
      <c r="K279" t="s">
        <v>716</v>
      </c>
      <c r="L279" t="s">
        <v>549</v>
      </c>
      <c r="M279" t="s">
        <v>717</v>
      </c>
      <c r="N279" t="s">
        <v>550</v>
      </c>
    </row>
    <row r="280" spans="1:14" x14ac:dyDescent="0.25">
      <c r="A280" t="s">
        <v>304</v>
      </c>
      <c r="B280" t="s">
        <v>553</v>
      </c>
      <c r="C280" t="s">
        <v>287</v>
      </c>
      <c r="D280" t="s">
        <v>287</v>
      </c>
      <c r="E280" t="s">
        <v>395</v>
      </c>
      <c r="F280" t="s">
        <v>746</v>
      </c>
      <c r="G280" t="s">
        <v>287</v>
      </c>
      <c r="H280" t="s">
        <v>564</v>
      </c>
      <c r="I280" t="s">
        <v>287</v>
      </c>
      <c r="J280" t="s">
        <v>716</v>
      </c>
      <c r="K280" t="s">
        <v>556</v>
      </c>
      <c r="L280" t="s">
        <v>666</v>
      </c>
      <c r="M280" t="s">
        <v>1838</v>
      </c>
      <c r="N280" t="s">
        <v>666</v>
      </c>
    </row>
    <row r="282" spans="1:14" x14ac:dyDescent="0.25">
      <c r="A282" t="s">
        <v>1840</v>
      </c>
    </row>
    <row r="283" spans="1:14" x14ac:dyDescent="0.25">
      <c r="A283" t="s">
        <v>108</v>
      </c>
    </row>
    <row r="284" spans="1:14" x14ac:dyDescent="0.25">
      <c r="A284" t="s">
        <v>313</v>
      </c>
      <c r="B284" t="s">
        <v>273</v>
      </c>
      <c r="C284" t="s">
        <v>707</v>
      </c>
      <c r="D284" t="s">
        <v>372</v>
      </c>
      <c r="E284" t="s">
        <v>708</v>
      </c>
      <c r="F284" t="s">
        <v>709</v>
      </c>
      <c r="G284" t="s">
        <v>357</v>
      </c>
      <c r="H284" t="s">
        <v>710</v>
      </c>
      <c r="I284" t="s">
        <v>280</v>
      </c>
      <c r="J284" t="s">
        <v>711</v>
      </c>
      <c r="K284" t="s">
        <v>712</v>
      </c>
      <c r="L284" t="s">
        <v>713</v>
      </c>
      <c r="M284" t="s">
        <v>714</v>
      </c>
      <c r="N284" t="s">
        <v>715</v>
      </c>
    </row>
    <row r="285" spans="1:14" x14ac:dyDescent="0.25">
      <c r="A285" t="s">
        <v>314</v>
      </c>
      <c r="B285" t="s">
        <v>1841</v>
      </c>
      <c r="C285" t="s">
        <v>287</v>
      </c>
      <c r="D285" t="s">
        <v>287</v>
      </c>
      <c r="E285" t="s">
        <v>574</v>
      </c>
      <c r="F285" t="s">
        <v>396</v>
      </c>
      <c r="G285" t="s">
        <v>287</v>
      </c>
      <c r="H285" t="s">
        <v>919</v>
      </c>
      <c r="I285" t="s">
        <v>287</v>
      </c>
      <c r="J285" t="s">
        <v>1197</v>
      </c>
      <c r="K285" t="s">
        <v>1197</v>
      </c>
      <c r="L285" t="s">
        <v>396</v>
      </c>
      <c r="M285" t="s">
        <v>1389</v>
      </c>
      <c r="N285" t="s">
        <v>753</v>
      </c>
    </row>
    <row r="286" spans="1:14" x14ac:dyDescent="0.25">
      <c r="A286" t="s">
        <v>321</v>
      </c>
      <c r="B286" t="s">
        <v>1842</v>
      </c>
      <c r="C286" t="s">
        <v>287</v>
      </c>
      <c r="D286" t="s">
        <v>287</v>
      </c>
      <c r="E286" t="s">
        <v>766</v>
      </c>
      <c r="F286" t="s">
        <v>348</v>
      </c>
      <c r="G286" t="s">
        <v>287</v>
      </c>
      <c r="H286" t="s">
        <v>287</v>
      </c>
      <c r="I286" t="s">
        <v>287</v>
      </c>
      <c r="J286" t="s">
        <v>1163</v>
      </c>
      <c r="K286" t="s">
        <v>405</v>
      </c>
      <c r="L286" t="s">
        <v>1843</v>
      </c>
      <c r="M286" t="s">
        <v>974</v>
      </c>
      <c r="N286" t="s">
        <v>733</v>
      </c>
    </row>
    <row r="287" spans="1:14" x14ac:dyDescent="0.25">
      <c r="A287" t="s">
        <v>304</v>
      </c>
      <c r="B287" t="s">
        <v>553</v>
      </c>
      <c r="C287" t="s">
        <v>287</v>
      </c>
      <c r="D287" t="s">
        <v>287</v>
      </c>
      <c r="E287" t="s">
        <v>395</v>
      </c>
      <c r="F287" t="s">
        <v>746</v>
      </c>
      <c r="G287" t="s">
        <v>287</v>
      </c>
      <c r="H287" t="s">
        <v>564</v>
      </c>
      <c r="I287" t="s">
        <v>287</v>
      </c>
      <c r="J287" t="s">
        <v>716</v>
      </c>
      <c r="K287" t="s">
        <v>556</v>
      </c>
      <c r="L287" t="s">
        <v>666</v>
      </c>
      <c r="M287" t="s">
        <v>1838</v>
      </c>
      <c r="N287" t="s">
        <v>666</v>
      </c>
    </row>
    <row r="289" spans="1:5" x14ac:dyDescent="0.25">
      <c r="A289" t="s">
        <v>760</v>
      </c>
    </row>
    <row r="290" spans="1:5" x14ac:dyDescent="0.25">
      <c r="A290" t="s">
        <v>1705</v>
      </c>
    </row>
    <row r="291" spans="1:5" x14ac:dyDescent="0.25">
      <c r="A291" t="s">
        <v>313</v>
      </c>
      <c r="B291" t="s">
        <v>273</v>
      </c>
      <c r="C291" t="s">
        <v>761</v>
      </c>
      <c r="D291" t="s">
        <v>762</v>
      </c>
      <c r="E291" t="s">
        <v>763</v>
      </c>
    </row>
    <row r="292" spans="1:5" x14ac:dyDescent="0.25">
      <c r="A292" t="s">
        <v>314</v>
      </c>
      <c r="B292" t="s">
        <v>393</v>
      </c>
      <c r="C292" t="s">
        <v>1844</v>
      </c>
      <c r="D292" t="s">
        <v>287</v>
      </c>
      <c r="E292" t="s">
        <v>492</v>
      </c>
    </row>
    <row r="293" spans="1:5" x14ac:dyDescent="0.25">
      <c r="A293" t="s">
        <v>321</v>
      </c>
      <c r="B293" t="s">
        <v>1593</v>
      </c>
      <c r="C293" t="s">
        <v>1510</v>
      </c>
      <c r="D293" t="s">
        <v>599</v>
      </c>
      <c r="E293" t="s">
        <v>683</v>
      </c>
    </row>
    <row r="294" spans="1:5" x14ac:dyDescent="0.25">
      <c r="A294" t="s">
        <v>304</v>
      </c>
      <c r="B294" t="s">
        <v>1590</v>
      </c>
      <c r="C294" t="s">
        <v>1845</v>
      </c>
      <c r="D294" t="s">
        <v>805</v>
      </c>
      <c r="E294" t="s">
        <v>539</v>
      </c>
    </row>
    <row r="296" spans="1:5" x14ac:dyDescent="0.25">
      <c r="A296" t="s">
        <v>768</v>
      </c>
    </row>
    <row r="297" spans="1:5" x14ac:dyDescent="0.25">
      <c r="A297" t="s">
        <v>1706</v>
      </c>
    </row>
    <row r="298" spans="1:5" x14ac:dyDescent="0.25">
      <c r="A298" t="s">
        <v>313</v>
      </c>
      <c r="B298" t="s">
        <v>273</v>
      </c>
      <c r="C298" t="s">
        <v>761</v>
      </c>
      <c r="D298" t="s">
        <v>762</v>
      </c>
      <c r="E298" t="s">
        <v>763</v>
      </c>
    </row>
    <row r="299" spans="1:5" x14ac:dyDescent="0.25">
      <c r="A299" t="s">
        <v>314</v>
      </c>
      <c r="B299" t="s">
        <v>393</v>
      </c>
      <c r="C299" t="s">
        <v>968</v>
      </c>
      <c r="D299" t="s">
        <v>492</v>
      </c>
      <c r="E299" t="s">
        <v>1027</v>
      </c>
    </row>
    <row r="300" spans="1:5" x14ac:dyDescent="0.25">
      <c r="A300" t="s">
        <v>321</v>
      </c>
      <c r="B300" t="s">
        <v>1593</v>
      </c>
      <c r="C300" t="s">
        <v>909</v>
      </c>
      <c r="D300" t="s">
        <v>683</v>
      </c>
      <c r="E300" t="s">
        <v>823</v>
      </c>
    </row>
    <row r="301" spans="1:5" x14ac:dyDescent="0.25">
      <c r="A301" t="s">
        <v>304</v>
      </c>
      <c r="B301" t="s">
        <v>1590</v>
      </c>
      <c r="C301" t="s">
        <v>846</v>
      </c>
      <c r="D301" t="s">
        <v>539</v>
      </c>
      <c r="E301" t="s">
        <v>596</v>
      </c>
    </row>
    <row r="303" spans="1:5" x14ac:dyDescent="0.25">
      <c r="A303" t="s">
        <v>775</v>
      </c>
    </row>
    <row r="304" spans="1:5" x14ac:dyDescent="0.25">
      <c r="A304" t="s">
        <v>1707</v>
      </c>
    </row>
    <row r="305" spans="1:6" x14ac:dyDescent="0.25">
      <c r="A305" t="s">
        <v>313</v>
      </c>
      <c r="B305" t="s">
        <v>273</v>
      </c>
      <c r="C305" t="s">
        <v>761</v>
      </c>
      <c r="D305" t="s">
        <v>762</v>
      </c>
      <c r="E305" t="s">
        <v>763</v>
      </c>
    </row>
    <row r="306" spans="1:6" x14ac:dyDescent="0.25">
      <c r="A306" t="s">
        <v>314</v>
      </c>
      <c r="B306" t="s">
        <v>393</v>
      </c>
      <c r="C306" t="s">
        <v>397</v>
      </c>
      <c r="D306" t="s">
        <v>287</v>
      </c>
      <c r="E306" t="s">
        <v>655</v>
      </c>
    </row>
    <row r="307" spans="1:6" x14ac:dyDescent="0.25">
      <c r="A307" t="s">
        <v>321</v>
      </c>
      <c r="B307" t="s">
        <v>1593</v>
      </c>
      <c r="C307" t="s">
        <v>1846</v>
      </c>
      <c r="D307" t="s">
        <v>599</v>
      </c>
      <c r="E307" t="s">
        <v>316</v>
      </c>
    </row>
    <row r="308" spans="1:6" x14ac:dyDescent="0.25">
      <c r="A308" t="s">
        <v>304</v>
      </c>
      <c r="B308" t="s">
        <v>1590</v>
      </c>
      <c r="C308" t="s">
        <v>879</v>
      </c>
      <c r="D308" t="s">
        <v>805</v>
      </c>
      <c r="E308" t="s">
        <v>378</v>
      </c>
    </row>
    <row r="310" spans="1:6" x14ac:dyDescent="0.25">
      <c r="A310" t="s">
        <v>778</v>
      </c>
    </row>
    <row r="311" spans="1:6" x14ac:dyDescent="0.25">
      <c r="A311" t="s">
        <v>1708</v>
      </c>
    </row>
    <row r="312" spans="1:6" x14ac:dyDescent="0.25">
      <c r="A312" t="s">
        <v>313</v>
      </c>
      <c r="B312" t="s">
        <v>273</v>
      </c>
      <c r="C312" t="s">
        <v>761</v>
      </c>
      <c r="D312" t="s">
        <v>762</v>
      </c>
      <c r="E312" t="s">
        <v>763</v>
      </c>
    </row>
    <row r="313" spans="1:6" x14ac:dyDescent="0.25">
      <c r="A313" t="s">
        <v>314</v>
      </c>
      <c r="B313" t="s">
        <v>393</v>
      </c>
      <c r="C313" t="s">
        <v>1111</v>
      </c>
      <c r="D313" t="s">
        <v>395</v>
      </c>
      <c r="E313" t="s">
        <v>732</v>
      </c>
    </row>
    <row r="314" spans="1:6" x14ac:dyDescent="0.25">
      <c r="A314" t="s">
        <v>321</v>
      </c>
      <c r="B314" t="s">
        <v>1593</v>
      </c>
      <c r="C314" t="s">
        <v>1262</v>
      </c>
      <c r="D314" t="s">
        <v>601</v>
      </c>
      <c r="E314" t="s">
        <v>1847</v>
      </c>
    </row>
    <row r="315" spans="1:6" x14ac:dyDescent="0.25">
      <c r="A315" t="s">
        <v>304</v>
      </c>
      <c r="B315" t="s">
        <v>1590</v>
      </c>
      <c r="C315" t="s">
        <v>1202</v>
      </c>
      <c r="D315" t="s">
        <v>488</v>
      </c>
      <c r="E315" t="s">
        <v>1848</v>
      </c>
    </row>
    <row r="317" spans="1:6" x14ac:dyDescent="0.25">
      <c r="A317" t="s">
        <v>784</v>
      </c>
    </row>
    <row r="318" spans="1:6" x14ac:dyDescent="0.25">
      <c r="A318" t="s">
        <v>1709</v>
      </c>
    </row>
    <row r="319" spans="1:6" x14ac:dyDescent="0.25">
      <c r="A319" t="s">
        <v>313</v>
      </c>
      <c r="B319" t="s">
        <v>273</v>
      </c>
      <c r="C319" t="s">
        <v>779</v>
      </c>
      <c r="D319" t="s">
        <v>761</v>
      </c>
      <c r="E319" t="s">
        <v>762</v>
      </c>
      <c r="F319" t="s">
        <v>763</v>
      </c>
    </row>
    <row r="320" spans="1:6" x14ac:dyDescent="0.25">
      <c r="A320" t="s">
        <v>314</v>
      </c>
      <c r="B320" t="s">
        <v>393</v>
      </c>
      <c r="C320" t="s">
        <v>287</v>
      </c>
      <c r="D320" t="s">
        <v>1796</v>
      </c>
      <c r="E320" t="s">
        <v>492</v>
      </c>
      <c r="F320" t="s">
        <v>536</v>
      </c>
    </row>
    <row r="321" spans="1:6" x14ac:dyDescent="0.25">
      <c r="A321" t="s">
        <v>321</v>
      </c>
      <c r="B321" t="s">
        <v>1593</v>
      </c>
      <c r="C321" t="s">
        <v>599</v>
      </c>
      <c r="D321" t="s">
        <v>958</v>
      </c>
      <c r="E321" t="s">
        <v>287</v>
      </c>
      <c r="F321" t="s">
        <v>986</v>
      </c>
    </row>
    <row r="322" spans="1:6" x14ac:dyDescent="0.25">
      <c r="A322" t="s">
        <v>304</v>
      </c>
      <c r="B322" t="s">
        <v>1590</v>
      </c>
      <c r="C322" t="s">
        <v>805</v>
      </c>
      <c r="D322" t="s">
        <v>1849</v>
      </c>
      <c r="E322" t="s">
        <v>805</v>
      </c>
      <c r="F322" t="s">
        <v>719</v>
      </c>
    </row>
    <row r="324" spans="1:6" x14ac:dyDescent="0.25">
      <c r="A324" t="s">
        <v>788</v>
      </c>
    </row>
    <row r="325" spans="1:6" x14ac:dyDescent="0.25">
      <c r="A325" t="s">
        <v>1710</v>
      </c>
    </row>
    <row r="326" spans="1:6" x14ac:dyDescent="0.25">
      <c r="A326" t="s">
        <v>313</v>
      </c>
      <c r="B326" t="s">
        <v>273</v>
      </c>
      <c r="C326" t="s">
        <v>779</v>
      </c>
      <c r="D326" t="s">
        <v>761</v>
      </c>
      <c r="E326" t="s">
        <v>762</v>
      </c>
      <c r="F326" t="s">
        <v>763</v>
      </c>
    </row>
    <row r="327" spans="1:6" x14ac:dyDescent="0.25">
      <c r="A327" t="s">
        <v>314</v>
      </c>
      <c r="B327" t="s">
        <v>393</v>
      </c>
      <c r="C327" t="s">
        <v>287</v>
      </c>
      <c r="D327" t="s">
        <v>519</v>
      </c>
      <c r="E327" t="s">
        <v>574</v>
      </c>
      <c r="F327" t="s">
        <v>671</v>
      </c>
    </row>
    <row r="328" spans="1:6" x14ac:dyDescent="0.25">
      <c r="A328" t="s">
        <v>321</v>
      </c>
      <c r="B328" t="s">
        <v>1593</v>
      </c>
      <c r="C328" t="s">
        <v>599</v>
      </c>
      <c r="D328" t="s">
        <v>1850</v>
      </c>
      <c r="E328" t="s">
        <v>766</v>
      </c>
      <c r="F328" t="s">
        <v>1237</v>
      </c>
    </row>
    <row r="329" spans="1:6" x14ac:dyDescent="0.25">
      <c r="A329" t="s">
        <v>304</v>
      </c>
      <c r="B329" t="s">
        <v>1590</v>
      </c>
      <c r="C329" t="s">
        <v>805</v>
      </c>
      <c r="D329" t="s">
        <v>1620</v>
      </c>
      <c r="E329" t="s">
        <v>395</v>
      </c>
      <c r="F329" t="s">
        <v>1851</v>
      </c>
    </row>
    <row r="331" spans="1:6" x14ac:dyDescent="0.25">
      <c r="A331" t="s">
        <v>792</v>
      </c>
    </row>
    <row r="332" spans="1:6" x14ac:dyDescent="0.25">
      <c r="A332" t="s">
        <v>1711</v>
      </c>
    </row>
    <row r="333" spans="1:6" x14ac:dyDescent="0.25">
      <c r="A333" t="s">
        <v>272</v>
      </c>
      <c r="B333" t="s">
        <v>273</v>
      </c>
      <c r="C333" t="s">
        <v>402</v>
      </c>
      <c r="D333" t="s">
        <v>406</v>
      </c>
    </row>
    <row r="334" spans="1:6" x14ac:dyDescent="0.25">
      <c r="A334" t="s">
        <v>282</v>
      </c>
      <c r="B334" t="s">
        <v>548</v>
      </c>
      <c r="C334" t="s">
        <v>550</v>
      </c>
      <c r="D334" t="s">
        <v>1852</v>
      </c>
    </row>
    <row r="335" spans="1:6" x14ac:dyDescent="0.25">
      <c r="A335" t="s">
        <v>290</v>
      </c>
      <c r="B335" t="s">
        <v>598</v>
      </c>
      <c r="C335" t="s">
        <v>683</v>
      </c>
      <c r="D335" t="s">
        <v>1853</v>
      </c>
    </row>
    <row r="336" spans="1:6" x14ac:dyDescent="0.25">
      <c r="A336" t="s">
        <v>298</v>
      </c>
      <c r="B336" t="s">
        <v>557</v>
      </c>
      <c r="C336" t="s">
        <v>609</v>
      </c>
      <c r="D336" t="s">
        <v>610</v>
      </c>
    </row>
    <row r="337" spans="1:15" x14ac:dyDescent="0.25">
      <c r="A337" t="s">
        <v>304</v>
      </c>
      <c r="B337" t="s">
        <v>1590</v>
      </c>
      <c r="C337" t="s">
        <v>648</v>
      </c>
      <c r="D337" t="s">
        <v>1849</v>
      </c>
    </row>
    <row r="339" spans="1:15" x14ac:dyDescent="0.25">
      <c r="A339" t="s">
        <v>797</v>
      </c>
    </row>
    <row r="340" spans="1:15" x14ac:dyDescent="0.25">
      <c r="A340" t="s">
        <v>1712</v>
      </c>
    </row>
    <row r="341" spans="1:15" x14ac:dyDescent="0.25">
      <c r="A341" t="s">
        <v>313</v>
      </c>
      <c r="B341" t="s">
        <v>273</v>
      </c>
      <c r="C341" t="s">
        <v>402</v>
      </c>
      <c r="D341" t="s">
        <v>406</v>
      </c>
    </row>
    <row r="342" spans="1:15" x14ac:dyDescent="0.25">
      <c r="A342" t="s">
        <v>314</v>
      </c>
      <c r="B342" t="s">
        <v>393</v>
      </c>
      <c r="C342" t="s">
        <v>342</v>
      </c>
      <c r="D342" t="s">
        <v>1592</v>
      </c>
    </row>
    <row r="343" spans="1:15" x14ac:dyDescent="0.25">
      <c r="A343" t="s">
        <v>321</v>
      </c>
      <c r="B343" t="s">
        <v>1593</v>
      </c>
      <c r="C343" t="s">
        <v>755</v>
      </c>
      <c r="D343" t="s">
        <v>1854</v>
      </c>
    </row>
    <row r="344" spans="1:15" x14ac:dyDescent="0.25">
      <c r="A344" t="s">
        <v>304</v>
      </c>
      <c r="B344" t="s">
        <v>1590</v>
      </c>
      <c r="C344" t="s">
        <v>648</v>
      </c>
      <c r="D344" t="s">
        <v>1849</v>
      </c>
    </row>
    <row r="346" spans="1:15" x14ac:dyDescent="0.25">
      <c r="A346" t="s">
        <v>1855</v>
      </c>
    </row>
    <row r="347" spans="1:15" x14ac:dyDescent="0.25">
      <c r="A347" t="s">
        <v>118</v>
      </c>
    </row>
    <row r="348" spans="1:15" x14ac:dyDescent="0.25">
      <c r="A348" t="s">
        <v>313</v>
      </c>
      <c r="B348" t="s">
        <v>273</v>
      </c>
      <c r="C348" t="s">
        <v>427</v>
      </c>
      <c r="D348" t="s">
        <v>428</v>
      </c>
      <c r="E348" t="s">
        <v>429</v>
      </c>
      <c r="F348" t="s">
        <v>430</v>
      </c>
      <c r="G348" t="s">
        <v>431</v>
      </c>
      <c r="H348" t="s">
        <v>432</v>
      </c>
      <c r="I348" t="s">
        <v>433</v>
      </c>
      <c r="J348" t="s">
        <v>434</v>
      </c>
      <c r="K348" t="s">
        <v>435</v>
      </c>
      <c r="L348" t="s">
        <v>436</v>
      </c>
      <c r="M348" t="s">
        <v>357</v>
      </c>
      <c r="N348" t="s">
        <v>280</v>
      </c>
      <c r="O348" t="s">
        <v>437</v>
      </c>
    </row>
    <row r="349" spans="1:15" x14ac:dyDescent="0.25">
      <c r="A349" t="s">
        <v>314</v>
      </c>
      <c r="B349" t="s">
        <v>368</v>
      </c>
      <c r="C349" t="s">
        <v>362</v>
      </c>
      <c r="D349" t="s">
        <v>368</v>
      </c>
      <c r="E349" t="s">
        <v>362</v>
      </c>
      <c r="F349" t="s">
        <v>362</v>
      </c>
      <c r="G349" t="s">
        <v>362</v>
      </c>
      <c r="H349" t="s">
        <v>362</v>
      </c>
      <c r="I349" t="s">
        <v>362</v>
      </c>
      <c r="J349" t="s">
        <v>362</v>
      </c>
      <c r="K349" t="s">
        <v>362</v>
      </c>
      <c r="L349" t="s">
        <v>362</v>
      </c>
      <c r="M349" t="s">
        <v>362</v>
      </c>
      <c r="N349" t="s">
        <v>362</v>
      </c>
      <c r="O349" t="s">
        <v>362</v>
      </c>
    </row>
    <row r="350" spans="1:15" x14ac:dyDescent="0.25">
      <c r="A350" t="s">
        <v>321</v>
      </c>
      <c r="B350" t="s">
        <v>369</v>
      </c>
      <c r="C350" t="s">
        <v>362</v>
      </c>
      <c r="D350" t="s">
        <v>369</v>
      </c>
      <c r="E350" t="s">
        <v>362</v>
      </c>
      <c r="F350" t="s">
        <v>362</v>
      </c>
      <c r="G350" t="s">
        <v>362</v>
      </c>
      <c r="H350" t="s">
        <v>362</v>
      </c>
      <c r="I350" t="s">
        <v>362</v>
      </c>
      <c r="J350" t="s">
        <v>362</v>
      </c>
      <c r="K350" t="s">
        <v>362</v>
      </c>
      <c r="L350" t="s">
        <v>362</v>
      </c>
      <c r="M350" t="s">
        <v>362</v>
      </c>
      <c r="N350" t="s">
        <v>362</v>
      </c>
      <c r="O350" t="s">
        <v>360</v>
      </c>
    </row>
    <row r="351" spans="1:15" x14ac:dyDescent="0.25">
      <c r="A351" t="s">
        <v>304</v>
      </c>
      <c r="B351" t="s">
        <v>439</v>
      </c>
      <c r="C351" t="s">
        <v>362</v>
      </c>
      <c r="D351" t="s">
        <v>439</v>
      </c>
      <c r="E351" t="s">
        <v>362</v>
      </c>
      <c r="F351" t="s">
        <v>362</v>
      </c>
      <c r="G351" t="s">
        <v>362</v>
      </c>
      <c r="H351" t="s">
        <v>362</v>
      </c>
      <c r="I351" t="s">
        <v>362</v>
      </c>
      <c r="J351" t="s">
        <v>362</v>
      </c>
      <c r="K351" t="s">
        <v>362</v>
      </c>
      <c r="L351" t="s">
        <v>362</v>
      </c>
      <c r="M351" t="s">
        <v>362</v>
      </c>
      <c r="N351" t="s">
        <v>362</v>
      </c>
      <c r="O351" t="s">
        <v>360</v>
      </c>
    </row>
    <row r="353" spans="1:10" x14ac:dyDescent="0.25">
      <c r="A353" t="s">
        <v>1856</v>
      </c>
    </row>
    <row r="354" spans="1:10" x14ac:dyDescent="0.25">
      <c r="A354" t="s">
        <v>119</v>
      </c>
    </row>
    <row r="355" spans="1:10" x14ac:dyDescent="0.25">
      <c r="A355" t="s">
        <v>313</v>
      </c>
      <c r="B355" t="s">
        <v>273</v>
      </c>
      <c r="C355" t="s">
        <v>802</v>
      </c>
      <c r="D355" t="s">
        <v>803</v>
      </c>
      <c r="E355" t="s">
        <v>547</v>
      </c>
    </row>
    <row r="356" spans="1:10" x14ac:dyDescent="0.25">
      <c r="A356" t="s">
        <v>314</v>
      </c>
      <c r="B356" t="s">
        <v>393</v>
      </c>
      <c r="C356" t="s">
        <v>492</v>
      </c>
      <c r="D356" t="s">
        <v>492</v>
      </c>
      <c r="E356" t="s">
        <v>804</v>
      </c>
    </row>
    <row r="357" spans="1:10" x14ac:dyDescent="0.25">
      <c r="A357" t="s">
        <v>321</v>
      </c>
      <c r="B357" t="s">
        <v>598</v>
      </c>
      <c r="C357" t="s">
        <v>287</v>
      </c>
      <c r="D357" t="s">
        <v>318</v>
      </c>
      <c r="E357" t="s">
        <v>798</v>
      </c>
    </row>
    <row r="358" spans="1:10" x14ac:dyDescent="0.25">
      <c r="A358" t="s">
        <v>304</v>
      </c>
      <c r="B358" t="s">
        <v>562</v>
      </c>
      <c r="C358" t="s">
        <v>805</v>
      </c>
      <c r="D358" t="s">
        <v>467</v>
      </c>
      <c r="E358" t="s">
        <v>806</v>
      </c>
    </row>
    <row r="360" spans="1:10" x14ac:dyDescent="0.25">
      <c r="A360" t="s">
        <v>1857</v>
      </c>
    </row>
    <row r="361" spans="1:10" x14ac:dyDescent="0.25">
      <c r="A361" t="s">
        <v>1713</v>
      </c>
    </row>
    <row r="362" spans="1:10" x14ac:dyDescent="0.25">
      <c r="A362" t="s">
        <v>272</v>
      </c>
      <c r="B362" t="s">
        <v>273</v>
      </c>
      <c r="C362" t="s">
        <v>808</v>
      </c>
      <c r="D362" t="s">
        <v>809</v>
      </c>
      <c r="E362" t="s">
        <v>372</v>
      </c>
      <c r="F362" t="s">
        <v>810</v>
      </c>
      <c r="G362" t="s">
        <v>357</v>
      </c>
      <c r="H362" t="s">
        <v>811</v>
      </c>
      <c r="I362" t="s">
        <v>280</v>
      </c>
      <c r="J362" t="s">
        <v>812</v>
      </c>
    </row>
    <row r="363" spans="1:10" x14ac:dyDescent="0.25">
      <c r="A363" t="s">
        <v>282</v>
      </c>
      <c r="B363" t="s">
        <v>825</v>
      </c>
      <c r="C363" t="s">
        <v>362</v>
      </c>
      <c r="D363" t="s">
        <v>825</v>
      </c>
      <c r="E363" t="s">
        <v>362</v>
      </c>
      <c r="F363" t="s">
        <v>360</v>
      </c>
      <c r="G363" t="s">
        <v>362</v>
      </c>
      <c r="H363" t="s">
        <v>362</v>
      </c>
      <c r="I363" t="s">
        <v>362</v>
      </c>
      <c r="J363" t="s">
        <v>360</v>
      </c>
    </row>
    <row r="364" spans="1:10" x14ac:dyDescent="0.25">
      <c r="A364" t="s">
        <v>290</v>
      </c>
      <c r="B364" t="s">
        <v>366</v>
      </c>
      <c r="C364" t="s">
        <v>451</v>
      </c>
      <c r="D364" t="s">
        <v>1295</v>
      </c>
      <c r="E364" t="s">
        <v>362</v>
      </c>
      <c r="F364" t="s">
        <v>365</v>
      </c>
      <c r="G364" t="s">
        <v>362</v>
      </c>
      <c r="H364" t="s">
        <v>360</v>
      </c>
      <c r="I364" t="s">
        <v>362</v>
      </c>
      <c r="J364" t="s">
        <v>439</v>
      </c>
    </row>
    <row r="365" spans="1:10" x14ac:dyDescent="0.25">
      <c r="A365" t="s">
        <v>298</v>
      </c>
      <c r="B365" t="s">
        <v>449</v>
      </c>
      <c r="C365" t="s">
        <v>439</v>
      </c>
      <c r="D365" t="s">
        <v>449</v>
      </c>
      <c r="E365" t="s">
        <v>362</v>
      </c>
      <c r="F365" t="s">
        <v>360</v>
      </c>
      <c r="G365" t="s">
        <v>362</v>
      </c>
      <c r="H365" t="s">
        <v>362</v>
      </c>
      <c r="I365" t="s">
        <v>362</v>
      </c>
      <c r="J365" t="s">
        <v>360</v>
      </c>
    </row>
    <row r="366" spans="1:10" x14ac:dyDescent="0.25">
      <c r="A366" t="s">
        <v>304</v>
      </c>
      <c r="B366" t="s">
        <v>1307</v>
      </c>
      <c r="C366" t="s">
        <v>836</v>
      </c>
      <c r="D366" t="s">
        <v>1836</v>
      </c>
      <c r="E366" t="s">
        <v>362</v>
      </c>
      <c r="F366" t="s">
        <v>825</v>
      </c>
      <c r="G366" t="s">
        <v>362</v>
      </c>
      <c r="H366" t="s">
        <v>360</v>
      </c>
      <c r="I366" t="s">
        <v>362</v>
      </c>
      <c r="J366" t="s">
        <v>438</v>
      </c>
    </row>
    <row r="368" spans="1:10" x14ac:dyDescent="0.25">
      <c r="A368" t="s">
        <v>1858</v>
      </c>
    </row>
    <row r="369" spans="1:10" x14ac:dyDescent="0.25">
      <c r="A369" t="s">
        <v>121</v>
      </c>
    </row>
    <row r="370" spans="1:10" x14ac:dyDescent="0.25">
      <c r="A370" t="s">
        <v>401</v>
      </c>
      <c r="B370" t="s">
        <v>273</v>
      </c>
      <c r="C370" t="s">
        <v>808</v>
      </c>
      <c r="D370" t="s">
        <v>809</v>
      </c>
      <c r="E370" t="s">
        <v>372</v>
      </c>
      <c r="F370" t="s">
        <v>810</v>
      </c>
      <c r="G370" t="s">
        <v>357</v>
      </c>
      <c r="H370" t="s">
        <v>811</v>
      </c>
      <c r="I370" t="s">
        <v>280</v>
      </c>
      <c r="J370" t="s">
        <v>812</v>
      </c>
    </row>
    <row r="371" spans="1:10" x14ac:dyDescent="0.25">
      <c r="A371" t="s">
        <v>402</v>
      </c>
      <c r="B371" t="s">
        <v>369</v>
      </c>
      <c r="C371" t="s">
        <v>287</v>
      </c>
      <c r="D371" t="s">
        <v>391</v>
      </c>
      <c r="E371" t="s">
        <v>287</v>
      </c>
      <c r="F371" t="s">
        <v>660</v>
      </c>
      <c r="G371" t="s">
        <v>287</v>
      </c>
      <c r="H371" t="s">
        <v>287</v>
      </c>
      <c r="I371" t="s">
        <v>287</v>
      </c>
      <c r="J371" t="s">
        <v>287</v>
      </c>
    </row>
    <row r="372" spans="1:10" x14ac:dyDescent="0.25">
      <c r="A372" t="s">
        <v>406</v>
      </c>
      <c r="B372" t="s">
        <v>1859</v>
      </c>
      <c r="C372" t="s">
        <v>660</v>
      </c>
      <c r="D372" t="s">
        <v>1548</v>
      </c>
      <c r="E372" t="s">
        <v>287</v>
      </c>
      <c r="F372" t="s">
        <v>839</v>
      </c>
      <c r="G372" t="s">
        <v>287</v>
      </c>
      <c r="H372" t="s">
        <v>539</v>
      </c>
      <c r="I372" t="s">
        <v>287</v>
      </c>
      <c r="J372" t="s">
        <v>1142</v>
      </c>
    </row>
    <row r="373" spans="1:10" x14ac:dyDescent="0.25">
      <c r="A373" t="s">
        <v>304</v>
      </c>
      <c r="B373" t="s">
        <v>1307</v>
      </c>
      <c r="C373" t="s">
        <v>903</v>
      </c>
      <c r="D373" t="s">
        <v>1860</v>
      </c>
      <c r="E373" t="s">
        <v>287</v>
      </c>
      <c r="F373" t="s">
        <v>701</v>
      </c>
      <c r="G373" t="s">
        <v>287</v>
      </c>
      <c r="H373" t="s">
        <v>422</v>
      </c>
      <c r="I373" t="s">
        <v>287</v>
      </c>
      <c r="J373" t="s">
        <v>575</v>
      </c>
    </row>
    <row r="375" spans="1:10" x14ac:dyDescent="0.25">
      <c r="A375" t="s">
        <v>1861</v>
      </c>
    </row>
    <row r="376" spans="1:10" x14ac:dyDescent="0.25">
      <c r="A376" t="s">
        <v>1714</v>
      </c>
    </row>
    <row r="377" spans="1:10" x14ac:dyDescent="0.25">
      <c r="A377" t="s">
        <v>371</v>
      </c>
      <c r="B377" t="s">
        <v>273</v>
      </c>
      <c r="C377" t="s">
        <v>808</v>
      </c>
      <c r="D377" t="s">
        <v>809</v>
      </c>
      <c r="E377" t="s">
        <v>372</v>
      </c>
      <c r="F377" t="s">
        <v>810</v>
      </c>
      <c r="G377" t="s">
        <v>357</v>
      </c>
      <c r="H377" t="s">
        <v>811</v>
      </c>
      <c r="I377" t="s">
        <v>280</v>
      </c>
      <c r="J377" t="s">
        <v>812</v>
      </c>
    </row>
    <row r="378" spans="1:10" x14ac:dyDescent="0.25">
      <c r="A378" t="s">
        <v>375</v>
      </c>
      <c r="B378" t="s">
        <v>825</v>
      </c>
      <c r="C378" t="s">
        <v>368</v>
      </c>
      <c r="D378" t="s">
        <v>825</v>
      </c>
      <c r="E378" t="s">
        <v>362</v>
      </c>
      <c r="F378" t="s">
        <v>368</v>
      </c>
      <c r="G378" t="s">
        <v>362</v>
      </c>
      <c r="H378" t="s">
        <v>362</v>
      </c>
      <c r="I378" t="s">
        <v>362</v>
      </c>
      <c r="J378" t="s">
        <v>360</v>
      </c>
    </row>
    <row r="379" spans="1:10" x14ac:dyDescent="0.25">
      <c r="A379" t="s">
        <v>380</v>
      </c>
      <c r="B379" t="s">
        <v>359</v>
      </c>
      <c r="C379" t="s">
        <v>368</v>
      </c>
      <c r="D379" t="s">
        <v>1172</v>
      </c>
      <c r="E379" t="s">
        <v>362</v>
      </c>
      <c r="F379" t="s">
        <v>360</v>
      </c>
      <c r="G379" t="s">
        <v>362</v>
      </c>
      <c r="H379" t="s">
        <v>362</v>
      </c>
      <c r="I379" t="s">
        <v>362</v>
      </c>
      <c r="J379" t="s">
        <v>362</v>
      </c>
    </row>
    <row r="380" spans="1:10" x14ac:dyDescent="0.25">
      <c r="A380" t="s">
        <v>386</v>
      </c>
      <c r="B380" t="s">
        <v>1172</v>
      </c>
      <c r="C380" t="s">
        <v>369</v>
      </c>
      <c r="D380" t="s">
        <v>1172</v>
      </c>
      <c r="E380" t="s">
        <v>362</v>
      </c>
      <c r="F380" t="s">
        <v>360</v>
      </c>
      <c r="G380" t="s">
        <v>362</v>
      </c>
      <c r="H380" t="s">
        <v>362</v>
      </c>
      <c r="I380" t="s">
        <v>362</v>
      </c>
      <c r="J380" t="s">
        <v>360</v>
      </c>
    </row>
    <row r="381" spans="1:10" x14ac:dyDescent="0.25">
      <c r="A381" t="s">
        <v>392</v>
      </c>
      <c r="B381" t="s">
        <v>1639</v>
      </c>
      <c r="C381" t="s">
        <v>825</v>
      </c>
      <c r="D381" t="s">
        <v>1304</v>
      </c>
      <c r="E381" t="s">
        <v>362</v>
      </c>
      <c r="F381" t="s">
        <v>360</v>
      </c>
      <c r="G381" t="s">
        <v>362</v>
      </c>
      <c r="H381" t="s">
        <v>360</v>
      </c>
      <c r="I381" t="s">
        <v>362</v>
      </c>
      <c r="J381" t="s">
        <v>439</v>
      </c>
    </row>
    <row r="382" spans="1:10" x14ac:dyDescent="0.25">
      <c r="A382" t="s">
        <v>304</v>
      </c>
      <c r="B382" t="s">
        <v>1307</v>
      </c>
      <c r="C382" t="s">
        <v>836</v>
      </c>
      <c r="D382" t="s">
        <v>1836</v>
      </c>
      <c r="E382" t="s">
        <v>362</v>
      </c>
      <c r="F382" t="s">
        <v>825</v>
      </c>
      <c r="G382" t="s">
        <v>362</v>
      </c>
      <c r="H382" t="s">
        <v>360</v>
      </c>
      <c r="I382" t="s">
        <v>362</v>
      </c>
      <c r="J382" t="s">
        <v>438</v>
      </c>
    </row>
    <row r="384" spans="1:10" x14ac:dyDescent="0.25">
      <c r="A384" t="s">
        <v>1862</v>
      </c>
    </row>
    <row r="385" spans="1:10" x14ac:dyDescent="0.25">
      <c r="A385" t="s">
        <v>123</v>
      </c>
    </row>
    <row r="386" spans="1:10" x14ac:dyDescent="0.25">
      <c r="A386" t="s">
        <v>313</v>
      </c>
      <c r="B386" t="s">
        <v>273</v>
      </c>
      <c r="C386" t="s">
        <v>808</v>
      </c>
      <c r="D386" t="s">
        <v>809</v>
      </c>
      <c r="E386" t="s">
        <v>372</v>
      </c>
      <c r="F386" t="s">
        <v>810</v>
      </c>
      <c r="G386" t="s">
        <v>357</v>
      </c>
      <c r="H386" t="s">
        <v>811</v>
      </c>
      <c r="I386" t="s">
        <v>280</v>
      </c>
      <c r="J386" t="s">
        <v>812</v>
      </c>
    </row>
    <row r="387" spans="1:10" x14ac:dyDescent="0.25">
      <c r="A387" t="s">
        <v>314</v>
      </c>
      <c r="B387" t="s">
        <v>1304</v>
      </c>
      <c r="C387" t="s">
        <v>558</v>
      </c>
      <c r="D387" t="s">
        <v>1863</v>
      </c>
      <c r="E387" t="s">
        <v>287</v>
      </c>
      <c r="F387" t="s">
        <v>1033</v>
      </c>
      <c r="G387" t="s">
        <v>287</v>
      </c>
      <c r="H387" t="s">
        <v>592</v>
      </c>
      <c r="I387" t="s">
        <v>287</v>
      </c>
      <c r="J387" t="s">
        <v>831</v>
      </c>
    </row>
    <row r="388" spans="1:10" x14ac:dyDescent="0.25">
      <c r="A388" t="s">
        <v>321</v>
      </c>
      <c r="B388" t="s">
        <v>1295</v>
      </c>
      <c r="C388" t="s">
        <v>660</v>
      </c>
      <c r="D388" t="s">
        <v>767</v>
      </c>
      <c r="E388" t="s">
        <v>287</v>
      </c>
      <c r="F388" t="s">
        <v>878</v>
      </c>
      <c r="G388" t="s">
        <v>287</v>
      </c>
      <c r="H388" t="s">
        <v>287</v>
      </c>
      <c r="I388" t="s">
        <v>287</v>
      </c>
      <c r="J388" t="s">
        <v>1052</v>
      </c>
    </row>
    <row r="389" spans="1:10" x14ac:dyDescent="0.25">
      <c r="A389" t="s">
        <v>304</v>
      </c>
      <c r="B389" t="s">
        <v>1307</v>
      </c>
      <c r="C389" t="s">
        <v>903</v>
      </c>
      <c r="D389" t="s">
        <v>1860</v>
      </c>
      <c r="E389" t="s">
        <v>287</v>
      </c>
      <c r="F389" t="s">
        <v>701</v>
      </c>
      <c r="G389" t="s">
        <v>287</v>
      </c>
      <c r="H389" t="s">
        <v>422</v>
      </c>
      <c r="I389" t="s">
        <v>287</v>
      </c>
      <c r="J389" t="s">
        <v>575</v>
      </c>
    </row>
    <row r="391" spans="1:10" x14ac:dyDescent="0.25">
      <c r="A391" t="s">
        <v>1864</v>
      </c>
    </row>
    <row r="392" spans="1:10" x14ac:dyDescent="0.25">
      <c r="A392" t="s">
        <v>1715</v>
      </c>
    </row>
    <row r="393" spans="1:10" x14ac:dyDescent="0.25">
      <c r="A393" t="s">
        <v>272</v>
      </c>
      <c r="B393" t="s">
        <v>273</v>
      </c>
      <c r="C393" t="s">
        <v>852</v>
      </c>
      <c r="D393" t="s">
        <v>853</v>
      </c>
      <c r="E393" t="s">
        <v>854</v>
      </c>
      <c r="F393" t="s">
        <v>372</v>
      </c>
      <c r="G393" t="s">
        <v>544</v>
      </c>
      <c r="H393" t="s">
        <v>546</v>
      </c>
    </row>
    <row r="394" spans="1:10" x14ac:dyDescent="0.25">
      <c r="A394" t="s">
        <v>282</v>
      </c>
      <c r="B394" t="s">
        <v>548</v>
      </c>
      <c r="C394" t="s">
        <v>517</v>
      </c>
      <c r="D394" t="s">
        <v>549</v>
      </c>
      <c r="E394" t="s">
        <v>716</v>
      </c>
      <c r="F394" t="s">
        <v>517</v>
      </c>
      <c r="G394" t="s">
        <v>491</v>
      </c>
      <c r="H394" t="s">
        <v>517</v>
      </c>
    </row>
    <row r="395" spans="1:10" x14ac:dyDescent="0.25">
      <c r="A395" t="s">
        <v>290</v>
      </c>
      <c r="B395" t="s">
        <v>598</v>
      </c>
      <c r="C395" t="s">
        <v>388</v>
      </c>
      <c r="D395" t="s">
        <v>600</v>
      </c>
      <c r="E395" t="s">
        <v>790</v>
      </c>
      <c r="F395" t="s">
        <v>599</v>
      </c>
      <c r="G395" t="s">
        <v>318</v>
      </c>
      <c r="H395" t="s">
        <v>601</v>
      </c>
    </row>
    <row r="396" spans="1:10" x14ac:dyDescent="0.25">
      <c r="A396" t="s">
        <v>298</v>
      </c>
      <c r="B396" t="s">
        <v>557</v>
      </c>
      <c r="C396" t="s">
        <v>683</v>
      </c>
      <c r="D396" t="s">
        <v>1384</v>
      </c>
      <c r="E396" t="s">
        <v>1865</v>
      </c>
      <c r="F396" t="s">
        <v>683</v>
      </c>
      <c r="G396" t="s">
        <v>460</v>
      </c>
      <c r="H396" t="s">
        <v>491</v>
      </c>
    </row>
    <row r="397" spans="1:10" x14ac:dyDescent="0.25">
      <c r="A397" t="s">
        <v>304</v>
      </c>
      <c r="B397" t="s">
        <v>1590</v>
      </c>
      <c r="C397" t="s">
        <v>349</v>
      </c>
      <c r="D397" t="s">
        <v>292</v>
      </c>
      <c r="E397" t="s">
        <v>1029</v>
      </c>
      <c r="F397" t="s">
        <v>467</v>
      </c>
      <c r="G397" t="s">
        <v>318</v>
      </c>
      <c r="H397" t="s">
        <v>648</v>
      </c>
    </row>
    <row r="399" spans="1:10" x14ac:dyDescent="0.25">
      <c r="A399" t="s">
        <v>1866</v>
      </c>
    </row>
    <row r="400" spans="1:10" x14ac:dyDescent="0.25">
      <c r="A400" t="s">
        <v>1716</v>
      </c>
    </row>
    <row r="401" spans="1:8" x14ac:dyDescent="0.25">
      <c r="A401" t="s">
        <v>313</v>
      </c>
      <c r="B401" t="s">
        <v>273</v>
      </c>
      <c r="C401" t="s">
        <v>852</v>
      </c>
      <c r="D401" t="s">
        <v>853</v>
      </c>
      <c r="E401" t="s">
        <v>854</v>
      </c>
      <c r="F401" t="s">
        <v>372</v>
      </c>
      <c r="G401" t="s">
        <v>544</v>
      </c>
      <c r="H401" t="s">
        <v>546</v>
      </c>
    </row>
    <row r="402" spans="1:8" x14ac:dyDescent="0.25">
      <c r="A402" t="s">
        <v>314</v>
      </c>
      <c r="B402" t="s">
        <v>393</v>
      </c>
      <c r="C402" t="s">
        <v>342</v>
      </c>
      <c r="D402" t="s">
        <v>587</v>
      </c>
      <c r="E402" t="s">
        <v>1579</v>
      </c>
      <c r="F402" t="s">
        <v>574</v>
      </c>
      <c r="G402" t="s">
        <v>395</v>
      </c>
      <c r="H402" t="s">
        <v>919</v>
      </c>
    </row>
    <row r="403" spans="1:8" x14ac:dyDescent="0.25">
      <c r="A403" t="s">
        <v>321</v>
      </c>
      <c r="B403" t="s">
        <v>1593</v>
      </c>
      <c r="C403" t="s">
        <v>601</v>
      </c>
      <c r="D403" t="s">
        <v>336</v>
      </c>
      <c r="E403" t="s">
        <v>1128</v>
      </c>
      <c r="F403" t="s">
        <v>683</v>
      </c>
      <c r="G403" t="s">
        <v>308</v>
      </c>
      <c r="H403" t="s">
        <v>517</v>
      </c>
    </row>
    <row r="404" spans="1:8" x14ac:dyDescent="0.25">
      <c r="A404" t="s">
        <v>304</v>
      </c>
      <c r="B404" t="s">
        <v>1590</v>
      </c>
      <c r="C404" t="s">
        <v>349</v>
      </c>
      <c r="D404" t="s">
        <v>292</v>
      </c>
      <c r="E404" t="s">
        <v>1029</v>
      </c>
      <c r="F404" t="s">
        <v>467</v>
      </c>
      <c r="G404" t="s">
        <v>318</v>
      </c>
      <c r="H404" t="s">
        <v>648</v>
      </c>
    </row>
    <row r="406" spans="1:8" x14ac:dyDescent="0.25">
      <c r="A406" t="s">
        <v>1867</v>
      </c>
    </row>
    <row r="407" spans="1:8" x14ac:dyDescent="0.25">
      <c r="A407" t="s">
        <v>1717</v>
      </c>
    </row>
    <row r="408" spans="1:8" x14ac:dyDescent="0.25">
      <c r="A408" t="s">
        <v>272</v>
      </c>
      <c r="B408" t="s">
        <v>273</v>
      </c>
      <c r="C408" t="s">
        <v>862</v>
      </c>
      <c r="D408" t="s">
        <v>863</v>
      </c>
      <c r="E408" t="s">
        <v>864</v>
      </c>
      <c r="F408" t="s">
        <v>865</v>
      </c>
      <c r="G408" t="s">
        <v>866</v>
      </c>
    </row>
    <row r="409" spans="1:8" x14ac:dyDescent="0.25">
      <c r="A409" t="s">
        <v>282</v>
      </c>
      <c r="B409" t="s">
        <v>548</v>
      </c>
      <c r="C409" t="s">
        <v>287</v>
      </c>
      <c r="D409" t="s">
        <v>517</v>
      </c>
      <c r="E409" t="s">
        <v>491</v>
      </c>
      <c r="F409" t="s">
        <v>1587</v>
      </c>
      <c r="G409" t="s">
        <v>287</v>
      </c>
    </row>
    <row r="410" spans="1:8" x14ac:dyDescent="0.25">
      <c r="A410" t="s">
        <v>290</v>
      </c>
      <c r="B410" t="s">
        <v>1868</v>
      </c>
      <c r="C410" t="s">
        <v>492</v>
      </c>
      <c r="D410" t="s">
        <v>318</v>
      </c>
      <c r="E410" t="s">
        <v>1656</v>
      </c>
      <c r="F410" t="s">
        <v>1869</v>
      </c>
      <c r="G410" t="s">
        <v>395</v>
      </c>
    </row>
    <row r="411" spans="1:8" x14ac:dyDescent="0.25">
      <c r="A411" t="s">
        <v>298</v>
      </c>
      <c r="B411" t="s">
        <v>557</v>
      </c>
      <c r="C411" t="s">
        <v>592</v>
      </c>
      <c r="D411" t="s">
        <v>287</v>
      </c>
      <c r="E411" t="s">
        <v>559</v>
      </c>
      <c r="F411" t="s">
        <v>830</v>
      </c>
      <c r="G411" t="s">
        <v>460</v>
      </c>
    </row>
    <row r="412" spans="1:8" x14ac:dyDescent="0.25">
      <c r="A412" t="s">
        <v>304</v>
      </c>
      <c r="B412" t="s">
        <v>1200</v>
      </c>
      <c r="C412" t="s">
        <v>539</v>
      </c>
      <c r="D412" t="s">
        <v>395</v>
      </c>
      <c r="E412" t="s">
        <v>285</v>
      </c>
      <c r="F412" t="s">
        <v>906</v>
      </c>
      <c r="G412" t="s">
        <v>539</v>
      </c>
    </row>
    <row r="414" spans="1:8" x14ac:dyDescent="0.25">
      <c r="A414" t="s">
        <v>1870</v>
      </c>
    </row>
    <row r="415" spans="1:8" x14ac:dyDescent="0.25">
      <c r="A415" t="s">
        <v>1718</v>
      </c>
    </row>
    <row r="416" spans="1:8" x14ac:dyDescent="0.25">
      <c r="A416" t="s">
        <v>313</v>
      </c>
      <c r="B416" t="s">
        <v>273</v>
      </c>
      <c r="C416" t="s">
        <v>862</v>
      </c>
      <c r="D416" t="s">
        <v>863</v>
      </c>
      <c r="E416" t="s">
        <v>864</v>
      </c>
      <c r="F416" t="s">
        <v>865</v>
      </c>
      <c r="G416" t="s">
        <v>866</v>
      </c>
    </row>
    <row r="417" spans="1:18" x14ac:dyDescent="0.25">
      <c r="A417" t="s">
        <v>314</v>
      </c>
      <c r="B417" t="s">
        <v>393</v>
      </c>
      <c r="C417" t="s">
        <v>287</v>
      </c>
      <c r="D417" t="s">
        <v>395</v>
      </c>
      <c r="E417" t="s">
        <v>559</v>
      </c>
      <c r="F417" t="s">
        <v>1871</v>
      </c>
      <c r="G417" t="s">
        <v>574</v>
      </c>
    </row>
    <row r="418" spans="1:18" x14ac:dyDescent="0.25">
      <c r="A418" t="s">
        <v>321</v>
      </c>
      <c r="B418" t="s">
        <v>553</v>
      </c>
      <c r="C418" t="s">
        <v>318</v>
      </c>
      <c r="D418" t="s">
        <v>395</v>
      </c>
      <c r="E418" t="s">
        <v>746</v>
      </c>
      <c r="F418" t="s">
        <v>610</v>
      </c>
      <c r="G418" t="s">
        <v>539</v>
      </c>
    </row>
    <row r="419" spans="1:18" x14ac:dyDescent="0.25">
      <c r="A419" t="s">
        <v>304</v>
      </c>
      <c r="B419" t="s">
        <v>1200</v>
      </c>
      <c r="C419" t="s">
        <v>539</v>
      </c>
      <c r="D419" t="s">
        <v>395</v>
      </c>
      <c r="E419" t="s">
        <v>285</v>
      </c>
      <c r="F419" t="s">
        <v>906</v>
      </c>
      <c r="G419" t="s">
        <v>539</v>
      </c>
    </row>
    <row r="421" spans="1:18" x14ac:dyDescent="0.25">
      <c r="A421" t="s">
        <v>883</v>
      </c>
    </row>
    <row r="422" spans="1:18" x14ac:dyDescent="0.25">
      <c r="A422" t="s">
        <v>1719</v>
      </c>
    </row>
    <row r="423" spans="1:18" x14ac:dyDescent="0.25">
      <c r="A423" t="s">
        <v>313</v>
      </c>
      <c r="B423" t="s">
        <v>273</v>
      </c>
      <c r="C423" t="s">
        <v>884</v>
      </c>
      <c r="D423" t="s">
        <v>885</v>
      </c>
    </row>
    <row r="424" spans="1:18" x14ac:dyDescent="0.25">
      <c r="A424" t="s">
        <v>314</v>
      </c>
      <c r="B424" t="s">
        <v>393</v>
      </c>
      <c r="C424" t="s">
        <v>960</v>
      </c>
      <c r="D424" t="s">
        <v>317</v>
      </c>
    </row>
    <row r="425" spans="1:18" x14ac:dyDescent="0.25">
      <c r="A425" t="s">
        <v>321</v>
      </c>
      <c r="B425" t="s">
        <v>1593</v>
      </c>
      <c r="C425" t="s">
        <v>906</v>
      </c>
      <c r="D425" t="s">
        <v>758</v>
      </c>
    </row>
    <row r="426" spans="1:18" x14ac:dyDescent="0.25">
      <c r="A426" t="s">
        <v>304</v>
      </c>
      <c r="B426" t="s">
        <v>1590</v>
      </c>
      <c r="C426" t="s">
        <v>1799</v>
      </c>
      <c r="D426" t="s">
        <v>1384</v>
      </c>
    </row>
    <row r="428" spans="1:18" x14ac:dyDescent="0.25">
      <c r="A428" t="s">
        <v>1872</v>
      </c>
    </row>
    <row r="429" spans="1:18" x14ac:dyDescent="0.25">
      <c r="A429" t="s">
        <v>130</v>
      </c>
    </row>
    <row r="430" spans="1:18" x14ac:dyDescent="0.25">
      <c r="A430" t="s">
        <v>272</v>
      </c>
      <c r="B430" t="s">
        <v>273</v>
      </c>
      <c r="C430" t="s">
        <v>889</v>
      </c>
      <c r="D430" t="s">
        <v>890</v>
      </c>
      <c r="E430" t="s">
        <v>891</v>
      </c>
      <c r="F430" t="s">
        <v>372</v>
      </c>
      <c r="G430" t="s">
        <v>892</v>
      </c>
      <c r="H430" t="s">
        <v>893</v>
      </c>
      <c r="I430" t="s">
        <v>894</v>
      </c>
      <c r="J430" t="s">
        <v>895</v>
      </c>
      <c r="K430" t="s">
        <v>896</v>
      </c>
      <c r="L430" t="s">
        <v>897</v>
      </c>
      <c r="M430" t="s">
        <v>357</v>
      </c>
      <c r="N430" t="s">
        <v>280</v>
      </c>
      <c r="O430" t="s">
        <v>898</v>
      </c>
      <c r="P430" t="s">
        <v>899</v>
      </c>
      <c r="Q430" t="s">
        <v>900</v>
      </c>
      <c r="R430" t="s">
        <v>901</v>
      </c>
    </row>
    <row r="431" spans="1:18" x14ac:dyDescent="0.25">
      <c r="A431" t="s">
        <v>282</v>
      </c>
      <c r="B431" t="s">
        <v>1172</v>
      </c>
      <c r="C431" t="s">
        <v>669</v>
      </c>
      <c r="D431" t="s">
        <v>1033</v>
      </c>
      <c r="E431" t="s">
        <v>1033</v>
      </c>
      <c r="F431" t="s">
        <v>1033</v>
      </c>
      <c r="G431" t="s">
        <v>519</v>
      </c>
      <c r="H431" t="s">
        <v>287</v>
      </c>
      <c r="I431" t="s">
        <v>669</v>
      </c>
      <c r="J431" t="s">
        <v>287</v>
      </c>
      <c r="K431" t="s">
        <v>287</v>
      </c>
      <c r="L431" t="s">
        <v>287</v>
      </c>
      <c r="M431" t="s">
        <v>287</v>
      </c>
      <c r="N431" t="s">
        <v>287</v>
      </c>
      <c r="O431" t="s">
        <v>287</v>
      </c>
      <c r="P431" t="s">
        <v>287</v>
      </c>
      <c r="Q431" t="s">
        <v>287</v>
      </c>
      <c r="R431" t="s">
        <v>669</v>
      </c>
    </row>
    <row r="432" spans="1:18" x14ac:dyDescent="0.25">
      <c r="A432" t="s">
        <v>290</v>
      </c>
      <c r="B432" t="s">
        <v>1859</v>
      </c>
      <c r="C432" t="s">
        <v>1331</v>
      </c>
      <c r="D432" t="s">
        <v>1873</v>
      </c>
      <c r="E432" t="s">
        <v>299</v>
      </c>
      <c r="F432" t="s">
        <v>287</v>
      </c>
      <c r="G432" t="s">
        <v>1439</v>
      </c>
      <c r="H432" t="s">
        <v>287</v>
      </c>
      <c r="I432" t="s">
        <v>565</v>
      </c>
      <c r="J432" t="s">
        <v>287</v>
      </c>
      <c r="K432" t="s">
        <v>287</v>
      </c>
      <c r="L432" t="s">
        <v>287</v>
      </c>
      <c r="M432" t="s">
        <v>287</v>
      </c>
      <c r="N432" t="s">
        <v>287</v>
      </c>
      <c r="O432" t="s">
        <v>539</v>
      </c>
      <c r="P432" t="s">
        <v>287</v>
      </c>
      <c r="Q432" t="s">
        <v>539</v>
      </c>
      <c r="R432" t="s">
        <v>565</v>
      </c>
    </row>
    <row r="433" spans="1:18" x14ac:dyDescent="0.25">
      <c r="A433" t="s">
        <v>298</v>
      </c>
      <c r="B433" t="s">
        <v>725</v>
      </c>
      <c r="C433" t="s">
        <v>601</v>
      </c>
      <c r="D433" t="s">
        <v>905</v>
      </c>
      <c r="E433" t="s">
        <v>287</v>
      </c>
      <c r="F433" t="s">
        <v>419</v>
      </c>
      <c r="G433" t="s">
        <v>906</v>
      </c>
      <c r="H433" t="s">
        <v>287</v>
      </c>
      <c r="I433" t="s">
        <v>522</v>
      </c>
      <c r="J433" t="s">
        <v>287</v>
      </c>
      <c r="K433" t="s">
        <v>287</v>
      </c>
      <c r="L433" t="s">
        <v>287</v>
      </c>
      <c r="M433" t="s">
        <v>287</v>
      </c>
      <c r="N433" t="s">
        <v>287</v>
      </c>
      <c r="O433" t="s">
        <v>287</v>
      </c>
      <c r="P433" t="s">
        <v>287</v>
      </c>
      <c r="Q433" t="s">
        <v>287</v>
      </c>
      <c r="R433" t="s">
        <v>307</v>
      </c>
    </row>
    <row r="434" spans="1:18" x14ac:dyDescent="0.25">
      <c r="A434" t="s">
        <v>304</v>
      </c>
      <c r="B434" t="s">
        <v>1868</v>
      </c>
      <c r="C434" t="s">
        <v>1142</v>
      </c>
      <c r="D434" t="s">
        <v>1377</v>
      </c>
      <c r="E434" t="s">
        <v>880</v>
      </c>
      <c r="F434" t="s">
        <v>539</v>
      </c>
      <c r="G434" t="s">
        <v>1439</v>
      </c>
      <c r="H434" t="s">
        <v>287</v>
      </c>
      <c r="I434" t="s">
        <v>1873</v>
      </c>
      <c r="J434" t="s">
        <v>287</v>
      </c>
      <c r="K434" t="s">
        <v>287</v>
      </c>
      <c r="L434" t="s">
        <v>287</v>
      </c>
      <c r="M434" t="s">
        <v>287</v>
      </c>
      <c r="N434" t="s">
        <v>287</v>
      </c>
      <c r="O434" t="s">
        <v>492</v>
      </c>
      <c r="P434" t="s">
        <v>287</v>
      </c>
      <c r="Q434" t="s">
        <v>492</v>
      </c>
      <c r="R434" t="s">
        <v>1142</v>
      </c>
    </row>
    <row r="436" spans="1:18" x14ac:dyDescent="0.25">
      <c r="A436" t="s">
        <v>1874</v>
      </c>
    </row>
    <row r="437" spans="1:18" x14ac:dyDescent="0.25">
      <c r="A437" t="s">
        <v>131</v>
      </c>
    </row>
    <row r="438" spans="1:18" x14ac:dyDescent="0.25">
      <c r="A438" t="s">
        <v>371</v>
      </c>
      <c r="B438" t="s">
        <v>273</v>
      </c>
      <c r="C438" t="s">
        <v>889</v>
      </c>
      <c r="D438" t="s">
        <v>890</v>
      </c>
      <c r="E438" t="s">
        <v>891</v>
      </c>
      <c r="F438" t="s">
        <v>372</v>
      </c>
      <c r="G438" t="s">
        <v>892</v>
      </c>
      <c r="H438" t="s">
        <v>893</v>
      </c>
      <c r="I438" t="s">
        <v>894</v>
      </c>
      <c r="J438" t="s">
        <v>895</v>
      </c>
      <c r="K438" t="s">
        <v>896</v>
      </c>
      <c r="L438" t="s">
        <v>897</v>
      </c>
      <c r="M438" t="s">
        <v>357</v>
      </c>
      <c r="N438" t="s">
        <v>280</v>
      </c>
      <c r="O438" t="s">
        <v>898</v>
      </c>
      <c r="P438" t="s">
        <v>899</v>
      </c>
      <c r="Q438" t="s">
        <v>900</v>
      </c>
      <c r="R438" t="s">
        <v>901</v>
      </c>
    </row>
    <row r="439" spans="1:18" x14ac:dyDescent="0.25">
      <c r="A439" t="s">
        <v>375</v>
      </c>
      <c r="B439" t="s">
        <v>836</v>
      </c>
      <c r="C439" t="s">
        <v>1142</v>
      </c>
      <c r="D439" t="s">
        <v>839</v>
      </c>
      <c r="E439" t="s">
        <v>1498</v>
      </c>
      <c r="F439" t="s">
        <v>839</v>
      </c>
      <c r="G439" t="s">
        <v>814</v>
      </c>
      <c r="H439" t="s">
        <v>287</v>
      </c>
      <c r="I439" t="s">
        <v>839</v>
      </c>
      <c r="J439" t="s">
        <v>287</v>
      </c>
      <c r="K439" t="s">
        <v>287</v>
      </c>
      <c r="L439" t="s">
        <v>287</v>
      </c>
      <c r="M439" t="s">
        <v>287</v>
      </c>
      <c r="N439" t="s">
        <v>287</v>
      </c>
      <c r="O439" t="s">
        <v>287</v>
      </c>
      <c r="P439" t="s">
        <v>287</v>
      </c>
      <c r="Q439" t="s">
        <v>287</v>
      </c>
      <c r="R439" t="s">
        <v>287</v>
      </c>
    </row>
    <row r="440" spans="1:18" x14ac:dyDescent="0.25">
      <c r="A440" t="s">
        <v>380</v>
      </c>
      <c r="B440" t="s">
        <v>1875</v>
      </c>
      <c r="C440" t="s">
        <v>1120</v>
      </c>
      <c r="D440" t="s">
        <v>733</v>
      </c>
      <c r="E440" t="s">
        <v>1656</v>
      </c>
      <c r="F440" t="s">
        <v>287</v>
      </c>
      <c r="G440" t="s">
        <v>1876</v>
      </c>
      <c r="H440" t="s">
        <v>287</v>
      </c>
      <c r="I440" t="s">
        <v>334</v>
      </c>
      <c r="J440" t="s">
        <v>287</v>
      </c>
      <c r="K440" t="s">
        <v>287</v>
      </c>
      <c r="L440" t="s">
        <v>287</v>
      </c>
      <c r="M440" t="s">
        <v>287</v>
      </c>
      <c r="N440" t="s">
        <v>287</v>
      </c>
      <c r="O440" t="s">
        <v>409</v>
      </c>
      <c r="P440" t="s">
        <v>287</v>
      </c>
      <c r="Q440" t="s">
        <v>409</v>
      </c>
      <c r="R440" t="s">
        <v>828</v>
      </c>
    </row>
    <row r="441" spans="1:18" x14ac:dyDescent="0.25">
      <c r="A441" t="s">
        <v>386</v>
      </c>
      <c r="B441" t="s">
        <v>920</v>
      </c>
      <c r="C441" t="s">
        <v>921</v>
      </c>
      <c r="D441" t="s">
        <v>922</v>
      </c>
      <c r="E441" t="s">
        <v>287</v>
      </c>
      <c r="F441" t="s">
        <v>287</v>
      </c>
      <c r="G441" t="s">
        <v>923</v>
      </c>
      <c r="H441" t="s">
        <v>287</v>
      </c>
      <c r="I441" t="s">
        <v>541</v>
      </c>
      <c r="J441" t="s">
        <v>287</v>
      </c>
      <c r="K441" t="s">
        <v>287</v>
      </c>
      <c r="L441" t="s">
        <v>287</v>
      </c>
      <c r="M441" t="s">
        <v>287</v>
      </c>
      <c r="N441" t="s">
        <v>287</v>
      </c>
      <c r="O441" t="s">
        <v>287</v>
      </c>
      <c r="P441" t="s">
        <v>287</v>
      </c>
      <c r="Q441" t="s">
        <v>287</v>
      </c>
      <c r="R441" t="s">
        <v>343</v>
      </c>
    </row>
    <row r="442" spans="1:18" x14ac:dyDescent="0.25">
      <c r="A442" t="s">
        <v>392</v>
      </c>
      <c r="B442" t="s">
        <v>366</v>
      </c>
      <c r="C442" t="s">
        <v>575</v>
      </c>
      <c r="D442" t="s">
        <v>666</v>
      </c>
      <c r="E442" t="s">
        <v>395</v>
      </c>
      <c r="F442" t="s">
        <v>395</v>
      </c>
      <c r="G442" t="s">
        <v>1877</v>
      </c>
      <c r="H442" t="s">
        <v>287</v>
      </c>
      <c r="I442" t="s">
        <v>414</v>
      </c>
      <c r="J442" t="s">
        <v>287</v>
      </c>
      <c r="K442" t="s">
        <v>287</v>
      </c>
      <c r="L442" t="s">
        <v>287</v>
      </c>
      <c r="M442" t="s">
        <v>287</v>
      </c>
      <c r="N442" t="s">
        <v>287</v>
      </c>
      <c r="O442" t="s">
        <v>287</v>
      </c>
      <c r="P442" t="s">
        <v>287</v>
      </c>
      <c r="Q442" t="s">
        <v>287</v>
      </c>
      <c r="R442" t="s">
        <v>1078</v>
      </c>
    </row>
    <row r="443" spans="1:18" x14ac:dyDescent="0.25">
      <c r="A443" t="s">
        <v>304</v>
      </c>
      <c r="B443" t="s">
        <v>1868</v>
      </c>
      <c r="C443" t="s">
        <v>1142</v>
      </c>
      <c r="D443" t="s">
        <v>1377</v>
      </c>
      <c r="E443" t="s">
        <v>880</v>
      </c>
      <c r="F443" t="s">
        <v>539</v>
      </c>
      <c r="G443" t="s">
        <v>1439</v>
      </c>
      <c r="H443" t="s">
        <v>287</v>
      </c>
      <c r="I443" t="s">
        <v>1873</v>
      </c>
      <c r="J443" t="s">
        <v>287</v>
      </c>
      <c r="K443" t="s">
        <v>287</v>
      </c>
      <c r="L443" t="s">
        <v>287</v>
      </c>
      <c r="M443" t="s">
        <v>287</v>
      </c>
      <c r="N443" t="s">
        <v>287</v>
      </c>
      <c r="O443" t="s">
        <v>492</v>
      </c>
      <c r="P443" t="s">
        <v>287</v>
      </c>
      <c r="Q443" t="s">
        <v>492</v>
      </c>
      <c r="R443" t="s">
        <v>1142</v>
      </c>
    </row>
    <row r="445" spans="1:18" x14ac:dyDescent="0.25">
      <c r="A445" t="s">
        <v>1878</v>
      </c>
    </row>
    <row r="446" spans="1:18" x14ac:dyDescent="0.25">
      <c r="A446" t="s">
        <v>132</v>
      </c>
    </row>
    <row r="447" spans="1:18" x14ac:dyDescent="0.25">
      <c r="A447" t="s">
        <v>927</v>
      </c>
      <c r="B447" t="s">
        <v>273</v>
      </c>
      <c r="C447" t="s">
        <v>889</v>
      </c>
      <c r="D447" t="s">
        <v>890</v>
      </c>
      <c r="E447" t="s">
        <v>891</v>
      </c>
      <c r="F447" t="s">
        <v>372</v>
      </c>
      <c r="G447" t="s">
        <v>892</v>
      </c>
      <c r="H447" t="s">
        <v>893</v>
      </c>
      <c r="I447" t="s">
        <v>894</v>
      </c>
      <c r="J447" t="s">
        <v>895</v>
      </c>
      <c r="K447" t="s">
        <v>896</v>
      </c>
      <c r="L447" t="s">
        <v>897</v>
      </c>
      <c r="M447" t="s">
        <v>357</v>
      </c>
      <c r="N447" t="s">
        <v>280</v>
      </c>
      <c r="O447" t="s">
        <v>898</v>
      </c>
      <c r="P447" t="s">
        <v>899</v>
      </c>
      <c r="Q447" t="s">
        <v>900</v>
      </c>
      <c r="R447" t="s">
        <v>901</v>
      </c>
    </row>
    <row r="448" spans="1:18" x14ac:dyDescent="0.25">
      <c r="A448" t="s">
        <v>928</v>
      </c>
      <c r="B448" t="s">
        <v>1836</v>
      </c>
      <c r="C448" t="s">
        <v>1392</v>
      </c>
      <c r="D448" t="s">
        <v>424</v>
      </c>
      <c r="E448" t="s">
        <v>337</v>
      </c>
      <c r="F448" t="s">
        <v>318</v>
      </c>
      <c r="G448" t="s">
        <v>616</v>
      </c>
      <c r="H448" t="s">
        <v>287</v>
      </c>
      <c r="I448" t="s">
        <v>1426</v>
      </c>
      <c r="J448" t="s">
        <v>287</v>
      </c>
      <c r="K448" t="s">
        <v>287</v>
      </c>
      <c r="L448" t="s">
        <v>287</v>
      </c>
      <c r="M448" t="s">
        <v>287</v>
      </c>
      <c r="N448" t="s">
        <v>287</v>
      </c>
      <c r="O448" t="s">
        <v>539</v>
      </c>
      <c r="P448" t="s">
        <v>287</v>
      </c>
      <c r="Q448" t="s">
        <v>539</v>
      </c>
      <c r="R448" t="s">
        <v>739</v>
      </c>
    </row>
    <row r="449" spans="1:18" x14ac:dyDescent="0.25">
      <c r="A449" t="s">
        <v>931</v>
      </c>
      <c r="B449" t="s">
        <v>361</v>
      </c>
      <c r="C449" t="s">
        <v>307</v>
      </c>
      <c r="D449" t="s">
        <v>581</v>
      </c>
      <c r="E449" t="s">
        <v>287</v>
      </c>
      <c r="F449" t="s">
        <v>287</v>
      </c>
      <c r="G449" t="s">
        <v>932</v>
      </c>
      <c r="H449" t="s">
        <v>287</v>
      </c>
      <c r="I449" t="s">
        <v>933</v>
      </c>
      <c r="J449" t="s">
        <v>287</v>
      </c>
      <c r="K449" t="s">
        <v>287</v>
      </c>
      <c r="L449" t="s">
        <v>287</v>
      </c>
      <c r="M449" t="s">
        <v>287</v>
      </c>
      <c r="N449" t="s">
        <v>287</v>
      </c>
      <c r="O449" t="s">
        <v>287</v>
      </c>
      <c r="P449" t="s">
        <v>287</v>
      </c>
      <c r="Q449" t="s">
        <v>287</v>
      </c>
      <c r="R449" t="s">
        <v>414</v>
      </c>
    </row>
    <row r="450" spans="1:18" x14ac:dyDescent="0.25">
      <c r="A450" t="s">
        <v>934</v>
      </c>
      <c r="B450" t="s">
        <v>1494</v>
      </c>
      <c r="C450" t="s">
        <v>342</v>
      </c>
      <c r="D450" t="s">
        <v>1447</v>
      </c>
      <c r="E450" t="s">
        <v>324</v>
      </c>
      <c r="F450" t="s">
        <v>287</v>
      </c>
      <c r="G450" t="s">
        <v>1879</v>
      </c>
      <c r="H450" t="s">
        <v>287</v>
      </c>
      <c r="I450" t="s">
        <v>678</v>
      </c>
      <c r="J450" t="s">
        <v>287</v>
      </c>
      <c r="K450" t="s">
        <v>287</v>
      </c>
      <c r="L450" t="s">
        <v>287</v>
      </c>
      <c r="M450" t="s">
        <v>287</v>
      </c>
      <c r="N450" t="s">
        <v>287</v>
      </c>
      <c r="O450" t="s">
        <v>287</v>
      </c>
      <c r="P450" t="s">
        <v>287</v>
      </c>
      <c r="Q450" t="s">
        <v>287</v>
      </c>
      <c r="R450" t="s">
        <v>774</v>
      </c>
    </row>
    <row r="451" spans="1:18" x14ac:dyDescent="0.25">
      <c r="A451" t="s">
        <v>304</v>
      </c>
      <c r="B451" t="s">
        <v>1868</v>
      </c>
      <c r="C451" t="s">
        <v>1142</v>
      </c>
      <c r="D451" t="s">
        <v>1377</v>
      </c>
      <c r="E451" t="s">
        <v>880</v>
      </c>
      <c r="F451" t="s">
        <v>539</v>
      </c>
      <c r="G451" t="s">
        <v>1439</v>
      </c>
      <c r="H451" t="s">
        <v>287</v>
      </c>
      <c r="I451" t="s">
        <v>1873</v>
      </c>
      <c r="J451" t="s">
        <v>287</v>
      </c>
      <c r="K451" t="s">
        <v>287</v>
      </c>
      <c r="L451" t="s">
        <v>287</v>
      </c>
      <c r="M451" t="s">
        <v>287</v>
      </c>
      <c r="N451" t="s">
        <v>287</v>
      </c>
      <c r="O451" t="s">
        <v>492</v>
      </c>
      <c r="P451" t="s">
        <v>287</v>
      </c>
      <c r="Q451" t="s">
        <v>492</v>
      </c>
      <c r="R451" t="s">
        <v>1142</v>
      </c>
    </row>
    <row r="453" spans="1:18" x14ac:dyDescent="0.25">
      <c r="A453" t="s">
        <v>1880</v>
      </c>
    </row>
    <row r="454" spans="1:18" x14ac:dyDescent="0.25">
      <c r="A454" t="s">
        <v>133</v>
      </c>
    </row>
    <row r="455" spans="1:18" x14ac:dyDescent="0.25">
      <c r="A455" t="s">
        <v>736</v>
      </c>
      <c r="B455" t="s">
        <v>273</v>
      </c>
      <c r="C455" t="s">
        <v>889</v>
      </c>
      <c r="D455" t="s">
        <v>890</v>
      </c>
      <c r="E455" t="s">
        <v>891</v>
      </c>
      <c r="F455" t="s">
        <v>372</v>
      </c>
      <c r="G455" t="s">
        <v>892</v>
      </c>
      <c r="H455" t="s">
        <v>893</v>
      </c>
      <c r="I455" t="s">
        <v>894</v>
      </c>
      <c r="J455" t="s">
        <v>895</v>
      </c>
      <c r="K455" t="s">
        <v>896</v>
      </c>
      <c r="L455" t="s">
        <v>897</v>
      </c>
      <c r="M455" t="s">
        <v>357</v>
      </c>
      <c r="N455" t="s">
        <v>280</v>
      </c>
      <c r="O455" t="s">
        <v>898</v>
      </c>
      <c r="P455" t="s">
        <v>899</v>
      </c>
      <c r="Q455" t="s">
        <v>900</v>
      </c>
      <c r="R455" t="s">
        <v>901</v>
      </c>
    </row>
    <row r="456" spans="1:18" x14ac:dyDescent="0.25">
      <c r="A456" t="s">
        <v>737</v>
      </c>
      <c r="B456" t="s">
        <v>1881</v>
      </c>
      <c r="C456" t="s">
        <v>816</v>
      </c>
      <c r="D456" t="s">
        <v>1073</v>
      </c>
      <c r="E456" t="s">
        <v>601</v>
      </c>
      <c r="F456" t="s">
        <v>287</v>
      </c>
      <c r="G456" t="s">
        <v>1882</v>
      </c>
      <c r="H456" t="s">
        <v>287</v>
      </c>
      <c r="I456" t="s">
        <v>563</v>
      </c>
      <c r="J456" t="s">
        <v>287</v>
      </c>
      <c r="K456" t="s">
        <v>287</v>
      </c>
      <c r="L456" t="s">
        <v>287</v>
      </c>
      <c r="M456" t="s">
        <v>287</v>
      </c>
      <c r="N456" t="s">
        <v>287</v>
      </c>
      <c r="O456" t="s">
        <v>847</v>
      </c>
      <c r="P456" t="s">
        <v>287</v>
      </c>
      <c r="Q456" t="s">
        <v>847</v>
      </c>
      <c r="R456" t="s">
        <v>563</v>
      </c>
    </row>
    <row r="457" spans="1:18" x14ac:dyDescent="0.25">
      <c r="A457" t="s">
        <v>741</v>
      </c>
      <c r="B457" t="s">
        <v>439</v>
      </c>
      <c r="C457" t="s">
        <v>669</v>
      </c>
      <c r="D457" t="s">
        <v>287</v>
      </c>
      <c r="E457" t="s">
        <v>669</v>
      </c>
      <c r="F457" t="s">
        <v>669</v>
      </c>
      <c r="G457" t="s">
        <v>941</v>
      </c>
      <c r="H457" t="s">
        <v>287</v>
      </c>
      <c r="I457" t="s">
        <v>287</v>
      </c>
      <c r="J457" t="s">
        <v>287</v>
      </c>
      <c r="K457" t="s">
        <v>287</v>
      </c>
      <c r="L457" t="s">
        <v>287</v>
      </c>
      <c r="M457" t="s">
        <v>287</v>
      </c>
      <c r="N457" t="s">
        <v>287</v>
      </c>
      <c r="O457" t="s">
        <v>287</v>
      </c>
      <c r="P457" t="s">
        <v>287</v>
      </c>
      <c r="Q457" t="s">
        <v>287</v>
      </c>
      <c r="R457" t="s">
        <v>287</v>
      </c>
    </row>
    <row r="458" spans="1:18" x14ac:dyDescent="0.25">
      <c r="A458" t="s">
        <v>742</v>
      </c>
      <c r="B458" t="s">
        <v>548</v>
      </c>
      <c r="C458" t="s">
        <v>491</v>
      </c>
      <c r="D458" t="s">
        <v>1580</v>
      </c>
      <c r="E458" t="s">
        <v>287</v>
      </c>
      <c r="F458" t="s">
        <v>550</v>
      </c>
      <c r="G458" t="s">
        <v>1883</v>
      </c>
      <c r="H458" t="s">
        <v>287</v>
      </c>
      <c r="I458" t="s">
        <v>549</v>
      </c>
      <c r="J458" t="s">
        <v>287</v>
      </c>
      <c r="K458" t="s">
        <v>287</v>
      </c>
      <c r="L458" t="s">
        <v>287</v>
      </c>
      <c r="M458" t="s">
        <v>287</v>
      </c>
      <c r="N458" t="s">
        <v>287</v>
      </c>
      <c r="O458" t="s">
        <v>287</v>
      </c>
      <c r="P458" t="s">
        <v>287</v>
      </c>
      <c r="Q458" t="s">
        <v>287</v>
      </c>
      <c r="R458" t="s">
        <v>1884</v>
      </c>
    </row>
    <row r="459" spans="1:18" x14ac:dyDescent="0.25">
      <c r="A459" t="s">
        <v>304</v>
      </c>
      <c r="B459" t="s">
        <v>1868</v>
      </c>
      <c r="C459" t="s">
        <v>1142</v>
      </c>
      <c r="D459" t="s">
        <v>1377</v>
      </c>
      <c r="E459" t="s">
        <v>880</v>
      </c>
      <c r="F459" t="s">
        <v>539</v>
      </c>
      <c r="G459" t="s">
        <v>1439</v>
      </c>
      <c r="H459" t="s">
        <v>287</v>
      </c>
      <c r="I459" t="s">
        <v>1873</v>
      </c>
      <c r="J459" t="s">
        <v>287</v>
      </c>
      <c r="K459" t="s">
        <v>287</v>
      </c>
      <c r="L459" t="s">
        <v>287</v>
      </c>
      <c r="M459" t="s">
        <v>287</v>
      </c>
      <c r="N459" t="s">
        <v>287</v>
      </c>
      <c r="O459" t="s">
        <v>492</v>
      </c>
      <c r="P459" t="s">
        <v>287</v>
      </c>
      <c r="Q459" t="s">
        <v>492</v>
      </c>
      <c r="R459" t="s">
        <v>1142</v>
      </c>
    </row>
    <row r="461" spans="1:18" x14ac:dyDescent="0.25">
      <c r="A461" t="s">
        <v>1885</v>
      </c>
    </row>
    <row r="462" spans="1:18" x14ac:dyDescent="0.25">
      <c r="A462" t="s">
        <v>134</v>
      </c>
    </row>
    <row r="463" spans="1:18" x14ac:dyDescent="0.25">
      <c r="A463" t="s">
        <v>313</v>
      </c>
      <c r="B463" t="s">
        <v>273</v>
      </c>
      <c r="C463" t="s">
        <v>889</v>
      </c>
      <c r="D463" t="s">
        <v>890</v>
      </c>
      <c r="E463" t="s">
        <v>891</v>
      </c>
      <c r="F463" t="s">
        <v>372</v>
      </c>
      <c r="G463" t="s">
        <v>892</v>
      </c>
      <c r="H463" t="s">
        <v>893</v>
      </c>
      <c r="I463" t="s">
        <v>894</v>
      </c>
      <c r="J463" t="s">
        <v>895</v>
      </c>
      <c r="K463" t="s">
        <v>896</v>
      </c>
      <c r="L463" t="s">
        <v>897</v>
      </c>
      <c r="M463" t="s">
        <v>357</v>
      </c>
      <c r="N463" t="s">
        <v>280</v>
      </c>
      <c r="O463" t="s">
        <v>898</v>
      </c>
      <c r="P463" t="s">
        <v>899</v>
      </c>
      <c r="Q463" t="s">
        <v>900</v>
      </c>
      <c r="R463" t="s">
        <v>901</v>
      </c>
    </row>
    <row r="464" spans="1:18" x14ac:dyDescent="0.25">
      <c r="A464" t="s">
        <v>314</v>
      </c>
      <c r="B464" t="s">
        <v>1841</v>
      </c>
      <c r="C464" t="s">
        <v>753</v>
      </c>
      <c r="D464" t="s">
        <v>753</v>
      </c>
      <c r="E464" t="s">
        <v>479</v>
      </c>
      <c r="F464" t="s">
        <v>287</v>
      </c>
      <c r="G464" t="s">
        <v>1547</v>
      </c>
      <c r="H464" t="s">
        <v>287</v>
      </c>
      <c r="I464" t="s">
        <v>753</v>
      </c>
      <c r="J464" t="s">
        <v>287</v>
      </c>
      <c r="K464" t="s">
        <v>287</v>
      </c>
      <c r="L464" t="s">
        <v>287</v>
      </c>
      <c r="M464" t="s">
        <v>287</v>
      </c>
      <c r="N464" t="s">
        <v>287</v>
      </c>
      <c r="O464" t="s">
        <v>574</v>
      </c>
      <c r="P464" t="s">
        <v>287</v>
      </c>
      <c r="Q464" t="s">
        <v>574</v>
      </c>
      <c r="R464" t="s">
        <v>596</v>
      </c>
    </row>
    <row r="465" spans="1:18" x14ac:dyDescent="0.25">
      <c r="A465" t="s">
        <v>321</v>
      </c>
      <c r="B465" t="s">
        <v>1836</v>
      </c>
      <c r="C465" t="s">
        <v>878</v>
      </c>
      <c r="D465" t="s">
        <v>1641</v>
      </c>
      <c r="E465" t="s">
        <v>318</v>
      </c>
      <c r="F465" t="s">
        <v>318</v>
      </c>
      <c r="G465" t="s">
        <v>1886</v>
      </c>
      <c r="H465" t="s">
        <v>287</v>
      </c>
      <c r="I465" t="s">
        <v>337</v>
      </c>
      <c r="J465" t="s">
        <v>287</v>
      </c>
      <c r="K465" t="s">
        <v>287</v>
      </c>
      <c r="L465" t="s">
        <v>287</v>
      </c>
      <c r="M465" t="s">
        <v>287</v>
      </c>
      <c r="N465" t="s">
        <v>287</v>
      </c>
      <c r="O465" t="s">
        <v>287</v>
      </c>
      <c r="P465" t="s">
        <v>287</v>
      </c>
      <c r="Q465" t="s">
        <v>287</v>
      </c>
      <c r="R465" t="s">
        <v>1426</v>
      </c>
    </row>
    <row r="466" spans="1:18" x14ac:dyDescent="0.25">
      <c r="A466" t="s">
        <v>304</v>
      </c>
      <c r="B466" t="s">
        <v>1868</v>
      </c>
      <c r="C466" t="s">
        <v>1142</v>
      </c>
      <c r="D466" t="s">
        <v>1377</v>
      </c>
      <c r="E466" t="s">
        <v>880</v>
      </c>
      <c r="F466" t="s">
        <v>539</v>
      </c>
      <c r="G466" t="s">
        <v>1439</v>
      </c>
      <c r="H466" t="s">
        <v>287</v>
      </c>
      <c r="I466" t="s">
        <v>1873</v>
      </c>
      <c r="J466" t="s">
        <v>287</v>
      </c>
      <c r="K466" t="s">
        <v>287</v>
      </c>
      <c r="L466" t="s">
        <v>287</v>
      </c>
      <c r="M466" t="s">
        <v>287</v>
      </c>
      <c r="N466" t="s">
        <v>287</v>
      </c>
      <c r="O466" t="s">
        <v>492</v>
      </c>
      <c r="P466" t="s">
        <v>287</v>
      </c>
      <c r="Q466" t="s">
        <v>492</v>
      </c>
      <c r="R466" t="s">
        <v>1142</v>
      </c>
    </row>
    <row r="468" spans="1:18" x14ac:dyDescent="0.25">
      <c r="A468" t="s">
        <v>1887</v>
      </c>
    </row>
    <row r="469" spans="1:18" x14ac:dyDescent="0.25">
      <c r="A469" t="s">
        <v>1888</v>
      </c>
    </row>
    <row r="470" spans="1:18" x14ac:dyDescent="0.25">
      <c r="A470" t="s">
        <v>272</v>
      </c>
      <c r="B470" t="s">
        <v>273</v>
      </c>
      <c r="C470" t="s">
        <v>372</v>
      </c>
      <c r="D470" t="s">
        <v>950</v>
      </c>
      <c r="E470" t="s">
        <v>951</v>
      </c>
      <c r="F470" t="s">
        <v>952</v>
      </c>
      <c r="G470" t="s">
        <v>953</v>
      </c>
      <c r="H470" t="s">
        <v>954</v>
      </c>
      <c r="I470" t="s">
        <v>955</v>
      </c>
      <c r="J470" t="s">
        <v>357</v>
      </c>
      <c r="K470" t="s">
        <v>280</v>
      </c>
      <c r="L470" t="s">
        <v>956</v>
      </c>
    </row>
    <row r="471" spans="1:18" x14ac:dyDescent="0.25">
      <c r="A471" t="s">
        <v>282</v>
      </c>
      <c r="B471" t="s">
        <v>548</v>
      </c>
      <c r="C471" t="s">
        <v>287</v>
      </c>
      <c r="D471" t="s">
        <v>517</v>
      </c>
      <c r="E471" t="s">
        <v>550</v>
      </c>
      <c r="F471" t="s">
        <v>287</v>
      </c>
      <c r="G471" t="s">
        <v>491</v>
      </c>
      <c r="H471" t="s">
        <v>550</v>
      </c>
      <c r="I471" t="s">
        <v>1780</v>
      </c>
      <c r="J471" t="s">
        <v>287</v>
      </c>
      <c r="K471" t="s">
        <v>287</v>
      </c>
      <c r="L471" t="s">
        <v>551</v>
      </c>
    </row>
    <row r="472" spans="1:18" x14ac:dyDescent="0.25">
      <c r="A472" t="s">
        <v>290</v>
      </c>
      <c r="B472" t="s">
        <v>598</v>
      </c>
      <c r="C472" t="s">
        <v>599</v>
      </c>
      <c r="D472" t="s">
        <v>287</v>
      </c>
      <c r="E472" t="s">
        <v>308</v>
      </c>
      <c r="F472" t="s">
        <v>308</v>
      </c>
      <c r="G472" t="s">
        <v>878</v>
      </c>
      <c r="H472" t="s">
        <v>337</v>
      </c>
      <c r="I472" t="s">
        <v>1551</v>
      </c>
      <c r="J472" t="s">
        <v>287</v>
      </c>
      <c r="K472" t="s">
        <v>287</v>
      </c>
      <c r="L472" t="s">
        <v>601</v>
      </c>
    </row>
    <row r="473" spans="1:18" x14ac:dyDescent="0.25">
      <c r="A473" t="s">
        <v>298</v>
      </c>
      <c r="B473" t="s">
        <v>557</v>
      </c>
      <c r="C473" t="s">
        <v>683</v>
      </c>
      <c r="D473" t="s">
        <v>287</v>
      </c>
      <c r="E473" t="s">
        <v>348</v>
      </c>
      <c r="F473" t="s">
        <v>1384</v>
      </c>
      <c r="G473" t="s">
        <v>560</v>
      </c>
      <c r="H473" t="s">
        <v>683</v>
      </c>
      <c r="I473" t="s">
        <v>1799</v>
      </c>
      <c r="J473" t="s">
        <v>287</v>
      </c>
      <c r="K473" t="s">
        <v>287</v>
      </c>
      <c r="L473" t="s">
        <v>348</v>
      </c>
    </row>
    <row r="474" spans="1:18" x14ac:dyDescent="0.25">
      <c r="A474" t="s">
        <v>304</v>
      </c>
      <c r="B474" t="s">
        <v>1590</v>
      </c>
      <c r="C474" t="s">
        <v>460</v>
      </c>
      <c r="D474" t="s">
        <v>492</v>
      </c>
      <c r="E474" t="s">
        <v>564</v>
      </c>
      <c r="F474" t="s">
        <v>719</v>
      </c>
      <c r="G474" t="s">
        <v>818</v>
      </c>
      <c r="H474" t="s">
        <v>409</v>
      </c>
      <c r="I474" t="s">
        <v>1889</v>
      </c>
      <c r="J474" t="s">
        <v>287</v>
      </c>
      <c r="K474" t="s">
        <v>287</v>
      </c>
      <c r="L474" t="s">
        <v>648</v>
      </c>
    </row>
    <row r="476" spans="1:18" x14ac:dyDescent="0.25">
      <c r="A476" t="s">
        <v>1890</v>
      </c>
    </row>
    <row r="477" spans="1:18" x14ac:dyDescent="0.25">
      <c r="A477" t="s">
        <v>1720</v>
      </c>
    </row>
    <row r="478" spans="1:18" x14ac:dyDescent="0.25">
      <c r="A478" t="s">
        <v>313</v>
      </c>
      <c r="B478" t="s">
        <v>273</v>
      </c>
      <c r="C478" t="s">
        <v>372</v>
      </c>
      <c r="D478" t="s">
        <v>950</v>
      </c>
      <c r="E478" t="s">
        <v>951</v>
      </c>
      <c r="F478" t="s">
        <v>952</v>
      </c>
      <c r="G478" t="s">
        <v>953</v>
      </c>
      <c r="H478" t="s">
        <v>954</v>
      </c>
      <c r="I478" t="s">
        <v>955</v>
      </c>
      <c r="J478" t="s">
        <v>357</v>
      </c>
      <c r="K478" t="s">
        <v>280</v>
      </c>
      <c r="L478" t="s">
        <v>956</v>
      </c>
    </row>
    <row r="479" spans="1:18" x14ac:dyDescent="0.25">
      <c r="A479" t="s">
        <v>314</v>
      </c>
      <c r="B479" t="s">
        <v>393</v>
      </c>
      <c r="C479" t="s">
        <v>492</v>
      </c>
      <c r="D479" t="s">
        <v>574</v>
      </c>
      <c r="E479" t="s">
        <v>342</v>
      </c>
      <c r="F479" t="s">
        <v>536</v>
      </c>
      <c r="G479" t="s">
        <v>656</v>
      </c>
      <c r="H479" t="s">
        <v>574</v>
      </c>
      <c r="I479" t="s">
        <v>515</v>
      </c>
      <c r="J479" t="s">
        <v>287</v>
      </c>
      <c r="K479" t="s">
        <v>287</v>
      </c>
      <c r="L479" t="s">
        <v>317</v>
      </c>
    </row>
    <row r="480" spans="1:18" x14ac:dyDescent="0.25">
      <c r="A480" t="s">
        <v>321</v>
      </c>
      <c r="B480" t="s">
        <v>1593</v>
      </c>
      <c r="C480" t="s">
        <v>539</v>
      </c>
      <c r="D480" t="s">
        <v>287</v>
      </c>
      <c r="E480" t="s">
        <v>308</v>
      </c>
      <c r="F480" t="s">
        <v>986</v>
      </c>
      <c r="G480" t="s">
        <v>601</v>
      </c>
      <c r="H480" t="s">
        <v>517</v>
      </c>
      <c r="I480" t="s">
        <v>796</v>
      </c>
      <c r="J480" t="s">
        <v>287</v>
      </c>
      <c r="K480" t="s">
        <v>287</v>
      </c>
      <c r="L480" t="s">
        <v>766</v>
      </c>
    </row>
    <row r="481" spans="1:12" x14ac:dyDescent="0.25">
      <c r="A481" t="s">
        <v>304</v>
      </c>
      <c r="B481" t="s">
        <v>1590</v>
      </c>
      <c r="C481" t="s">
        <v>460</v>
      </c>
      <c r="D481" t="s">
        <v>492</v>
      </c>
      <c r="E481" t="s">
        <v>564</v>
      </c>
      <c r="F481" t="s">
        <v>719</v>
      </c>
      <c r="G481" t="s">
        <v>818</v>
      </c>
      <c r="H481" t="s">
        <v>409</v>
      </c>
      <c r="I481" t="s">
        <v>1889</v>
      </c>
      <c r="J481" t="s">
        <v>287</v>
      </c>
      <c r="K481" t="s">
        <v>287</v>
      </c>
      <c r="L481" t="s">
        <v>648</v>
      </c>
    </row>
    <row r="483" spans="1:12" x14ac:dyDescent="0.25">
      <c r="A483" t="s">
        <v>1891</v>
      </c>
    </row>
    <row r="484" spans="1:12" x14ac:dyDescent="0.25">
      <c r="A484" t="s">
        <v>1892</v>
      </c>
    </row>
    <row r="485" spans="1:12" x14ac:dyDescent="0.25">
      <c r="A485" t="s">
        <v>272</v>
      </c>
      <c r="B485" t="s">
        <v>273</v>
      </c>
      <c r="C485" t="s">
        <v>962</v>
      </c>
      <c r="D485" t="s">
        <v>963</v>
      </c>
      <c r="E485" t="s">
        <v>964</v>
      </c>
      <c r="F485" t="s">
        <v>372</v>
      </c>
      <c r="G485" t="s">
        <v>965</v>
      </c>
      <c r="H485" t="s">
        <v>954</v>
      </c>
      <c r="I485" t="s">
        <v>357</v>
      </c>
      <c r="J485" t="s">
        <v>280</v>
      </c>
      <c r="K485" t="s">
        <v>966</v>
      </c>
    </row>
    <row r="486" spans="1:12" x14ac:dyDescent="0.25">
      <c r="A486" t="s">
        <v>282</v>
      </c>
      <c r="B486" t="s">
        <v>548</v>
      </c>
      <c r="C486" t="s">
        <v>517</v>
      </c>
      <c r="D486" t="s">
        <v>1827</v>
      </c>
      <c r="E486" t="s">
        <v>517</v>
      </c>
      <c r="F486" t="s">
        <v>287</v>
      </c>
      <c r="G486" t="s">
        <v>491</v>
      </c>
      <c r="H486" t="s">
        <v>550</v>
      </c>
      <c r="I486" t="s">
        <v>287</v>
      </c>
      <c r="J486" t="s">
        <v>287</v>
      </c>
      <c r="K486" t="s">
        <v>663</v>
      </c>
    </row>
    <row r="487" spans="1:12" x14ac:dyDescent="0.25">
      <c r="A487" t="s">
        <v>290</v>
      </c>
      <c r="B487" t="s">
        <v>393</v>
      </c>
      <c r="C487" t="s">
        <v>492</v>
      </c>
      <c r="D487" t="s">
        <v>991</v>
      </c>
      <c r="E487" t="s">
        <v>919</v>
      </c>
      <c r="F487" t="s">
        <v>574</v>
      </c>
      <c r="G487" t="s">
        <v>919</v>
      </c>
      <c r="H487" t="s">
        <v>342</v>
      </c>
      <c r="I487" t="s">
        <v>492</v>
      </c>
      <c r="J487" t="s">
        <v>287</v>
      </c>
      <c r="K487" t="s">
        <v>1654</v>
      </c>
    </row>
    <row r="488" spans="1:12" x14ac:dyDescent="0.25">
      <c r="A488" t="s">
        <v>298</v>
      </c>
      <c r="B488" t="s">
        <v>914</v>
      </c>
      <c r="C488" t="s">
        <v>285</v>
      </c>
      <c r="D488" t="s">
        <v>971</v>
      </c>
      <c r="E488" t="s">
        <v>818</v>
      </c>
      <c r="F488" t="s">
        <v>918</v>
      </c>
      <c r="G488" t="s">
        <v>919</v>
      </c>
      <c r="H488" t="s">
        <v>342</v>
      </c>
      <c r="I488" t="s">
        <v>287</v>
      </c>
      <c r="J488" t="s">
        <v>287</v>
      </c>
      <c r="K488" t="s">
        <v>972</v>
      </c>
    </row>
    <row r="489" spans="1:12" x14ac:dyDescent="0.25">
      <c r="A489" t="s">
        <v>304</v>
      </c>
      <c r="B489" t="s">
        <v>1893</v>
      </c>
      <c r="C489" t="s">
        <v>416</v>
      </c>
      <c r="D489" t="s">
        <v>1894</v>
      </c>
      <c r="E489" t="s">
        <v>919</v>
      </c>
      <c r="F489" t="s">
        <v>992</v>
      </c>
      <c r="G489" t="s">
        <v>919</v>
      </c>
      <c r="H489" t="s">
        <v>294</v>
      </c>
      <c r="I489" t="s">
        <v>805</v>
      </c>
      <c r="J489" t="s">
        <v>287</v>
      </c>
      <c r="K489" t="s">
        <v>1834</v>
      </c>
    </row>
    <row r="491" spans="1:12" x14ac:dyDescent="0.25">
      <c r="A491" t="s">
        <v>1895</v>
      </c>
    </row>
    <row r="492" spans="1:12" x14ac:dyDescent="0.25">
      <c r="A492" t="s">
        <v>1721</v>
      </c>
    </row>
    <row r="493" spans="1:12" x14ac:dyDescent="0.25">
      <c r="A493" t="s">
        <v>371</v>
      </c>
      <c r="B493" t="s">
        <v>273</v>
      </c>
      <c r="C493" t="s">
        <v>962</v>
      </c>
      <c r="D493" t="s">
        <v>963</v>
      </c>
      <c r="E493" t="s">
        <v>964</v>
      </c>
      <c r="F493" t="s">
        <v>372</v>
      </c>
      <c r="G493" t="s">
        <v>965</v>
      </c>
      <c r="H493" t="s">
        <v>954</v>
      </c>
      <c r="I493" t="s">
        <v>357</v>
      </c>
      <c r="J493" t="s">
        <v>280</v>
      </c>
      <c r="K493" t="s">
        <v>966</v>
      </c>
    </row>
    <row r="494" spans="1:12" x14ac:dyDescent="0.25">
      <c r="A494" t="s">
        <v>375</v>
      </c>
      <c r="B494" t="s">
        <v>403</v>
      </c>
      <c r="C494" t="s">
        <v>287</v>
      </c>
      <c r="D494" t="s">
        <v>941</v>
      </c>
      <c r="E494" t="s">
        <v>526</v>
      </c>
      <c r="F494" t="s">
        <v>287</v>
      </c>
      <c r="G494" t="s">
        <v>531</v>
      </c>
      <c r="H494" t="s">
        <v>526</v>
      </c>
      <c r="I494" t="s">
        <v>287</v>
      </c>
      <c r="J494" t="s">
        <v>287</v>
      </c>
      <c r="K494" t="s">
        <v>1093</v>
      </c>
    </row>
    <row r="495" spans="1:12" x14ac:dyDescent="0.25">
      <c r="A495" t="s">
        <v>380</v>
      </c>
      <c r="B495" t="s">
        <v>573</v>
      </c>
      <c r="C495" t="s">
        <v>287</v>
      </c>
      <c r="D495" t="s">
        <v>1896</v>
      </c>
      <c r="E495" t="s">
        <v>652</v>
      </c>
      <c r="F495" t="s">
        <v>574</v>
      </c>
      <c r="G495" t="s">
        <v>285</v>
      </c>
      <c r="H495" t="s">
        <v>574</v>
      </c>
      <c r="I495" t="s">
        <v>287</v>
      </c>
      <c r="J495" t="s">
        <v>287</v>
      </c>
      <c r="K495" t="s">
        <v>1078</v>
      </c>
    </row>
    <row r="496" spans="1:12" x14ac:dyDescent="0.25">
      <c r="A496" t="s">
        <v>386</v>
      </c>
      <c r="B496" t="s">
        <v>982</v>
      </c>
      <c r="C496" t="s">
        <v>349</v>
      </c>
      <c r="D496" t="s">
        <v>654</v>
      </c>
      <c r="E496" t="s">
        <v>831</v>
      </c>
      <c r="F496" t="s">
        <v>592</v>
      </c>
      <c r="G496" t="s">
        <v>349</v>
      </c>
      <c r="H496" t="s">
        <v>349</v>
      </c>
      <c r="I496" t="s">
        <v>287</v>
      </c>
      <c r="J496" t="s">
        <v>287</v>
      </c>
      <c r="K496" t="s">
        <v>983</v>
      </c>
    </row>
    <row r="497" spans="1:11" x14ac:dyDescent="0.25">
      <c r="A497" t="s">
        <v>392</v>
      </c>
      <c r="B497" t="s">
        <v>528</v>
      </c>
      <c r="C497" t="s">
        <v>948</v>
      </c>
      <c r="D497" t="s">
        <v>1897</v>
      </c>
      <c r="E497" t="s">
        <v>939</v>
      </c>
      <c r="F497" t="s">
        <v>629</v>
      </c>
      <c r="G497" t="s">
        <v>827</v>
      </c>
      <c r="H497" t="s">
        <v>318</v>
      </c>
      <c r="I497" t="s">
        <v>629</v>
      </c>
      <c r="J497" t="s">
        <v>287</v>
      </c>
      <c r="K497" t="s">
        <v>987</v>
      </c>
    </row>
    <row r="498" spans="1:11" x14ac:dyDescent="0.25">
      <c r="A498" t="s">
        <v>304</v>
      </c>
      <c r="B498" t="s">
        <v>1893</v>
      </c>
      <c r="C498" t="s">
        <v>416</v>
      </c>
      <c r="D498" t="s">
        <v>1894</v>
      </c>
      <c r="E498" t="s">
        <v>919</v>
      </c>
      <c r="F498" t="s">
        <v>992</v>
      </c>
      <c r="G498" t="s">
        <v>919</v>
      </c>
      <c r="H498" t="s">
        <v>294</v>
      </c>
      <c r="I498" t="s">
        <v>805</v>
      </c>
      <c r="J498" t="s">
        <v>287</v>
      </c>
      <c r="K498" t="s">
        <v>1834</v>
      </c>
    </row>
    <row r="500" spans="1:11" x14ac:dyDescent="0.25">
      <c r="A500" t="s">
        <v>1898</v>
      </c>
    </row>
    <row r="501" spans="1:11" x14ac:dyDescent="0.25">
      <c r="A501" t="s">
        <v>1722</v>
      </c>
    </row>
    <row r="502" spans="1:11" x14ac:dyDescent="0.25">
      <c r="A502" t="s">
        <v>313</v>
      </c>
      <c r="B502" t="s">
        <v>273</v>
      </c>
      <c r="C502" t="s">
        <v>962</v>
      </c>
      <c r="D502" t="s">
        <v>963</v>
      </c>
      <c r="E502" t="s">
        <v>964</v>
      </c>
      <c r="F502" t="s">
        <v>372</v>
      </c>
      <c r="G502" t="s">
        <v>965</v>
      </c>
      <c r="H502" t="s">
        <v>954</v>
      </c>
      <c r="I502" t="s">
        <v>357</v>
      </c>
      <c r="J502" t="s">
        <v>280</v>
      </c>
      <c r="K502" t="s">
        <v>966</v>
      </c>
    </row>
    <row r="503" spans="1:11" x14ac:dyDescent="0.25">
      <c r="A503" t="s">
        <v>314</v>
      </c>
      <c r="B503" t="s">
        <v>1899</v>
      </c>
      <c r="C503" t="s">
        <v>731</v>
      </c>
      <c r="D503" t="s">
        <v>397</v>
      </c>
      <c r="E503" t="s">
        <v>306</v>
      </c>
      <c r="F503" t="s">
        <v>992</v>
      </c>
      <c r="G503" t="s">
        <v>1426</v>
      </c>
      <c r="H503" t="s">
        <v>731</v>
      </c>
      <c r="I503" t="s">
        <v>287</v>
      </c>
      <c r="J503" t="s">
        <v>287</v>
      </c>
      <c r="K503" t="s">
        <v>1533</v>
      </c>
    </row>
    <row r="504" spans="1:11" x14ac:dyDescent="0.25">
      <c r="A504" t="s">
        <v>321</v>
      </c>
      <c r="B504" t="s">
        <v>1899</v>
      </c>
      <c r="C504" t="s">
        <v>1071</v>
      </c>
      <c r="D504" t="s">
        <v>1900</v>
      </c>
      <c r="E504" t="s">
        <v>349</v>
      </c>
      <c r="F504" t="s">
        <v>992</v>
      </c>
      <c r="G504" t="s">
        <v>285</v>
      </c>
      <c r="H504" t="s">
        <v>416</v>
      </c>
      <c r="I504" t="s">
        <v>492</v>
      </c>
      <c r="J504" t="s">
        <v>287</v>
      </c>
      <c r="K504" t="s">
        <v>1901</v>
      </c>
    </row>
    <row r="505" spans="1:11" x14ac:dyDescent="0.25">
      <c r="A505" t="s">
        <v>304</v>
      </c>
      <c r="B505" t="s">
        <v>1893</v>
      </c>
      <c r="C505" t="s">
        <v>416</v>
      </c>
      <c r="D505" t="s">
        <v>1894</v>
      </c>
      <c r="E505" t="s">
        <v>919</v>
      </c>
      <c r="F505" t="s">
        <v>992</v>
      </c>
      <c r="G505" t="s">
        <v>919</v>
      </c>
      <c r="H505" t="s">
        <v>294</v>
      </c>
      <c r="I505" t="s">
        <v>805</v>
      </c>
      <c r="J505" t="s">
        <v>287</v>
      </c>
      <c r="K505" t="s">
        <v>1834</v>
      </c>
    </row>
    <row r="507" spans="1:11" x14ac:dyDescent="0.25">
      <c r="A507" t="s">
        <v>1902</v>
      </c>
    </row>
    <row r="508" spans="1:11" x14ac:dyDescent="0.25">
      <c r="A508" t="s">
        <v>1723</v>
      </c>
    </row>
    <row r="509" spans="1:11" x14ac:dyDescent="0.25">
      <c r="A509" t="s">
        <v>272</v>
      </c>
      <c r="B509" t="s">
        <v>273</v>
      </c>
      <c r="C509" t="s">
        <v>372</v>
      </c>
      <c r="D509" t="s">
        <v>862</v>
      </c>
      <c r="E509" t="s">
        <v>863</v>
      </c>
      <c r="F509" t="s">
        <v>864</v>
      </c>
      <c r="G509" t="s">
        <v>865</v>
      </c>
      <c r="H509" t="s">
        <v>866</v>
      </c>
    </row>
    <row r="510" spans="1:11" x14ac:dyDescent="0.25">
      <c r="A510" t="s">
        <v>282</v>
      </c>
      <c r="B510" t="s">
        <v>548</v>
      </c>
      <c r="C510" t="s">
        <v>287</v>
      </c>
      <c r="D510" t="s">
        <v>550</v>
      </c>
      <c r="E510" t="s">
        <v>517</v>
      </c>
      <c r="F510" t="s">
        <v>517</v>
      </c>
      <c r="G510" t="s">
        <v>1824</v>
      </c>
      <c r="H510" t="s">
        <v>491</v>
      </c>
    </row>
    <row r="511" spans="1:11" x14ac:dyDescent="0.25">
      <c r="A511" t="s">
        <v>290</v>
      </c>
      <c r="B511" t="s">
        <v>598</v>
      </c>
      <c r="C511" t="s">
        <v>599</v>
      </c>
      <c r="D511" t="s">
        <v>599</v>
      </c>
      <c r="E511" t="s">
        <v>601</v>
      </c>
      <c r="F511" t="s">
        <v>872</v>
      </c>
      <c r="G511" t="s">
        <v>1770</v>
      </c>
      <c r="H511" t="s">
        <v>667</v>
      </c>
    </row>
    <row r="512" spans="1:11" x14ac:dyDescent="0.25">
      <c r="A512" t="s">
        <v>298</v>
      </c>
      <c r="B512" t="s">
        <v>557</v>
      </c>
      <c r="C512" t="s">
        <v>287</v>
      </c>
      <c r="D512" t="s">
        <v>559</v>
      </c>
      <c r="E512" t="s">
        <v>683</v>
      </c>
      <c r="F512" t="s">
        <v>1033</v>
      </c>
      <c r="G512" t="s">
        <v>1865</v>
      </c>
      <c r="H512" t="s">
        <v>831</v>
      </c>
    </row>
    <row r="513" spans="1:14" x14ac:dyDescent="0.25">
      <c r="A513" t="s">
        <v>304</v>
      </c>
      <c r="B513" t="s">
        <v>1590</v>
      </c>
      <c r="C513" t="s">
        <v>805</v>
      </c>
      <c r="D513" t="s">
        <v>918</v>
      </c>
      <c r="E513" t="s">
        <v>337</v>
      </c>
      <c r="F513" t="s">
        <v>719</v>
      </c>
      <c r="G513" t="s">
        <v>1606</v>
      </c>
      <c r="H513" t="s">
        <v>868</v>
      </c>
    </row>
    <row r="515" spans="1:14" x14ac:dyDescent="0.25">
      <c r="A515" t="s">
        <v>1903</v>
      </c>
    </row>
    <row r="516" spans="1:14" x14ac:dyDescent="0.25">
      <c r="A516" t="s">
        <v>1724</v>
      </c>
    </row>
    <row r="517" spans="1:14" x14ac:dyDescent="0.25">
      <c r="A517" t="s">
        <v>313</v>
      </c>
      <c r="B517" t="s">
        <v>273</v>
      </c>
      <c r="C517" t="s">
        <v>372</v>
      </c>
      <c r="D517" t="s">
        <v>862</v>
      </c>
      <c r="E517" t="s">
        <v>863</v>
      </c>
      <c r="F517" t="s">
        <v>864</v>
      </c>
      <c r="G517" t="s">
        <v>865</v>
      </c>
      <c r="H517" t="s">
        <v>866</v>
      </c>
    </row>
    <row r="518" spans="1:14" x14ac:dyDescent="0.25">
      <c r="A518" t="s">
        <v>314</v>
      </c>
      <c r="B518" t="s">
        <v>393</v>
      </c>
      <c r="C518" t="s">
        <v>287</v>
      </c>
      <c r="D518" t="s">
        <v>574</v>
      </c>
      <c r="E518" t="s">
        <v>394</v>
      </c>
      <c r="F518" t="s">
        <v>479</v>
      </c>
      <c r="G518" t="s">
        <v>627</v>
      </c>
      <c r="H518" t="s">
        <v>672</v>
      </c>
    </row>
    <row r="519" spans="1:14" x14ac:dyDescent="0.25">
      <c r="A519" t="s">
        <v>321</v>
      </c>
      <c r="B519" t="s">
        <v>1593</v>
      </c>
      <c r="C519" t="s">
        <v>599</v>
      </c>
      <c r="D519" t="s">
        <v>308</v>
      </c>
      <c r="E519" t="s">
        <v>601</v>
      </c>
      <c r="F519" t="s">
        <v>517</v>
      </c>
      <c r="G519" t="s">
        <v>1058</v>
      </c>
      <c r="H519" t="s">
        <v>823</v>
      </c>
    </row>
    <row r="520" spans="1:14" x14ac:dyDescent="0.25">
      <c r="A520" t="s">
        <v>304</v>
      </c>
      <c r="B520" t="s">
        <v>1590</v>
      </c>
      <c r="C520" t="s">
        <v>805</v>
      </c>
      <c r="D520" t="s">
        <v>918</v>
      </c>
      <c r="E520" t="s">
        <v>337</v>
      </c>
      <c r="F520" t="s">
        <v>719</v>
      </c>
      <c r="G520" t="s">
        <v>1606</v>
      </c>
      <c r="H520" t="s">
        <v>868</v>
      </c>
    </row>
    <row r="522" spans="1:14" x14ac:dyDescent="0.25">
      <c r="A522" t="s">
        <v>1904</v>
      </c>
    </row>
    <row r="523" spans="1:14" x14ac:dyDescent="0.25">
      <c r="A523" t="s">
        <v>144</v>
      </c>
    </row>
    <row r="524" spans="1:14" x14ac:dyDescent="0.25">
      <c r="A524" t="s">
        <v>272</v>
      </c>
      <c r="B524" t="s">
        <v>273</v>
      </c>
      <c r="C524" t="s">
        <v>999</v>
      </c>
      <c r="D524" t="s">
        <v>372</v>
      </c>
      <c r="E524" t="s">
        <v>1000</v>
      </c>
      <c r="F524" t="s">
        <v>1001</v>
      </c>
      <c r="G524" t="s">
        <v>1002</v>
      </c>
      <c r="H524" t="s">
        <v>357</v>
      </c>
      <c r="I524" t="s">
        <v>280</v>
      </c>
      <c r="J524" t="s">
        <v>1003</v>
      </c>
      <c r="K524" t="s">
        <v>1004</v>
      </c>
      <c r="L524" t="s">
        <v>1005</v>
      </c>
      <c r="M524" t="s">
        <v>1006</v>
      </c>
      <c r="N524" t="s">
        <v>1007</v>
      </c>
    </row>
    <row r="525" spans="1:14" x14ac:dyDescent="0.25">
      <c r="A525" t="s">
        <v>282</v>
      </c>
      <c r="B525" t="s">
        <v>548</v>
      </c>
      <c r="C525" t="s">
        <v>550</v>
      </c>
      <c r="D525" t="s">
        <v>287</v>
      </c>
      <c r="E525" t="s">
        <v>1883</v>
      </c>
      <c r="F525" t="s">
        <v>549</v>
      </c>
      <c r="G525" t="s">
        <v>751</v>
      </c>
      <c r="H525" t="s">
        <v>287</v>
      </c>
      <c r="I525" t="s">
        <v>287</v>
      </c>
      <c r="J525" t="s">
        <v>902</v>
      </c>
      <c r="K525" t="s">
        <v>1127</v>
      </c>
      <c r="L525" t="s">
        <v>287</v>
      </c>
      <c r="M525" t="s">
        <v>517</v>
      </c>
      <c r="N525" t="s">
        <v>550</v>
      </c>
    </row>
    <row r="526" spans="1:14" x14ac:dyDescent="0.25">
      <c r="A526" t="s">
        <v>290</v>
      </c>
      <c r="B526" t="s">
        <v>598</v>
      </c>
      <c r="C526" t="s">
        <v>601</v>
      </c>
      <c r="D526" t="s">
        <v>287</v>
      </c>
      <c r="E526" t="s">
        <v>399</v>
      </c>
      <c r="F526" t="s">
        <v>915</v>
      </c>
      <c r="G526" t="s">
        <v>791</v>
      </c>
      <c r="H526" t="s">
        <v>599</v>
      </c>
      <c r="I526" t="s">
        <v>287</v>
      </c>
      <c r="J526" t="s">
        <v>639</v>
      </c>
      <c r="K526" t="s">
        <v>667</v>
      </c>
      <c r="L526" t="s">
        <v>872</v>
      </c>
      <c r="M526" t="s">
        <v>683</v>
      </c>
      <c r="N526" t="s">
        <v>683</v>
      </c>
    </row>
    <row r="527" spans="1:14" x14ac:dyDescent="0.25">
      <c r="A527" t="s">
        <v>298</v>
      </c>
      <c r="B527" t="s">
        <v>557</v>
      </c>
      <c r="C527" t="s">
        <v>559</v>
      </c>
      <c r="D527" t="s">
        <v>287</v>
      </c>
      <c r="E527" t="s">
        <v>1813</v>
      </c>
      <c r="F527" t="s">
        <v>1333</v>
      </c>
      <c r="G527" t="s">
        <v>559</v>
      </c>
      <c r="H527" t="s">
        <v>683</v>
      </c>
      <c r="I527" t="s">
        <v>287</v>
      </c>
      <c r="J527" t="s">
        <v>491</v>
      </c>
      <c r="K527" t="s">
        <v>1033</v>
      </c>
      <c r="L527" t="s">
        <v>831</v>
      </c>
      <c r="M527" t="s">
        <v>491</v>
      </c>
      <c r="N527" t="s">
        <v>491</v>
      </c>
    </row>
    <row r="528" spans="1:14" x14ac:dyDescent="0.25">
      <c r="A528" t="s">
        <v>304</v>
      </c>
      <c r="B528" t="s">
        <v>1590</v>
      </c>
      <c r="C528" t="s">
        <v>704</v>
      </c>
      <c r="D528" t="s">
        <v>287</v>
      </c>
      <c r="E528" t="s">
        <v>1060</v>
      </c>
      <c r="F528" t="s">
        <v>1024</v>
      </c>
      <c r="G528" t="s">
        <v>947</v>
      </c>
      <c r="H528" t="s">
        <v>460</v>
      </c>
      <c r="I528" t="s">
        <v>287</v>
      </c>
      <c r="J528" t="s">
        <v>306</v>
      </c>
      <c r="K528" t="s">
        <v>420</v>
      </c>
      <c r="L528" t="s">
        <v>839</v>
      </c>
      <c r="M528" t="s">
        <v>337</v>
      </c>
      <c r="N528" t="s">
        <v>488</v>
      </c>
    </row>
    <row r="530" spans="1:14" x14ac:dyDescent="0.25">
      <c r="A530" t="s">
        <v>1905</v>
      </c>
    </row>
    <row r="531" spans="1:14" x14ac:dyDescent="0.25">
      <c r="A531" t="s">
        <v>145</v>
      </c>
    </row>
    <row r="532" spans="1:14" x14ac:dyDescent="0.25">
      <c r="A532" t="s">
        <v>401</v>
      </c>
      <c r="B532" t="s">
        <v>273</v>
      </c>
      <c r="C532" t="s">
        <v>999</v>
      </c>
      <c r="D532" t="s">
        <v>372</v>
      </c>
      <c r="E532" t="s">
        <v>1000</v>
      </c>
      <c r="F532" t="s">
        <v>1001</v>
      </c>
      <c r="G532" t="s">
        <v>1002</v>
      </c>
      <c r="H532" t="s">
        <v>357</v>
      </c>
      <c r="I532" t="s">
        <v>280</v>
      </c>
      <c r="J532" t="s">
        <v>1003</v>
      </c>
      <c r="K532" t="s">
        <v>1004</v>
      </c>
      <c r="L532" t="s">
        <v>1005</v>
      </c>
      <c r="M532" t="s">
        <v>1006</v>
      </c>
      <c r="N532" t="s">
        <v>1007</v>
      </c>
    </row>
    <row r="533" spans="1:14" x14ac:dyDescent="0.25">
      <c r="A533" t="s">
        <v>402</v>
      </c>
      <c r="B533" t="s">
        <v>364</v>
      </c>
      <c r="C533" t="s">
        <v>287</v>
      </c>
      <c r="D533" t="s">
        <v>287</v>
      </c>
      <c r="E533" t="s">
        <v>968</v>
      </c>
      <c r="F533" t="s">
        <v>651</v>
      </c>
      <c r="G533" t="s">
        <v>287</v>
      </c>
      <c r="H533" t="s">
        <v>536</v>
      </c>
      <c r="I533" t="s">
        <v>287</v>
      </c>
      <c r="J533" t="s">
        <v>536</v>
      </c>
      <c r="K533" t="s">
        <v>287</v>
      </c>
      <c r="L533" t="s">
        <v>587</v>
      </c>
      <c r="M533" t="s">
        <v>587</v>
      </c>
      <c r="N533" t="s">
        <v>587</v>
      </c>
    </row>
    <row r="534" spans="1:14" x14ac:dyDescent="0.25">
      <c r="A534" t="s">
        <v>406</v>
      </c>
      <c r="B534" t="s">
        <v>1782</v>
      </c>
      <c r="C534" t="s">
        <v>324</v>
      </c>
      <c r="D534" t="s">
        <v>287</v>
      </c>
      <c r="E534" t="s">
        <v>1906</v>
      </c>
      <c r="F534" t="s">
        <v>1641</v>
      </c>
      <c r="G534" t="s">
        <v>1079</v>
      </c>
      <c r="H534" t="s">
        <v>492</v>
      </c>
      <c r="I534" t="s">
        <v>287</v>
      </c>
      <c r="J534" t="s">
        <v>1428</v>
      </c>
      <c r="K534" t="s">
        <v>558</v>
      </c>
      <c r="L534" t="s">
        <v>324</v>
      </c>
      <c r="M534" t="s">
        <v>731</v>
      </c>
      <c r="N534" t="s">
        <v>308</v>
      </c>
    </row>
    <row r="535" spans="1:14" x14ac:dyDescent="0.25">
      <c r="A535" t="s">
        <v>304</v>
      </c>
      <c r="B535" t="s">
        <v>1590</v>
      </c>
      <c r="C535" t="s">
        <v>704</v>
      </c>
      <c r="D535" t="s">
        <v>287</v>
      </c>
      <c r="E535" t="s">
        <v>1060</v>
      </c>
      <c r="F535" t="s">
        <v>1024</v>
      </c>
      <c r="G535" t="s">
        <v>947</v>
      </c>
      <c r="H535" t="s">
        <v>460</v>
      </c>
      <c r="I535" t="s">
        <v>287</v>
      </c>
      <c r="J535" t="s">
        <v>306</v>
      </c>
      <c r="K535" t="s">
        <v>420</v>
      </c>
      <c r="L535" t="s">
        <v>839</v>
      </c>
      <c r="M535" t="s">
        <v>337</v>
      </c>
      <c r="N535" t="s">
        <v>488</v>
      </c>
    </row>
    <row r="537" spans="1:14" x14ac:dyDescent="0.25">
      <c r="A537" t="s">
        <v>1907</v>
      </c>
    </row>
    <row r="538" spans="1:14" x14ac:dyDescent="0.25">
      <c r="A538" t="s">
        <v>146</v>
      </c>
    </row>
    <row r="539" spans="1:14" x14ac:dyDescent="0.25">
      <c r="A539" t="s">
        <v>371</v>
      </c>
      <c r="B539" t="s">
        <v>273</v>
      </c>
      <c r="C539" t="s">
        <v>999</v>
      </c>
      <c r="D539" t="s">
        <v>372</v>
      </c>
      <c r="E539" t="s">
        <v>1000</v>
      </c>
      <c r="F539" t="s">
        <v>1001</v>
      </c>
      <c r="G539" t="s">
        <v>1002</v>
      </c>
      <c r="H539" t="s">
        <v>357</v>
      </c>
      <c r="I539" t="s">
        <v>280</v>
      </c>
      <c r="J539" t="s">
        <v>1003</v>
      </c>
      <c r="K539" t="s">
        <v>1004</v>
      </c>
      <c r="L539" t="s">
        <v>1005</v>
      </c>
      <c r="M539" t="s">
        <v>1006</v>
      </c>
      <c r="N539" t="s">
        <v>1007</v>
      </c>
    </row>
    <row r="540" spans="1:14" x14ac:dyDescent="0.25">
      <c r="A540" t="s">
        <v>375</v>
      </c>
      <c r="B540" t="s">
        <v>568</v>
      </c>
      <c r="C540" t="s">
        <v>287</v>
      </c>
      <c r="D540" t="s">
        <v>287</v>
      </c>
      <c r="E540" t="s">
        <v>1648</v>
      </c>
      <c r="F540" t="s">
        <v>783</v>
      </c>
      <c r="G540" t="s">
        <v>661</v>
      </c>
      <c r="H540" t="s">
        <v>287</v>
      </c>
      <c r="I540" t="s">
        <v>287</v>
      </c>
      <c r="J540" t="s">
        <v>570</v>
      </c>
      <c r="K540" t="s">
        <v>571</v>
      </c>
      <c r="L540" t="s">
        <v>488</v>
      </c>
      <c r="M540" t="s">
        <v>287</v>
      </c>
      <c r="N540" t="s">
        <v>488</v>
      </c>
    </row>
    <row r="541" spans="1:14" x14ac:dyDescent="0.25">
      <c r="A541" t="s">
        <v>380</v>
      </c>
      <c r="B541" t="s">
        <v>573</v>
      </c>
      <c r="C541" t="s">
        <v>343</v>
      </c>
      <c r="D541" t="s">
        <v>287</v>
      </c>
      <c r="E541" t="s">
        <v>1908</v>
      </c>
      <c r="F541" t="s">
        <v>1909</v>
      </c>
      <c r="G541" t="s">
        <v>1089</v>
      </c>
      <c r="H541" t="s">
        <v>287</v>
      </c>
      <c r="I541" t="s">
        <v>287</v>
      </c>
      <c r="J541" t="s">
        <v>416</v>
      </c>
      <c r="K541" t="s">
        <v>1843</v>
      </c>
      <c r="L541" t="s">
        <v>285</v>
      </c>
      <c r="M541" t="s">
        <v>416</v>
      </c>
      <c r="N541" t="s">
        <v>574</v>
      </c>
    </row>
    <row r="542" spans="1:14" x14ac:dyDescent="0.25">
      <c r="A542" t="s">
        <v>386</v>
      </c>
      <c r="B542" t="s">
        <v>577</v>
      </c>
      <c r="C542" t="s">
        <v>579</v>
      </c>
      <c r="D542" t="s">
        <v>287</v>
      </c>
      <c r="E542" t="s">
        <v>1906</v>
      </c>
      <c r="F542" t="s">
        <v>650</v>
      </c>
      <c r="G542" t="s">
        <v>559</v>
      </c>
      <c r="H542" t="s">
        <v>625</v>
      </c>
      <c r="I542" t="s">
        <v>287</v>
      </c>
      <c r="J542" t="s">
        <v>579</v>
      </c>
      <c r="K542" t="s">
        <v>579</v>
      </c>
      <c r="L542" t="s">
        <v>336</v>
      </c>
      <c r="M542" t="s">
        <v>336</v>
      </c>
      <c r="N542" t="s">
        <v>559</v>
      </c>
    </row>
    <row r="543" spans="1:14" x14ac:dyDescent="0.25">
      <c r="A543" t="s">
        <v>392</v>
      </c>
      <c r="B543" t="s">
        <v>718</v>
      </c>
      <c r="C543" t="s">
        <v>719</v>
      </c>
      <c r="D543" t="s">
        <v>287</v>
      </c>
      <c r="E543" t="s">
        <v>1389</v>
      </c>
      <c r="F543" t="s">
        <v>640</v>
      </c>
      <c r="G543" t="s">
        <v>724</v>
      </c>
      <c r="H543" t="s">
        <v>462</v>
      </c>
      <c r="I543" t="s">
        <v>287</v>
      </c>
      <c r="J543" t="s">
        <v>555</v>
      </c>
      <c r="K543" t="s">
        <v>1344</v>
      </c>
      <c r="L543" t="s">
        <v>564</v>
      </c>
      <c r="M543" t="s">
        <v>1280</v>
      </c>
      <c r="N543" t="s">
        <v>1282</v>
      </c>
    </row>
    <row r="544" spans="1:14" x14ac:dyDescent="0.25">
      <c r="A544" t="s">
        <v>304</v>
      </c>
      <c r="B544" t="s">
        <v>1590</v>
      </c>
      <c r="C544" t="s">
        <v>704</v>
      </c>
      <c r="D544" t="s">
        <v>287</v>
      </c>
      <c r="E544" t="s">
        <v>1060</v>
      </c>
      <c r="F544" t="s">
        <v>1024</v>
      </c>
      <c r="G544" t="s">
        <v>947</v>
      </c>
      <c r="H544" t="s">
        <v>460</v>
      </c>
      <c r="I544" t="s">
        <v>287</v>
      </c>
      <c r="J544" t="s">
        <v>306</v>
      </c>
      <c r="K544" t="s">
        <v>420</v>
      </c>
      <c r="L544" t="s">
        <v>839</v>
      </c>
      <c r="M544" t="s">
        <v>337</v>
      </c>
      <c r="N544" t="s">
        <v>488</v>
      </c>
    </row>
    <row r="546" spans="1:14" x14ac:dyDescent="0.25">
      <c r="A546" t="s">
        <v>1910</v>
      </c>
    </row>
    <row r="547" spans="1:14" x14ac:dyDescent="0.25">
      <c r="A547" t="s">
        <v>147</v>
      </c>
    </row>
    <row r="548" spans="1:14" x14ac:dyDescent="0.25">
      <c r="A548" t="s">
        <v>313</v>
      </c>
      <c r="B548" t="s">
        <v>273</v>
      </c>
      <c r="C548" t="s">
        <v>999</v>
      </c>
      <c r="D548" t="s">
        <v>372</v>
      </c>
      <c r="E548" t="s">
        <v>1000</v>
      </c>
      <c r="F548" t="s">
        <v>1001</v>
      </c>
      <c r="G548" t="s">
        <v>1002</v>
      </c>
      <c r="H548" t="s">
        <v>357</v>
      </c>
      <c r="I548" t="s">
        <v>280</v>
      </c>
      <c r="J548" t="s">
        <v>1003</v>
      </c>
      <c r="K548" t="s">
        <v>1004</v>
      </c>
      <c r="L548" t="s">
        <v>1005</v>
      </c>
      <c r="M548" t="s">
        <v>1006</v>
      </c>
      <c r="N548" t="s">
        <v>1007</v>
      </c>
    </row>
    <row r="549" spans="1:14" x14ac:dyDescent="0.25">
      <c r="A549" t="s">
        <v>314</v>
      </c>
      <c r="B549" t="s">
        <v>393</v>
      </c>
      <c r="C549" t="s">
        <v>722</v>
      </c>
      <c r="D549" t="s">
        <v>287</v>
      </c>
      <c r="E549" t="s">
        <v>1023</v>
      </c>
      <c r="F549" t="s">
        <v>1392</v>
      </c>
      <c r="G549" t="s">
        <v>791</v>
      </c>
      <c r="H549" t="s">
        <v>287</v>
      </c>
      <c r="I549" t="s">
        <v>287</v>
      </c>
      <c r="J549" t="s">
        <v>591</v>
      </c>
      <c r="K549" t="s">
        <v>596</v>
      </c>
      <c r="L549" t="s">
        <v>936</v>
      </c>
      <c r="M549" t="s">
        <v>536</v>
      </c>
      <c r="N549" t="s">
        <v>395</v>
      </c>
    </row>
    <row r="550" spans="1:14" x14ac:dyDescent="0.25">
      <c r="A550" t="s">
        <v>321</v>
      </c>
      <c r="B550" t="s">
        <v>1593</v>
      </c>
      <c r="C550" t="s">
        <v>683</v>
      </c>
      <c r="D550" t="s">
        <v>287</v>
      </c>
      <c r="E550" t="s">
        <v>465</v>
      </c>
      <c r="F550" t="s">
        <v>1580</v>
      </c>
      <c r="G550" t="s">
        <v>300</v>
      </c>
      <c r="H550" t="s">
        <v>683</v>
      </c>
      <c r="I550" t="s">
        <v>287</v>
      </c>
      <c r="J550" t="s">
        <v>336</v>
      </c>
      <c r="K550" t="s">
        <v>1170</v>
      </c>
      <c r="L550" t="s">
        <v>517</v>
      </c>
      <c r="M550" t="s">
        <v>348</v>
      </c>
      <c r="N550" t="s">
        <v>601</v>
      </c>
    </row>
    <row r="551" spans="1:14" x14ac:dyDescent="0.25">
      <c r="A551" t="s">
        <v>304</v>
      </c>
      <c r="B551" t="s">
        <v>1590</v>
      </c>
      <c r="C551" t="s">
        <v>704</v>
      </c>
      <c r="D551" t="s">
        <v>287</v>
      </c>
      <c r="E551" t="s">
        <v>1060</v>
      </c>
      <c r="F551" t="s">
        <v>1024</v>
      </c>
      <c r="G551" t="s">
        <v>947</v>
      </c>
      <c r="H551" t="s">
        <v>460</v>
      </c>
      <c r="I551" t="s">
        <v>287</v>
      </c>
      <c r="J551" t="s">
        <v>306</v>
      </c>
      <c r="K551" t="s">
        <v>420</v>
      </c>
      <c r="L551" t="s">
        <v>839</v>
      </c>
      <c r="M551" t="s">
        <v>337</v>
      </c>
      <c r="N551" t="s">
        <v>488</v>
      </c>
    </row>
    <row r="553" spans="1:14" x14ac:dyDescent="0.25">
      <c r="A553" t="s">
        <v>1911</v>
      </c>
    </row>
    <row r="554" spans="1:14" x14ac:dyDescent="0.25">
      <c r="A554" t="s">
        <v>148</v>
      </c>
    </row>
    <row r="555" spans="1:14" x14ac:dyDescent="0.25">
      <c r="A555" t="s">
        <v>272</v>
      </c>
      <c r="B555" t="s">
        <v>273</v>
      </c>
      <c r="C555" t="s">
        <v>1036</v>
      </c>
      <c r="D555" t="s">
        <v>372</v>
      </c>
      <c r="E555" t="s">
        <v>1037</v>
      </c>
      <c r="F555" t="s">
        <v>1038</v>
      </c>
      <c r="G555" t="s">
        <v>1039</v>
      </c>
      <c r="H555" t="s">
        <v>1040</v>
      </c>
      <c r="I555" t="s">
        <v>357</v>
      </c>
      <c r="J555" t="s">
        <v>280</v>
      </c>
      <c r="K555" t="s">
        <v>1041</v>
      </c>
      <c r="L555" t="s">
        <v>1042</v>
      </c>
    </row>
    <row r="556" spans="1:14" x14ac:dyDescent="0.25">
      <c r="A556" t="s">
        <v>282</v>
      </c>
      <c r="B556" t="s">
        <v>548</v>
      </c>
      <c r="C556" t="s">
        <v>287</v>
      </c>
      <c r="D556" t="s">
        <v>287</v>
      </c>
      <c r="E556" t="s">
        <v>1580</v>
      </c>
      <c r="F556" t="s">
        <v>287</v>
      </c>
      <c r="G556" t="s">
        <v>1127</v>
      </c>
      <c r="H556" t="s">
        <v>620</v>
      </c>
      <c r="I556" t="s">
        <v>287</v>
      </c>
      <c r="J556" t="s">
        <v>287</v>
      </c>
      <c r="K556" t="s">
        <v>491</v>
      </c>
      <c r="L556" t="s">
        <v>550</v>
      </c>
    </row>
    <row r="557" spans="1:14" x14ac:dyDescent="0.25">
      <c r="A557" t="s">
        <v>290</v>
      </c>
      <c r="B557" t="s">
        <v>598</v>
      </c>
      <c r="C557" t="s">
        <v>539</v>
      </c>
      <c r="D557" t="s">
        <v>287</v>
      </c>
      <c r="E557" t="s">
        <v>1265</v>
      </c>
      <c r="F557" t="s">
        <v>318</v>
      </c>
      <c r="G557" t="s">
        <v>320</v>
      </c>
      <c r="H557" t="s">
        <v>1828</v>
      </c>
      <c r="I557" t="s">
        <v>287</v>
      </c>
      <c r="J557" t="s">
        <v>287</v>
      </c>
      <c r="K557" t="s">
        <v>424</v>
      </c>
      <c r="L557" t="s">
        <v>872</v>
      </c>
    </row>
    <row r="558" spans="1:14" x14ac:dyDescent="0.25">
      <c r="A558" t="s">
        <v>298</v>
      </c>
      <c r="B558" t="s">
        <v>557</v>
      </c>
      <c r="C558" t="s">
        <v>348</v>
      </c>
      <c r="D558" t="s">
        <v>287</v>
      </c>
      <c r="E558" t="s">
        <v>581</v>
      </c>
      <c r="F558" t="s">
        <v>560</v>
      </c>
      <c r="G558" t="s">
        <v>558</v>
      </c>
      <c r="H558" t="s">
        <v>1812</v>
      </c>
      <c r="I558" t="s">
        <v>287</v>
      </c>
      <c r="J558" t="s">
        <v>287</v>
      </c>
      <c r="K558" t="s">
        <v>531</v>
      </c>
      <c r="L558" t="s">
        <v>1033</v>
      </c>
    </row>
    <row r="559" spans="1:14" x14ac:dyDescent="0.25">
      <c r="A559" t="s">
        <v>304</v>
      </c>
      <c r="B559" t="s">
        <v>1590</v>
      </c>
      <c r="C559" t="s">
        <v>395</v>
      </c>
      <c r="D559" t="s">
        <v>287</v>
      </c>
      <c r="E559" t="s">
        <v>1145</v>
      </c>
      <c r="F559" t="s">
        <v>719</v>
      </c>
      <c r="G559" t="s">
        <v>1390</v>
      </c>
      <c r="H559" t="s">
        <v>858</v>
      </c>
      <c r="I559" t="s">
        <v>287</v>
      </c>
      <c r="J559" t="s">
        <v>287</v>
      </c>
      <c r="K559" t="s">
        <v>1170</v>
      </c>
      <c r="L559" t="s">
        <v>704</v>
      </c>
    </row>
    <row r="561" spans="1:12" x14ac:dyDescent="0.25">
      <c r="A561" t="s">
        <v>1912</v>
      </c>
    </row>
    <row r="562" spans="1:12" x14ac:dyDescent="0.25">
      <c r="A562" t="s">
        <v>149</v>
      </c>
    </row>
    <row r="563" spans="1:12" x14ac:dyDescent="0.25">
      <c r="A563" t="s">
        <v>401</v>
      </c>
      <c r="B563" t="s">
        <v>273</v>
      </c>
      <c r="C563" t="s">
        <v>1036</v>
      </c>
      <c r="D563" t="s">
        <v>372</v>
      </c>
      <c r="E563" t="s">
        <v>1037</v>
      </c>
      <c r="F563" t="s">
        <v>1038</v>
      </c>
      <c r="G563" t="s">
        <v>1039</v>
      </c>
      <c r="H563" t="s">
        <v>1040</v>
      </c>
      <c r="I563" t="s">
        <v>357</v>
      </c>
      <c r="J563" t="s">
        <v>280</v>
      </c>
      <c r="K563" t="s">
        <v>1041</v>
      </c>
      <c r="L563" t="s">
        <v>1042</v>
      </c>
    </row>
    <row r="564" spans="1:12" x14ac:dyDescent="0.25">
      <c r="A564" t="s">
        <v>402</v>
      </c>
      <c r="B564" t="s">
        <v>364</v>
      </c>
      <c r="C564" t="s">
        <v>536</v>
      </c>
      <c r="D564" t="s">
        <v>287</v>
      </c>
      <c r="E564" t="s">
        <v>587</v>
      </c>
      <c r="F564" t="s">
        <v>651</v>
      </c>
      <c r="G564" t="s">
        <v>536</v>
      </c>
      <c r="H564" t="s">
        <v>1209</v>
      </c>
      <c r="I564" t="s">
        <v>287</v>
      </c>
      <c r="J564" t="s">
        <v>287</v>
      </c>
      <c r="K564" t="s">
        <v>587</v>
      </c>
      <c r="L564" t="s">
        <v>587</v>
      </c>
    </row>
    <row r="565" spans="1:12" x14ac:dyDescent="0.25">
      <c r="A565" t="s">
        <v>406</v>
      </c>
      <c r="B565" t="s">
        <v>1782</v>
      </c>
      <c r="C565" t="s">
        <v>521</v>
      </c>
      <c r="D565" t="s">
        <v>287</v>
      </c>
      <c r="E565" t="s">
        <v>1430</v>
      </c>
      <c r="F565" t="s">
        <v>731</v>
      </c>
      <c r="G565" t="s">
        <v>833</v>
      </c>
      <c r="H565" t="s">
        <v>756</v>
      </c>
      <c r="I565" t="s">
        <v>287</v>
      </c>
      <c r="J565" t="s">
        <v>287</v>
      </c>
      <c r="K565" t="s">
        <v>640</v>
      </c>
      <c r="L565" t="s">
        <v>349</v>
      </c>
    </row>
    <row r="566" spans="1:12" x14ac:dyDescent="0.25">
      <c r="A566" t="s">
        <v>304</v>
      </c>
      <c r="B566" t="s">
        <v>1590</v>
      </c>
      <c r="C566" t="s">
        <v>395</v>
      </c>
      <c r="D566" t="s">
        <v>287</v>
      </c>
      <c r="E566" t="s">
        <v>1145</v>
      </c>
      <c r="F566" t="s">
        <v>719</v>
      </c>
      <c r="G566" t="s">
        <v>1390</v>
      </c>
      <c r="H566" t="s">
        <v>858</v>
      </c>
      <c r="I566" t="s">
        <v>287</v>
      </c>
      <c r="J566" t="s">
        <v>287</v>
      </c>
      <c r="K566" t="s">
        <v>1170</v>
      </c>
      <c r="L566" t="s">
        <v>704</v>
      </c>
    </row>
    <row r="568" spans="1:12" x14ac:dyDescent="0.25">
      <c r="A568" t="s">
        <v>1913</v>
      </c>
    </row>
    <row r="569" spans="1:12" x14ac:dyDescent="0.25">
      <c r="A569" t="s">
        <v>150</v>
      </c>
    </row>
    <row r="570" spans="1:12" x14ac:dyDescent="0.25">
      <c r="A570" t="s">
        <v>371</v>
      </c>
      <c r="B570" t="s">
        <v>273</v>
      </c>
      <c r="C570" t="s">
        <v>1036</v>
      </c>
      <c r="D570" t="s">
        <v>372</v>
      </c>
      <c r="E570" t="s">
        <v>1037</v>
      </c>
      <c r="F570" t="s">
        <v>1038</v>
      </c>
      <c r="G570" t="s">
        <v>1039</v>
      </c>
      <c r="H570" t="s">
        <v>1040</v>
      </c>
      <c r="I570" t="s">
        <v>357</v>
      </c>
      <c r="J570" t="s">
        <v>280</v>
      </c>
      <c r="K570" t="s">
        <v>1041</v>
      </c>
      <c r="L570" t="s">
        <v>1042</v>
      </c>
    </row>
    <row r="571" spans="1:12" x14ac:dyDescent="0.25">
      <c r="A571" t="s">
        <v>375</v>
      </c>
      <c r="B571" t="s">
        <v>568</v>
      </c>
      <c r="C571" t="s">
        <v>287</v>
      </c>
      <c r="D571" t="s">
        <v>287</v>
      </c>
      <c r="E571" t="s">
        <v>310</v>
      </c>
      <c r="F571" t="s">
        <v>488</v>
      </c>
      <c r="G571" t="s">
        <v>987</v>
      </c>
      <c r="H571" t="s">
        <v>1061</v>
      </c>
      <c r="I571" t="s">
        <v>287</v>
      </c>
      <c r="J571" t="s">
        <v>287</v>
      </c>
      <c r="K571" t="s">
        <v>570</v>
      </c>
      <c r="L571" t="s">
        <v>287</v>
      </c>
    </row>
    <row r="572" spans="1:12" x14ac:dyDescent="0.25">
      <c r="A572" t="s">
        <v>380</v>
      </c>
      <c r="B572" t="s">
        <v>573</v>
      </c>
      <c r="C572" t="s">
        <v>574</v>
      </c>
      <c r="D572" t="s">
        <v>287</v>
      </c>
      <c r="E572" t="s">
        <v>1914</v>
      </c>
      <c r="F572" t="s">
        <v>287</v>
      </c>
      <c r="G572" t="s">
        <v>1451</v>
      </c>
      <c r="H572" t="s">
        <v>1023</v>
      </c>
      <c r="I572" t="s">
        <v>287</v>
      </c>
      <c r="J572" t="s">
        <v>287</v>
      </c>
      <c r="K572" t="s">
        <v>575</v>
      </c>
      <c r="L572" t="s">
        <v>652</v>
      </c>
    </row>
    <row r="573" spans="1:12" x14ac:dyDescent="0.25">
      <c r="A573" t="s">
        <v>386</v>
      </c>
      <c r="B573" t="s">
        <v>577</v>
      </c>
      <c r="C573" t="s">
        <v>731</v>
      </c>
      <c r="D573" t="s">
        <v>287</v>
      </c>
      <c r="E573" t="s">
        <v>1421</v>
      </c>
      <c r="F573" t="s">
        <v>702</v>
      </c>
      <c r="G573" t="s">
        <v>1089</v>
      </c>
      <c r="H573" t="s">
        <v>1915</v>
      </c>
      <c r="I573" t="s">
        <v>287</v>
      </c>
      <c r="J573" t="s">
        <v>287</v>
      </c>
      <c r="K573" t="s">
        <v>1089</v>
      </c>
      <c r="L573" t="s">
        <v>815</v>
      </c>
    </row>
    <row r="574" spans="1:12" x14ac:dyDescent="0.25">
      <c r="A574" t="s">
        <v>392</v>
      </c>
      <c r="B574" t="s">
        <v>718</v>
      </c>
      <c r="C574" t="s">
        <v>467</v>
      </c>
      <c r="D574" t="s">
        <v>287</v>
      </c>
      <c r="E574" t="s">
        <v>732</v>
      </c>
      <c r="F574" t="s">
        <v>564</v>
      </c>
      <c r="G574" t="s">
        <v>555</v>
      </c>
      <c r="H574" t="s">
        <v>1263</v>
      </c>
      <c r="I574" t="s">
        <v>287</v>
      </c>
      <c r="J574" t="s">
        <v>287</v>
      </c>
      <c r="K574" t="s">
        <v>284</v>
      </c>
      <c r="L574" t="s">
        <v>1280</v>
      </c>
    </row>
    <row r="575" spans="1:12" x14ac:dyDescent="0.25">
      <c r="A575" t="s">
        <v>304</v>
      </c>
      <c r="B575" t="s">
        <v>1590</v>
      </c>
      <c r="C575" t="s">
        <v>395</v>
      </c>
      <c r="D575" t="s">
        <v>287</v>
      </c>
      <c r="E575" t="s">
        <v>1145</v>
      </c>
      <c r="F575" t="s">
        <v>719</v>
      </c>
      <c r="G575" t="s">
        <v>1390</v>
      </c>
      <c r="H575" t="s">
        <v>858</v>
      </c>
      <c r="I575" t="s">
        <v>287</v>
      </c>
      <c r="J575" t="s">
        <v>287</v>
      </c>
      <c r="K575" t="s">
        <v>1170</v>
      </c>
      <c r="L575" t="s">
        <v>704</v>
      </c>
    </row>
    <row r="577" spans="1:16" x14ac:dyDescent="0.25">
      <c r="A577" t="s">
        <v>1916</v>
      </c>
    </row>
    <row r="578" spans="1:16" x14ac:dyDescent="0.25">
      <c r="A578" t="s">
        <v>151</v>
      </c>
    </row>
    <row r="579" spans="1:16" x14ac:dyDescent="0.25">
      <c r="A579" t="s">
        <v>313</v>
      </c>
      <c r="B579" t="s">
        <v>273</v>
      </c>
      <c r="C579" t="s">
        <v>1036</v>
      </c>
      <c r="D579" t="s">
        <v>372</v>
      </c>
      <c r="E579" t="s">
        <v>1037</v>
      </c>
      <c r="F579" t="s">
        <v>1038</v>
      </c>
      <c r="G579" t="s">
        <v>1039</v>
      </c>
      <c r="H579" t="s">
        <v>1040</v>
      </c>
      <c r="I579" t="s">
        <v>357</v>
      </c>
      <c r="J579" t="s">
        <v>280</v>
      </c>
      <c r="K579" t="s">
        <v>1041</v>
      </c>
      <c r="L579" t="s">
        <v>1042</v>
      </c>
    </row>
    <row r="580" spans="1:16" x14ac:dyDescent="0.25">
      <c r="A580" t="s">
        <v>314</v>
      </c>
      <c r="B580" t="s">
        <v>393</v>
      </c>
      <c r="C580" t="s">
        <v>574</v>
      </c>
      <c r="D580" t="s">
        <v>287</v>
      </c>
      <c r="E580" t="s">
        <v>1444</v>
      </c>
      <c r="F580" t="s">
        <v>342</v>
      </c>
      <c r="G580" t="s">
        <v>1027</v>
      </c>
      <c r="H580" t="s">
        <v>385</v>
      </c>
      <c r="I580" t="s">
        <v>287</v>
      </c>
      <c r="J580" t="s">
        <v>287</v>
      </c>
      <c r="K580" t="s">
        <v>669</v>
      </c>
      <c r="L580" t="s">
        <v>395</v>
      </c>
    </row>
    <row r="581" spans="1:16" x14ac:dyDescent="0.25">
      <c r="A581" t="s">
        <v>321</v>
      </c>
      <c r="B581" t="s">
        <v>1593</v>
      </c>
      <c r="C581" t="s">
        <v>766</v>
      </c>
      <c r="D581" t="s">
        <v>287</v>
      </c>
      <c r="E581" t="s">
        <v>677</v>
      </c>
      <c r="F581" t="s">
        <v>1598</v>
      </c>
      <c r="G581" t="s">
        <v>466</v>
      </c>
      <c r="H581" t="s">
        <v>1283</v>
      </c>
      <c r="I581" t="s">
        <v>287</v>
      </c>
      <c r="J581" t="s">
        <v>287</v>
      </c>
      <c r="K581" t="s">
        <v>655</v>
      </c>
      <c r="L581" t="s">
        <v>815</v>
      </c>
    </row>
    <row r="582" spans="1:16" x14ac:dyDescent="0.25">
      <c r="A582" t="s">
        <v>304</v>
      </c>
      <c r="B582" t="s">
        <v>1590</v>
      </c>
      <c r="C582" t="s">
        <v>395</v>
      </c>
      <c r="D582" t="s">
        <v>287</v>
      </c>
      <c r="E582" t="s">
        <v>1145</v>
      </c>
      <c r="F582" t="s">
        <v>719</v>
      </c>
      <c r="G582" t="s">
        <v>1390</v>
      </c>
      <c r="H582" t="s">
        <v>858</v>
      </c>
      <c r="I582" t="s">
        <v>287</v>
      </c>
      <c r="J582" t="s">
        <v>287</v>
      </c>
      <c r="K582" t="s">
        <v>1170</v>
      </c>
      <c r="L582" t="s">
        <v>704</v>
      </c>
    </row>
    <row r="584" spans="1:16" x14ac:dyDescent="0.25">
      <c r="A584" t="s">
        <v>1075</v>
      </c>
    </row>
    <row r="585" spans="1:16" x14ac:dyDescent="0.25">
      <c r="A585" t="s">
        <v>1725</v>
      </c>
    </row>
    <row r="586" spans="1:16" x14ac:dyDescent="0.25">
      <c r="A586" t="s">
        <v>272</v>
      </c>
      <c r="B586" t="s">
        <v>273</v>
      </c>
      <c r="C586" t="s">
        <v>427</v>
      </c>
      <c r="D586" t="s">
        <v>428</v>
      </c>
      <c r="E586" t="s">
        <v>429</v>
      </c>
      <c r="F586" t="s">
        <v>430</v>
      </c>
      <c r="G586" t="s">
        <v>431</v>
      </c>
      <c r="H586" t="s">
        <v>432</v>
      </c>
      <c r="I586" t="s">
        <v>433</v>
      </c>
      <c r="J586" t="s">
        <v>434</v>
      </c>
      <c r="K586" t="s">
        <v>435</v>
      </c>
      <c r="L586" t="s">
        <v>1076</v>
      </c>
      <c r="M586" t="s">
        <v>436</v>
      </c>
      <c r="N586" t="s">
        <v>357</v>
      </c>
      <c r="O586" t="s">
        <v>280</v>
      </c>
      <c r="P586" t="s">
        <v>437</v>
      </c>
    </row>
    <row r="587" spans="1:16" x14ac:dyDescent="0.25">
      <c r="A587" t="s">
        <v>282</v>
      </c>
      <c r="B587" t="s">
        <v>548</v>
      </c>
      <c r="C587" t="s">
        <v>902</v>
      </c>
      <c r="D587" t="s">
        <v>1852</v>
      </c>
      <c r="E587" t="s">
        <v>619</v>
      </c>
      <c r="F587" t="s">
        <v>551</v>
      </c>
      <c r="G587" t="s">
        <v>845</v>
      </c>
      <c r="H587" t="s">
        <v>845</v>
      </c>
      <c r="I587" t="s">
        <v>663</v>
      </c>
      <c r="J587" t="s">
        <v>1580</v>
      </c>
      <c r="K587" t="s">
        <v>902</v>
      </c>
      <c r="L587" t="s">
        <v>287</v>
      </c>
      <c r="M587" t="s">
        <v>663</v>
      </c>
      <c r="N587" t="s">
        <v>287</v>
      </c>
      <c r="O587" t="s">
        <v>287</v>
      </c>
      <c r="P587" t="s">
        <v>1056</v>
      </c>
    </row>
    <row r="588" spans="1:16" x14ac:dyDescent="0.25">
      <c r="A588" t="s">
        <v>290</v>
      </c>
      <c r="B588" t="s">
        <v>598</v>
      </c>
      <c r="C588" t="s">
        <v>1812</v>
      </c>
      <c r="D588" t="s">
        <v>1853</v>
      </c>
      <c r="E588" t="s">
        <v>1385</v>
      </c>
      <c r="F588" t="s">
        <v>558</v>
      </c>
      <c r="G588" t="s">
        <v>757</v>
      </c>
      <c r="H588" t="s">
        <v>1917</v>
      </c>
      <c r="I588" t="s">
        <v>663</v>
      </c>
      <c r="J588" t="s">
        <v>1901</v>
      </c>
      <c r="K588" t="s">
        <v>1812</v>
      </c>
      <c r="L588" t="s">
        <v>539</v>
      </c>
      <c r="M588" t="s">
        <v>972</v>
      </c>
      <c r="N588" t="s">
        <v>287</v>
      </c>
      <c r="O588" t="s">
        <v>287</v>
      </c>
      <c r="P588" t="s">
        <v>1175</v>
      </c>
    </row>
    <row r="589" spans="1:16" x14ac:dyDescent="0.25">
      <c r="A589" t="s">
        <v>298</v>
      </c>
      <c r="B589" t="s">
        <v>557</v>
      </c>
      <c r="C589" t="s">
        <v>660</v>
      </c>
      <c r="D589" t="s">
        <v>1853</v>
      </c>
      <c r="E589" t="s">
        <v>1384</v>
      </c>
      <c r="F589" t="s">
        <v>491</v>
      </c>
      <c r="G589" t="s">
        <v>1918</v>
      </c>
      <c r="H589" t="s">
        <v>645</v>
      </c>
      <c r="I589" t="s">
        <v>404</v>
      </c>
      <c r="J589" t="s">
        <v>609</v>
      </c>
      <c r="K589" t="s">
        <v>531</v>
      </c>
      <c r="L589" t="s">
        <v>287</v>
      </c>
      <c r="M589" t="s">
        <v>1443</v>
      </c>
      <c r="N589" t="s">
        <v>287</v>
      </c>
      <c r="O589" t="s">
        <v>287</v>
      </c>
      <c r="P589" t="s">
        <v>519</v>
      </c>
    </row>
    <row r="590" spans="1:16" x14ac:dyDescent="0.25">
      <c r="A590" t="s">
        <v>304</v>
      </c>
      <c r="B590" t="s">
        <v>1590</v>
      </c>
      <c r="C590" t="s">
        <v>1022</v>
      </c>
      <c r="D590" t="s">
        <v>806</v>
      </c>
      <c r="E590" t="s">
        <v>378</v>
      </c>
      <c r="F590" t="s">
        <v>1919</v>
      </c>
      <c r="G590" t="s">
        <v>1237</v>
      </c>
      <c r="H590" t="s">
        <v>1848</v>
      </c>
      <c r="I590" t="s">
        <v>783</v>
      </c>
      <c r="J590" t="s">
        <v>1499</v>
      </c>
      <c r="K590" t="s">
        <v>1378</v>
      </c>
      <c r="L590" t="s">
        <v>492</v>
      </c>
      <c r="M590" t="s">
        <v>1851</v>
      </c>
      <c r="N590" t="s">
        <v>287</v>
      </c>
      <c r="O590" t="s">
        <v>287</v>
      </c>
      <c r="P590" t="s">
        <v>1453</v>
      </c>
    </row>
    <row r="592" spans="1:16" x14ac:dyDescent="0.25">
      <c r="A592" t="s">
        <v>1091</v>
      </c>
    </row>
    <row r="593" spans="1:16" x14ac:dyDescent="0.25">
      <c r="A593" t="s">
        <v>1726</v>
      </c>
    </row>
    <row r="594" spans="1:16" x14ac:dyDescent="0.25">
      <c r="A594" t="s">
        <v>313</v>
      </c>
      <c r="B594" t="s">
        <v>273</v>
      </c>
      <c r="C594" t="s">
        <v>427</v>
      </c>
      <c r="D594" t="s">
        <v>428</v>
      </c>
      <c r="E594" t="s">
        <v>429</v>
      </c>
      <c r="F594" t="s">
        <v>430</v>
      </c>
      <c r="G594" t="s">
        <v>431</v>
      </c>
      <c r="H594" t="s">
        <v>432</v>
      </c>
      <c r="I594" t="s">
        <v>433</v>
      </c>
      <c r="J594" t="s">
        <v>434</v>
      </c>
      <c r="K594" t="s">
        <v>435</v>
      </c>
      <c r="L594" t="s">
        <v>1076</v>
      </c>
      <c r="M594" t="s">
        <v>436</v>
      </c>
      <c r="N594" t="s">
        <v>357</v>
      </c>
      <c r="O594" t="s">
        <v>280</v>
      </c>
      <c r="P594" t="s">
        <v>437</v>
      </c>
    </row>
    <row r="595" spans="1:16" x14ac:dyDescent="0.25">
      <c r="A595" t="s">
        <v>314</v>
      </c>
      <c r="B595" t="s">
        <v>393</v>
      </c>
      <c r="C595" t="s">
        <v>1652</v>
      </c>
      <c r="D595" t="s">
        <v>1844</v>
      </c>
      <c r="E595" t="s">
        <v>396</v>
      </c>
      <c r="F595" t="s">
        <v>591</v>
      </c>
      <c r="G595" t="s">
        <v>1652</v>
      </c>
      <c r="H595" t="s">
        <v>969</v>
      </c>
      <c r="I595" t="s">
        <v>1920</v>
      </c>
      <c r="J595" t="s">
        <v>1921</v>
      </c>
      <c r="K595" t="s">
        <v>588</v>
      </c>
      <c r="L595" t="s">
        <v>287</v>
      </c>
      <c r="M595" t="s">
        <v>1444</v>
      </c>
      <c r="N595" t="s">
        <v>287</v>
      </c>
      <c r="O595" t="s">
        <v>287</v>
      </c>
      <c r="P595" t="s">
        <v>1620</v>
      </c>
    </row>
    <row r="596" spans="1:16" x14ac:dyDescent="0.25">
      <c r="A596" t="s">
        <v>321</v>
      </c>
      <c r="B596" t="s">
        <v>1593</v>
      </c>
      <c r="C596" t="s">
        <v>1089</v>
      </c>
      <c r="D596" t="s">
        <v>1922</v>
      </c>
      <c r="E596" t="s">
        <v>1089</v>
      </c>
      <c r="F596" t="s">
        <v>300</v>
      </c>
      <c r="G596" t="s">
        <v>1262</v>
      </c>
      <c r="H596" t="s">
        <v>1452</v>
      </c>
      <c r="I596" t="s">
        <v>1235</v>
      </c>
      <c r="J596" t="s">
        <v>596</v>
      </c>
      <c r="K596" t="s">
        <v>1127</v>
      </c>
      <c r="L596" t="s">
        <v>539</v>
      </c>
      <c r="M596" t="s">
        <v>1923</v>
      </c>
      <c r="N596" t="s">
        <v>287</v>
      </c>
      <c r="O596" t="s">
        <v>287</v>
      </c>
      <c r="P596" t="s">
        <v>1058</v>
      </c>
    </row>
    <row r="597" spans="1:16" x14ac:dyDescent="0.25">
      <c r="A597" t="s">
        <v>304</v>
      </c>
      <c r="B597" t="s">
        <v>1590</v>
      </c>
      <c r="C597" t="s">
        <v>1022</v>
      </c>
      <c r="D597" t="s">
        <v>806</v>
      </c>
      <c r="E597" t="s">
        <v>378</v>
      </c>
      <c r="F597" t="s">
        <v>1919</v>
      </c>
      <c r="G597" t="s">
        <v>1237</v>
      </c>
      <c r="H597" t="s">
        <v>1848</v>
      </c>
      <c r="I597" t="s">
        <v>783</v>
      </c>
      <c r="J597" t="s">
        <v>1499</v>
      </c>
      <c r="K597" t="s">
        <v>1378</v>
      </c>
      <c r="L597" t="s">
        <v>492</v>
      </c>
      <c r="M597" t="s">
        <v>1851</v>
      </c>
      <c r="N597" t="s">
        <v>287</v>
      </c>
      <c r="O597" t="s">
        <v>287</v>
      </c>
      <c r="P597" t="s">
        <v>1453</v>
      </c>
    </row>
    <row r="599" spans="1:16" x14ac:dyDescent="0.25">
      <c r="A599" t="s">
        <v>1109</v>
      </c>
    </row>
    <row r="600" spans="1:16" x14ac:dyDescent="0.25">
      <c r="A600" t="s">
        <v>1727</v>
      </c>
    </row>
    <row r="601" spans="1:16" x14ac:dyDescent="0.25">
      <c r="A601" t="s">
        <v>272</v>
      </c>
      <c r="B601" t="s">
        <v>273</v>
      </c>
      <c r="C601" t="s">
        <v>427</v>
      </c>
      <c r="D601" t="s">
        <v>428</v>
      </c>
      <c r="E601" t="s">
        <v>1110</v>
      </c>
      <c r="F601" t="s">
        <v>429</v>
      </c>
      <c r="G601" t="s">
        <v>430</v>
      </c>
      <c r="H601" t="s">
        <v>431</v>
      </c>
      <c r="I601" t="s">
        <v>432</v>
      </c>
      <c r="J601" t="s">
        <v>433</v>
      </c>
      <c r="K601" t="s">
        <v>434</v>
      </c>
      <c r="L601" t="s">
        <v>435</v>
      </c>
      <c r="M601" t="s">
        <v>436</v>
      </c>
      <c r="N601" t="s">
        <v>357</v>
      </c>
      <c r="O601" t="s">
        <v>437</v>
      </c>
    </row>
    <row r="602" spans="1:16" x14ac:dyDescent="0.25">
      <c r="A602" t="s">
        <v>282</v>
      </c>
      <c r="B602" t="s">
        <v>548</v>
      </c>
      <c r="C602" t="s">
        <v>550</v>
      </c>
      <c r="D602" t="s">
        <v>1587</v>
      </c>
      <c r="E602" t="s">
        <v>287</v>
      </c>
      <c r="F602" t="s">
        <v>287</v>
      </c>
      <c r="G602" t="s">
        <v>550</v>
      </c>
      <c r="H602" t="s">
        <v>491</v>
      </c>
      <c r="I602" t="s">
        <v>517</v>
      </c>
      <c r="J602" t="s">
        <v>517</v>
      </c>
      <c r="K602" t="s">
        <v>287</v>
      </c>
      <c r="L602" t="s">
        <v>550</v>
      </c>
      <c r="M602" t="s">
        <v>551</v>
      </c>
      <c r="N602" t="s">
        <v>287</v>
      </c>
      <c r="O602" t="s">
        <v>751</v>
      </c>
    </row>
    <row r="603" spans="1:16" x14ac:dyDescent="0.25">
      <c r="A603" t="s">
        <v>290</v>
      </c>
      <c r="B603" t="s">
        <v>598</v>
      </c>
      <c r="C603" t="s">
        <v>388</v>
      </c>
      <c r="D603" t="s">
        <v>1798</v>
      </c>
      <c r="E603" t="s">
        <v>287</v>
      </c>
      <c r="F603" t="s">
        <v>683</v>
      </c>
      <c r="G603" t="s">
        <v>539</v>
      </c>
      <c r="H603" t="s">
        <v>424</v>
      </c>
      <c r="I603" t="s">
        <v>388</v>
      </c>
      <c r="J603" t="s">
        <v>337</v>
      </c>
      <c r="K603" t="s">
        <v>539</v>
      </c>
      <c r="L603" t="s">
        <v>318</v>
      </c>
      <c r="M603" t="s">
        <v>1924</v>
      </c>
      <c r="N603" t="s">
        <v>287</v>
      </c>
      <c r="O603" t="s">
        <v>1080</v>
      </c>
    </row>
    <row r="604" spans="1:16" x14ac:dyDescent="0.25">
      <c r="A604" t="s">
        <v>298</v>
      </c>
      <c r="B604" t="s">
        <v>557</v>
      </c>
      <c r="C604" t="s">
        <v>526</v>
      </c>
      <c r="D604" t="s">
        <v>1589</v>
      </c>
      <c r="E604" t="s">
        <v>287</v>
      </c>
      <c r="F604" t="s">
        <v>460</v>
      </c>
      <c r="G604" t="s">
        <v>287</v>
      </c>
      <c r="H604" t="s">
        <v>531</v>
      </c>
      <c r="I604" t="s">
        <v>683</v>
      </c>
      <c r="J604" t="s">
        <v>287</v>
      </c>
      <c r="K604" t="s">
        <v>287</v>
      </c>
      <c r="L604" t="s">
        <v>460</v>
      </c>
      <c r="M604" t="s">
        <v>559</v>
      </c>
      <c r="N604" t="s">
        <v>287</v>
      </c>
      <c r="O604" t="s">
        <v>750</v>
      </c>
    </row>
    <row r="605" spans="1:16" x14ac:dyDescent="0.25">
      <c r="A605" t="s">
        <v>304</v>
      </c>
      <c r="B605" t="s">
        <v>1590</v>
      </c>
      <c r="C605" t="s">
        <v>579</v>
      </c>
      <c r="D605" t="s">
        <v>957</v>
      </c>
      <c r="E605" t="s">
        <v>287</v>
      </c>
      <c r="F605" t="s">
        <v>539</v>
      </c>
      <c r="G605" t="s">
        <v>460</v>
      </c>
      <c r="H605" t="s">
        <v>1170</v>
      </c>
      <c r="I605" t="s">
        <v>349</v>
      </c>
      <c r="J605" t="s">
        <v>318</v>
      </c>
      <c r="K605" t="s">
        <v>492</v>
      </c>
      <c r="L605" t="s">
        <v>395</v>
      </c>
      <c r="M605" t="s">
        <v>292</v>
      </c>
      <c r="N605" t="s">
        <v>287</v>
      </c>
      <c r="O605" t="s">
        <v>1925</v>
      </c>
    </row>
    <row r="607" spans="1:16" x14ac:dyDescent="0.25">
      <c r="A607" t="s">
        <v>1113</v>
      </c>
    </row>
    <row r="608" spans="1:16" x14ac:dyDescent="0.25">
      <c r="A608" t="s">
        <v>1728</v>
      </c>
    </row>
    <row r="609" spans="1:15" x14ac:dyDescent="0.25">
      <c r="A609" t="s">
        <v>371</v>
      </c>
      <c r="B609" t="s">
        <v>273</v>
      </c>
      <c r="C609" t="s">
        <v>427</v>
      </c>
      <c r="D609" t="s">
        <v>428</v>
      </c>
      <c r="E609" t="s">
        <v>1110</v>
      </c>
      <c r="F609" t="s">
        <v>429</v>
      </c>
      <c r="G609" t="s">
        <v>430</v>
      </c>
      <c r="H609" t="s">
        <v>431</v>
      </c>
      <c r="I609" t="s">
        <v>432</v>
      </c>
      <c r="J609" t="s">
        <v>433</v>
      </c>
      <c r="K609" t="s">
        <v>434</v>
      </c>
      <c r="L609" t="s">
        <v>435</v>
      </c>
      <c r="M609" t="s">
        <v>436</v>
      </c>
      <c r="N609" t="s">
        <v>357</v>
      </c>
      <c r="O609" t="s">
        <v>437</v>
      </c>
    </row>
    <row r="610" spans="1:15" x14ac:dyDescent="0.25">
      <c r="A610" t="s">
        <v>375</v>
      </c>
      <c r="B610" t="s">
        <v>568</v>
      </c>
      <c r="C610" t="s">
        <v>488</v>
      </c>
      <c r="D610" t="s">
        <v>391</v>
      </c>
      <c r="E610" t="s">
        <v>287</v>
      </c>
      <c r="F610" t="s">
        <v>287</v>
      </c>
      <c r="G610" t="s">
        <v>287</v>
      </c>
      <c r="H610" t="s">
        <v>570</v>
      </c>
      <c r="I610" t="s">
        <v>488</v>
      </c>
      <c r="J610" t="s">
        <v>287</v>
      </c>
      <c r="K610" t="s">
        <v>287</v>
      </c>
      <c r="L610" t="s">
        <v>488</v>
      </c>
      <c r="M610" t="s">
        <v>571</v>
      </c>
      <c r="N610" t="s">
        <v>287</v>
      </c>
      <c r="O610" t="s">
        <v>310</v>
      </c>
    </row>
    <row r="611" spans="1:15" x14ac:dyDescent="0.25">
      <c r="A611" t="s">
        <v>380</v>
      </c>
      <c r="B611" t="s">
        <v>573</v>
      </c>
      <c r="C611" t="s">
        <v>652</v>
      </c>
      <c r="D611" t="s">
        <v>1778</v>
      </c>
      <c r="E611" t="s">
        <v>287</v>
      </c>
      <c r="F611" t="s">
        <v>416</v>
      </c>
      <c r="G611" t="s">
        <v>416</v>
      </c>
      <c r="H611" t="s">
        <v>1089</v>
      </c>
      <c r="I611" t="s">
        <v>285</v>
      </c>
      <c r="J611" t="s">
        <v>652</v>
      </c>
      <c r="K611" t="s">
        <v>416</v>
      </c>
      <c r="L611" t="s">
        <v>343</v>
      </c>
      <c r="M611" t="s">
        <v>344</v>
      </c>
      <c r="N611" t="s">
        <v>287</v>
      </c>
      <c r="O611" t="s">
        <v>705</v>
      </c>
    </row>
    <row r="612" spans="1:15" x14ac:dyDescent="0.25">
      <c r="A612" t="s">
        <v>386</v>
      </c>
      <c r="B612" t="s">
        <v>577</v>
      </c>
      <c r="C612" t="s">
        <v>815</v>
      </c>
      <c r="D612" t="s">
        <v>1926</v>
      </c>
      <c r="E612" t="s">
        <v>287</v>
      </c>
      <c r="F612" t="s">
        <v>287</v>
      </c>
      <c r="G612" t="s">
        <v>287</v>
      </c>
      <c r="H612" t="s">
        <v>1089</v>
      </c>
      <c r="I612" t="s">
        <v>457</v>
      </c>
      <c r="J612" t="s">
        <v>287</v>
      </c>
      <c r="K612" t="s">
        <v>287</v>
      </c>
      <c r="L612" t="s">
        <v>457</v>
      </c>
      <c r="M612" t="s">
        <v>579</v>
      </c>
      <c r="N612" t="s">
        <v>287</v>
      </c>
      <c r="O612" t="s">
        <v>1927</v>
      </c>
    </row>
    <row r="613" spans="1:15" x14ac:dyDescent="0.25">
      <c r="A613" t="s">
        <v>392</v>
      </c>
      <c r="B613" t="s">
        <v>718</v>
      </c>
      <c r="C613" t="s">
        <v>719</v>
      </c>
      <c r="D613" t="s">
        <v>481</v>
      </c>
      <c r="E613" t="s">
        <v>287</v>
      </c>
      <c r="F613" t="s">
        <v>467</v>
      </c>
      <c r="G613" t="s">
        <v>462</v>
      </c>
      <c r="H613" t="s">
        <v>656</v>
      </c>
      <c r="I613" t="s">
        <v>986</v>
      </c>
      <c r="J613" t="s">
        <v>1280</v>
      </c>
      <c r="K613" t="s">
        <v>287</v>
      </c>
      <c r="L613" t="s">
        <v>462</v>
      </c>
      <c r="M613" t="s">
        <v>986</v>
      </c>
      <c r="N613" t="s">
        <v>287</v>
      </c>
      <c r="O613" t="s">
        <v>1333</v>
      </c>
    </row>
    <row r="614" spans="1:15" x14ac:dyDescent="0.25">
      <c r="A614" t="s">
        <v>304</v>
      </c>
      <c r="B614" t="s">
        <v>1590</v>
      </c>
      <c r="C614" t="s">
        <v>579</v>
      </c>
      <c r="D614" t="s">
        <v>957</v>
      </c>
      <c r="E614" t="s">
        <v>287</v>
      </c>
      <c r="F614" t="s">
        <v>539</v>
      </c>
      <c r="G614" t="s">
        <v>460</v>
      </c>
      <c r="H614" t="s">
        <v>1170</v>
      </c>
      <c r="I614" t="s">
        <v>349</v>
      </c>
      <c r="J614" t="s">
        <v>318</v>
      </c>
      <c r="K614" t="s">
        <v>492</v>
      </c>
      <c r="L614" t="s">
        <v>395</v>
      </c>
      <c r="M614" t="s">
        <v>292</v>
      </c>
      <c r="N614" t="s">
        <v>287</v>
      </c>
      <c r="O614" t="s">
        <v>1925</v>
      </c>
    </row>
    <row r="616" spans="1:15" x14ac:dyDescent="0.25">
      <c r="A616" t="s">
        <v>1117</v>
      </c>
    </row>
    <row r="617" spans="1:15" x14ac:dyDescent="0.25">
      <c r="A617" t="s">
        <v>1729</v>
      </c>
    </row>
    <row r="618" spans="1:15" x14ac:dyDescent="0.25">
      <c r="A618" t="s">
        <v>313</v>
      </c>
      <c r="B618" t="s">
        <v>273</v>
      </c>
      <c r="C618" t="s">
        <v>427</v>
      </c>
      <c r="D618" t="s">
        <v>428</v>
      </c>
      <c r="E618" t="s">
        <v>1110</v>
      </c>
      <c r="F618" t="s">
        <v>429</v>
      </c>
      <c r="G618" t="s">
        <v>430</v>
      </c>
      <c r="H618" t="s">
        <v>431</v>
      </c>
      <c r="I618" t="s">
        <v>432</v>
      </c>
      <c r="J618" t="s">
        <v>433</v>
      </c>
      <c r="K618" t="s">
        <v>434</v>
      </c>
      <c r="L618" t="s">
        <v>435</v>
      </c>
      <c r="M618" t="s">
        <v>436</v>
      </c>
      <c r="N618" t="s">
        <v>357</v>
      </c>
      <c r="O618" t="s">
        <v>437</v>
      </c>
    </row>
    <row r="619" spans="1:15" x14ac:dyDescent="0.25">
      <c r="A619" t="s">
        <v>314</v>
      </c>
      <c r="B619" t="s">
        <v>393</v>
      </c>
      <c r="C619" t="s">
        <v>722</v>
      </c>
      <c r="D619" t="s">
        <v>1531</v>
      </c>
      <c r="E619" t="s">
        <v>287</v>
      </c>
      <c r="F619" t="s">
        <v>287</v>
      </c>
      <c r="G619" t="s">
        <v>395</v>
      </c>
      <c r="H619" t="s">
        <v>591</v>
      </c>
      <c r="I619" t="s">
        <v>479</v>
      </c>
      <c r="J619" t="s">
        <v>536</v>
      </c>
      <c r="K619" t="s">
        <v>492</v>
      </c>
      <c r="L619" t="s">
        <v>394</v>
      </c>
      <c r="M619" t="s">
        <v>936</v>
      </c>
      <c r="N619" t="s">
        <v>287</v>
      </c>
      <c r="O619" t="s">
        <v>1237</v>
      </c>
    </row>
    <row r="620" spans="1:15" x14ac:dyDescent="0.25">
      <c r="A620" t="s">
        <v>321</v>
      </c>
      <c r="B620" t="s">
        <v>1593</v>
      </c>
      <c r="C620" t="s">
        <v>517</v>
      </c>
      <c r="D620" t="s">
        <v>1525</v>
      </c>
      <c r="E620" t="s">
        <v>287</v>
      </c>
      <c r="F620" t="s">
        <v>766</v>
      </c>
      <c r="G620" t="s">
        <v>287</v>
      </c>
      <c r="H620" t="s">
        <v>1089</v>
      </c>
      <c r="I620" t="s">
        <v>308</v>
      </c>
      <c r="J620" t="s">
        <v>539</v>
      </c>
      <c r="K620" t="s">
        <v>599</v>
      </c>
      <c r="L620" t="s">
        <v>539</v>
      </c>
      <c r="M620" t="s">
        <v>758</v>
      </c>
      <c r="N620" t="s">
        <v>287</v>
      </c>
      <c r="O620" t="s">
        <v>1226</v>
      </c>
    </row>
    <row r="621" spans="1:15" x14ac:dyDescent="0.25">
      <c r="A621" t="s">
        <v>304</v>
      </c>
      <c r="B621" t="s">
        <v>1590</v>
      </c>
      <c r="C621" t="s">
        <v>579</v>
      </c>
      <c r="D621" t="s">
        <v>957</v>
      </c>
      <c r="E621" t="s">
        <v>287</v>
      </c>
      <c r="F621" t="s">
        <v>539</v>
      </c>
      <c r="G621" t="s">
        <v>460</v>
      </c>
      <c r="H621" t="s">
        <v>1170</v>
      </c>
      <c r="I621" t="s">
        <v>349</v>
      </c>
      <c r="J621" t="s">
        <v>318</v>
      </c>
      <c r="K621" t="s">
        <v>492</v>
      </c>
      <c r="L621" t="s">
        <v>395</v>
      </c>
      <c r="M621" t="s">
        <v>292</v>
      </c>
      <c r="N621" t="s">
        <v>287</v>
      </c>
      <c r="O621" t="s">
        <v>1925</v>
      </c>
    </row>
    <row r="623" spans="1:15" x14ac:dyDescent="0.25">
      <c r="A623" t="s">
        <v>1928</v>
      </c>
    </row>
    <row r="624" spans="1:15" x14ac:dyDescent="0.25">
      <c r="A624" t="s">
        <v>1730</v>
      </c>
    </row>
    <row r="625" spans="1:10" x14ac:dyDescent="0.25">
      <c r="A625" t="s">
        <v>272</v>
      </c>
      <c r="B625" t="s">
        <v>273</v>
      </c>
      <c r="C625" t="s">
        <v>372</v>
      </c>
      <c r="D625" t="s">
        <v>1122</v>
      </c>
      <c r="E625" t="s">
        <v>1123</v>
      </c>
      <c r="F625" t="s">
        <v>1124</v>
      </c>
    </row>
    <row r="626" spans="1:10" x14ac:dyDescent="0.25">
      <c r="A626" t="s">
        <v>282</v>
      </c>
      <c r="B626" t="s">
        <v>548</v>
      </c>
      <c r="C626" t="s">
        <v>287</v>
      </c>
      <c r="D626" t="s">
        <v>287</v>
      </c>
      <c r="E626" t="s">
        <v>549</v>
      </c>
      <c r="F626" t="s">
        <v>1780</v>
      </c>
    </row>
    <row r="627" spans="1:10" x14ac:dyDescent="0.25">
      <c r="A627" t="s">
        <v>290</v>
      </c>
      <c r="B627" t="s">
        <v>598</v>
      </c>
      <c r="C627" t="s">
        <v>599</v>
      </c>
      <c r="D627" t="s">
        <v>287</v>
      </c>
      <c r="E627" t="s">
        <v>1771</v>
      </c>
      <c r="F627" t="s">
        <v>1813</v>
      </c>
    </row>
    <row r="628" spans="1:10" x14ac:dyDescent="0.25">
      <c r="A628" t="s">
        <v>298</v>
      </c>
      <c r="B628" t="s">
        <v>557</v>
      </c>
      <c r="C628" t="s">
        <v>460</v>
      </c>
      <c r="D628" t="s">
        <v>559</v>
      </c>
      <c r="E628" t="s">
        <v>1333</v>
      </c>
      <c r="F628" t="s">
        <v>614</v>
      </c>
    </row>
    <row r="629" spans="1:10" x14ac:dyDescent="0.25">
      <c r="A629" t="s">
        <v>304</v>
      </c>
      <c r="B629" t="s">
        <v>1590</v>
      </c>
      <c r="C629" t="s">
        <v>492</v>
      </c>
      <c r="D629" t="s">
        <v>467</v>
      </c>
      <c r="E629" t="s">
        <v>821</v>
      </c>
      <c r="F629" t="s">
        <v>1837</v>
      </c>
    </row>
    <row r="631" spans="1:10" x14ac:dyDescent="0.25">
      <c r="A631" t="s">
        <v>1929</v>
      </c>
    </row>
    <row r="632" spans="1:10" x14ac:dyDescent="0.25">
      <c r="A632" t="s">
        <v>1731</v>
      </c>
    </row>
    <row r="633" spans="1:10" x14ac:dyDescent="0.25">
      <c r="A633" t="s">
        <v>313</v>
      </c>
      <c r="B633" t="s">
        <v>273</v>
      </c>
      <c r="C633" t="s">
        <v>372</v>
      </c>
      <c r="D633" t="s">
        <v>1122</v>
      </c>
      <c r="E633" t="s">
        <v>1123</v>
      </c>
      <c r="F633" t="s">
        <v>1124</v>
      </c>
    </row>
    <row r="634" spans="1:10" x14ac:dyDescent="0.25">
      <c r="A634" t="s">
        <v>314</v>
      </c>
      <c r="B634" t="s">
        <v>393</v>
      </c>
      <c r="C634" t="s">
        <v>287</v>
      </c>
      <c r="D634" t="s">
        <v>395</v>
      </c>
      <c r="E634" t="s">
        <v>588</v>
      </c>
      <c r="F634" t="s">
        <v>1023</v>
      </c>
    </row>
    <row r="635" spans="1:10" x14ac:dyDescent="0.25">
      <c r="A635" t="s">
        <v>321</v>
      </c>
      <c r="B635" t="s">
        <v>1593</v>
      </c>
      <c r="C635" t="s">
        <v>539</v>
      </c>
      <c r="D635" t="s">
        <v>539</v>
      </c>
      <c r="E635" t="s">
        <v>1660</v>
      </c>
      <c r="F635" t="s">
        <v>1930</v>
      </c>
    </row>
    <row r="636" spans="1:10" x14ac:dyDescent="0.25">
      <c r="A636" t="s">
        <v>304</v>
      </c>
      <c r="B636" t="s">
        <v>1590</v>
      </c>
      <c r="C636" t="s">
        <v>492</v>
      </c>
      <c r="D636" t="s">
        <v>467</v>
      </c>
      <c r="E636" t="s">
        <v>821</v>
      </c>
      <c r="F636" t="s">
        <v>1837</v>
      </c>
    </row>
    <row r="638" spans="1:10" x14ac:dyDescent="0.25">
      <c r="A638" t="s">
        <v>1931</v>
      </c>
    </row>
    <row r="639" spans="1:10" x14ac:dyDescent="0.25">
      <c r="A639" t="s">
        <v>1732</v>
      </c>
    </row>
    <row r="640" spans="1:10" x14ac:dyDescent="0.25">
      <c r="A640" t="s">
        <v>272</v>
      </c>
      <c r="B640" t="s">
        <v>273</v>
      </c>
      <c r="C640" t="s">
        <v>1132</v>
      </c>
      <c r="D640" t="s">
        <v>372</v>
      </c>
      <c r="E640" t="s">
        <v>1133</v>
      </c>
      <c r="F640" t="s">
        <v>1134</v>
      </c>
      <c r="G640" t="s">
        <v>357</v>
      </c>
      <c r="H640" t="s">
        <v>280</v>
      </c>
      <c r="I640" t="s">
        <v>1135</v>
      </c>
      <c r="J640" t="s">
        <v>1136</v>
      </c>
    </row>
    <row r="641" spans="1:15" x14ac:dyDescent="0.25">
      <c r="A641" t="s">
        <v>282</v>
      </c>
      <c r="B641" t="s">
        <v>369</v>
      </c>
      <c r="C641" t="s">
        <v>368</v>
      </c>
      <c r="D641" t="s">
        <v>362</v>
      </c>
      <c r="E641" t="s">
        <v>362</v>
      </c>
      <c r="F641" t="s">
        <v>360</v>
      </c>
      <c r="G641" t="s">
        <v>362</v>
      </c>
      <c r="H641" t="s">
        <v>362</v>
      </c>
      <c r="I641" t="s">
        <v>360</v>
      </c>
      <c r="J641" t="s">
        <v>362</v>
      </c>
    </row>
    <row r="642" spans="1:15" x14ac:dyDescent="0.25">
      <c r="A642" t="s">
        <v>290</v>
      </c>
      <c r="B642" t="s">
        <v>403</v>
      </c>
      <c r="C642" t="s">
        <v>1172</v>
      </c>
      <c r="D642" t="s">
        <v>368</v>
      </c>
      <c r="E642" t="s">
        <v>365</v>
      </c>
      <c r="F642" t="s">
        <v>365</v>
      </c>
      <c r="G642" t="s">
        <v>362</v>
      </c>
      <c r="H642" t="s">
        <v>362</v>
      </c>
      <c r="I642" t="s">
        <v>825</v>
      </c>
      <c r="J642" t="s">
        <v>368</v>
      </c>
    </row>
    <row r="643" spans="1:15" x14ac:dyDescent="0.25">
      <c r="A643" t="s">
        <v>298</v>
      </c>
      <c r="B643" t="s">
        <v>836</v>
      </c>
      <c r="C643" t="s">
        <v>451</v>
      </c>
      <c r="D643" t="s">
        <v>362</v>
      </c>
      <c r="E643" t="s">
        <v>365</v>
      </c>
      <c r="F643" t="s">
        <v>360</v>
      </c>
      <c r="G643" t="s">
        <v>362</v>
      </c>
      <c r="H643" t="s">
        <v>362</v>
      </c>
      <c r="I643" t="s">
        <v>451</v>
      </c>
      <c r="J643" t="s">
        <v>362</v>
      </c>
    </row>
    <row r="644" spans="1:15" x14ac:dyDescent="0.25">
      <c r="A644" t="s">
        <v>304</v>
      </c>
      <c r="B644" t="s">
        <v>366</v>
      </c>
      <c r="C644" t="s">
        <v>363</v>
      </c>
      <c r="D644" t="s">
        <v>368</v>
      </c>
      <c r="E644" t="s">
        <v>439</v>
      </c>
      <c r="F644" t="s">
        <v>825</v>
      </c>
      <c r="G644" t="s">
        <v>362</v>
      </c>
      <c r="H644" t="s">
        <v>362</v>
      </c>
      <c r="I644" t="s">
        <v>836</v>
      </c>
      <c r="J644" t="s">
        <v>368</v>
      </c>
    </row>
    <row r="646" spans="1:15" x14ac:dyDescent="0.25">
      <c r="A646" t="s">
        <v>1932</v>
      </c>
    </row>
    <row r="647" spans="1:15" x14ac:dyDescent="0.25">
      <c r="A647" t="s">
        <v>1733</v>
      </c>
    </row>
    <row r="648" spans="1:15" x14ac:dyDescent="0.25">
      <c r="A648" t="s">
        <v>313</v>
      </c>
      <c r="B648" t="s">
        <v>273</v>
      </c>
      <c r="C648" t="s">
        <v>1132</v>
      </c>
      <c r="D648" t="s">
        <v>372</v>
      </c>
      <c r="E648" t="s">
        <v>1133</v>
      </c>
      <c r="F648" t="s">
        <v>1134</v>
      </c>
      <c r="G648" t="s">
        <v>357</v>
      </c>
      <c r="H648" t="s">
        <v>280</v>
      </c>
      <c r="I648" t="s">
        <v>1135</v>
      </c>
      <c r="J648" t="s">
        <v>1136</v>
      </c>
    </row>
    <row r="649" spans="1:15" x14ac:dyDescent="0.25">
      <c r="A649" t="s">
        <v>314</v>
      </c>
      <c r="B649" t="s">
        <v>359</v>
      </c>
      <c r="C649" t="s">
        <v>453</v>
      </c>
      <c r="D649" t="s">
        <v>362</v>
      </c>
      <c r="E649" t="s">
        <v>365</v>
      </c>
      <c r="F649" t="s">
        <v>365</v>
      </c>
      <c r="G649" t="s">
        <v>362</v>
      </c>
      <c r="H649" t="s">
        <v>362</v>
      </c>
      <c r="I649" t="s">
        <v>365</v>
      </c>
      <c r="J649" t="s">
        <v>362</v>
      </c>
    </row>
    <row r="650" spans="1:15" x14ac:dyDescent="0.25">
      <c r="A650" t="s">
        <v>321</v>
      </c>
      <c r="B650" t="s">
        <v>363</v>
      </c>
      <c r="C650" t="s">
        <v>1172</v>
      </c>
      <c r="D650" t="s">
        <v>368</v>
      </c>
      <c r="E650" t="s">
        <v>365</v>
      </c>
      <c r="F650" t="s">
        <v>368</v>
      </c>
      <c r="G650" t="s">
        <v>362</v>
      </c>
      <c r="H650" t="s">
        <v>362</v>
      </c>
      <c r="I650" t="s">
        <v>361</v>
      </c>
      <c r="J650" t="s">
        <v>368</v>
      </c>
    </row>
    <row r="651" spans="1:15" x14ac:dyDescent="0.25">
      <c r="A651" t="s">
        <v>304</v>
      </c>
      <c r="B651" t="s">
        <v>366</v>
      </c>
      <c r="C651" t="s">
        <v>363</v>
      </c>
      <c r="D651" t="s">
        <v>368</v>
      </c>
      <c r="E651" t="s">
        <v>439</v>
      </c>
      <c r="F651" t="s">
        <v>825</v>
      </c>
      <c r="G651" t="s">
        <v>362</v>
      </c>
      <c r="H651" t="s">
        <v>362</v>
      </c>
      <c r="I651" t="s">
        <v>836</v>
      </c>
      <c r="J651" t="s">
        <v>368</v>
      </c>
    </row>
    <row r="653" spans="1:15" x14ac:dyDescent="0.25">
      <c r="A653" t="s">
        <v>1933</v>
      </c>
    </row>
    <row r="654" spans="1:15" x14ac:dyDescent="0.25">
      <c r="A654" t="s">
        <v>166</v>
      </c>
    </row>
    <row r="655" spans="1:15" x14ac:dyDescent="0.25">
      <c r="A655" t="s">
        <v>272</v>
      </c>
      <c r="B655" t="s">
        <v>273</v>
      </c>
      <c r="C655" t="s">
        <v>372</v>
      </c>
      <c r="D655" t="s">
        <v>1147</v>
      </c>
      <c r="E655" t="s">
        <v>1148</v>
      </c>
      <c r="F655" t="s">
        <v>1149</v>
      </c>
      <c r="G655" t="s">
        <v>1150</v>
      </c>
      <c r="H655" t="s">
        <v>279</v>
      </c>
      <c r="I655" t="s">
        <v>280</v>
      </c>
      <c r="J655" t="s">
        <v>1004</v>
      </c>
      <c r="K655" t="s">
        <v>1151</v>
      </c>
      <c r="L655" t="s">
        <v>1152</v>
      </c>
      <c r="M655" t="s">
        <v>1153</v>
      </c>
      <c r="N655" t="s">
        <v>1154</v>
      </c>
      <c r="O655" t="s">
        <v>1155</v>
      </c>
    </row>
    <row r="656" spans="1:15" x14ac:dyDescent="0.25">
      <c r="A656" t="s">
        <v>282</v>
      </c>
      <c r="B656" t="s">
        <v>1203</v>
      </c>
      <c r="C656" t="s">
        <v>287</v>
      </c>
      <c r="D656" t="s">
        <v>1059</v>
      </c>
      <c r="E656" t="s">
        <v>378</v>
      </c>
      <c r="F656" t="s">
        <v>921</v>
      </c>
      <c r="G656" t="s">
        <v>1204</v>
      </c>
      <c r="H656" t="s">
        <v>287</v>
      </c>
      <c r="I656" t="s">
        <v>287</v>
      </c>
      <c r="J656" t="s">
        <v>1794</v>
      </c>
      <c r="K656" t="s">
        <v>1204</v>
      </c>
      <c r="L656" t="s">
        <v>378</v>
      </c>
      <c r="M656" t="s">
        <v>1022</v>
      </c>
      <c r="N656" t="s">
        <v>921</v>
      </c>
      <c r="O656" t="s">
        <v>1022</v>
      </c>
    </row>
    <row r="657" spans="1:15" x14ac:dyDescent="0.25">
      <c r="A657" t="s">
        <v>290</v>
      </c>
      <c r="B657" t="s">
        <v>1841</v>
      </c>
      <c r="C657" t="s">
        <v>287</v>
      </c>
      <c r="D657" t="s">
        <v>1921</v>
      </c>
      <c r="E657" t="s">
        <v>651</v>
      </c>
      <c r="F657" t="s">
        <v>536</v>
      </c>
      <c r="G657" t="s">
        <v>385</v>
      </c>
      <c r="H657" t="s">
        <v>287</v>
      </c>
      <c r="I657" t="s">
        <v>287</v>
      </c>
      <c r="J657" t="s">
        <v>1116</v>
      </c>
      <c r="K657" t="s">
        <v>597</v>
      </c>
      <c r="L657" t="s">
        <v>479</v>
      </c>
      <c r="M657" t="s">
        <v>791</v>
      </c>
      <c r="N657" t="s">
        <v>587</v>
      </c>
      <c r="O657" t="s">
        <v>596</v>
      </c>
    </row>
    <row r="658" spans="1:15" x14ac:dyDescent="0.25">
      <c r="A658" t="s">
        <v>298</v>
      </c>
      <c r="B658" t="s">
        <v>813</v>
      </c>
      <c r="C658" t="s">
        <v>287</v>
      </c>
      <c r="D658" t="s">
        <v>521</v>
      </c>
      <c r="E658" t="s">
        <v>837</v>
      </c>
      <c r="F658" t="s">
        <v>815</v>
      </c>
      <c r="G658" t="s">
        <v>1165</v>
      </c>
      <c r="H658" t="s">
        <v>287</v>
      </c>
      <c r="I658" t="s">
        <v>287</v>
      </c>
      <c r="J658" t="s">
        <v>284</v>
      </c>
      <c r="K658" t="s">
        <v>1166</v>
      </c>
      <c r="L658" t="s">
        <v>287</v>
      </c>
      <c r="M658" t="s">
        <v>1065</v>
      </c>
      <c r="N658" t="s">
        <v>849</v>
      </c>
      <c r="O658" t="s">
        <v>849</v>
      </c>
    </row>
    <row r="659" spans="1:15" x14ac:dyDescent="0.25">
      <c r="A659" t="s">
        <v>304</v>
      </c>
      <c r="B659" t="s">
        <v>1064</v>
      </c>
      <c r="C659" t="s">
        <v>287</v>
      </c>
      <c r="D659" t="s">
        <v>1095</v>
      </c>
      <c r="E659" t="s">
        <v>1034</v>
      </c>
      <c r="F659" t="s">
        <v>423</v>
      </c>
      <c r="G659" t="s">
        <v>1514</v>
      </c>
      <c r="H659" t="s">
        <v>287</v>
      </c>
      <c r="I659" t="s">
        <v>287</v>
      </c>
      <c r="J659" t="s">
        <v>1386</v>
      </c>
      <c r="K659" t="s">
        <v>1934</v>
      </c>
      <c r="L659" t="s">
        <v>536</v>
      </c>
      <c r="M659" t="s">
        <v>705</v>
      </c>
      <c r="N659" t="s">
        <v>823</v>
      </c>
      <c r="O659" t="s">
        <v>649</v>
      </c>
    </row>
    <row r="661" spans="1:15" x14ac:dyDescent="0.25">
      <c r="A661" t="s">
        <v>1935</v>
      </c>
    </row>
    <row r="662" spans="1:15" x14ac:dyDescent="0.25">
      <c r="A662" t="s">
        <v>167</v>
      </c>
    </row>
    <row r="663" spans="1:15" x14ac:dyDescent="0.25">
      <c r="A663" t="s">
        <v>401</v>
      </c>
      <c r="B663" t="s">
        <v>273</v>
      </c>
      <c r="C663" t="s">
        <v>372</v>
      </c>
      <c r="D663" t="s">
        <v>1147</v>
      </c>
      <c r="E663" t="s">
        <v>1148</v>
      </c>
      <c r="F663" t="s">
        <v>1149</v>
      </c>
      <c r="G663" t="s">
        <v>1150</v>
      </c>
      <c r="H663" t="s">
        <v>279</v>
      </c>
      <c r="I663" t="s">
        <v>280</v>
      </c>
      <c r="J663" t="s">
        <v>1004</v>
      </c>
      <c r="K663" t="s">
        <v>1151</v>
      </c>
      <c r="L663" t="s">
        <v>1152</v>
      </c>
      <c r="M663" t="s">
        <v>1153</v>
      </c>
      <c r="N663" t="s">
        <v>1154</v>
      </c>
      <c r="O663" t="s">
        <v>1155</v>
      </c>
    </row>
    <row r="664" spans="1:15" x14ac:dyDescent="0.25">
      <c r="A664" t="s">
        <v>402</v>
      </c>
      <c r="B664" t="s">
        <v>1203</v>
      </c>
      <c r="C664" t="s">
        <v>287</v>
      </c>
      <c r="D664" t="s">
        <v>921</v>
      </c>
      <c r="E664" t="s">
        <v>378</v>
      </c>
      <c r="F664" t="s">
        <v>921</v>
      </c>
      <c r="G664" t="s">
        <v>1058</v>
      </c>
      <c r="H664" t="s">
        <v>287</v>
      </c>
      <c r="I664" t="s">
        <v>287</v>
      </c>
      <c r="J664" t="s">
        <v>921</v>
      </c>
      <c r="K664" t="s">
        <v>1059</v>
      </c>
      <c r="L664" t="s">
        <v>287</v>
      </c>
      <c r="M664" t="s">
        <v>1145</v>
      </c>
      <c r="N664" t="s">
        <v>1059</v>
      </c>
      <c r="O664" t="s">
        <v>921</v>
      </c>
    </row>
    <row r="665" spans="1:15" x14ac:dyDescent="0.25">
      <c r="A665" t="s">
        <v>406</v>
      </c>
      <c r="B665" t="s">
        <v>1936</v>
      </c>
      <c r="C665" t="s">
        <v>287</v>
      </c>
      <c r="D665" t="s">
        <v>849</v>
      </c>
      <c r="E665" t="s">
        <v>404</v>
      </c>
      <c r="F665" t="s">
        <v>479</v>
      </c>
      <c r="G665" t="s">
        <v>932</v>
      </c>
      <c r="H665" t="s">
        <v>287</v>
      </c>
      <c r="I665" t="s">
        <v>287</v>
      </c>
      <c r="J665" t="s">
        <v>1139</v>
      </c>
      <c r="K665" t="s">
        <v>614</v>
      </c>
      <c r="L665" t="s">
        <v>704</v>
      </c>
      <c r="M665" t="s">
        <v>915</v>
      </c>
      <c r="N665" t="s">
        <v>910</v>
      </c>
      <c r="O665" t="s">
        <v>583</v>
      </c>
    </row>
    <row r="666" spans="1:15" x14ac:dyDescent="0.25">
      <c r="A666" t="s">
        <v>304</v>
      </c>
      <c r="B666" t="s">
        <v>1064</v>
      </c>
      <c r="C666" t="s">
        <v>287</v>
      </c>
      <c r="D666" t="s">
        <v>1095</v>
      </c>
      <c r="E666" t="s">
        <v>1034</v>
      </c>
      <c r="F666" t="s">
        <v>423</v>
      </c>
      <c r="G666" t="s">
        <v>1514</v>
      </c>
      <c r="H666" t="s">
        <v>287</v>
      </c>
      <c r="I666" t="s">
        <v>287</v>
      </c>
      <c r="J666" t="s">
        <v>1386</v>
      </c>
      <c r="K666" t="s">
        <v>1934</v>
      </c>
      <c r="L666" t="s">
        <v>536</v>
      </c>
      <c r="M666" t="s">
        <v>705</v>
      </c>
      <c r="N666" t="s">
        <v>823</v>
      </c>
      <c r="O666" t="s">
        <v>649</v>
      </c>
    </row>
    <row r="668" spans="1:15" x14ac:dyDescent="0.25">
      <c r="A668" t="s">
        <v>1937</v>
      </c>
    </row>
    <row r="669" spans="1:15" x14ac:dyDescent="0.25">
      <c r="A669" t="s">
        <v>168</v>
      </c>
    </row>
    <row r="670" spans="1:15" x14ac:dyDescent="0.25">
      <c r="A670" t="s">
        <v>313</v>
      </c>
      <c r="B670" t="s">
        <v>273</v>
      </c>
      <c r="C670" t="s">
        <v>372</v>
      </c>
      <c r="D670" t="s">
        <v>1147</v>
      </c>
      <c r="E670" t="s">
        <v>1148</v>
      </c>
      <c r="F670" t="s">
        <v>1149</v>
      </c>
      <c r="G670" t="s">
        <v>1150</v>
      </c>
      <c r="H670" t="s">
        <v>279</v>
      </c>
      <c r="I670" t="s">
        <v>280</v>
      </c>
      <c r="J670" t="s">
        <v>1004</v>
      </c>
      <c r="K670" t="s">
        <v>1151</v>
      </c>
      <c r="L670" t="s">
        <v>1152</v>
      </c>
      <c r="M670" t="s">
        <v>1153</v>
      </c>
      <c r="N670" t="s">
        <v>1154</v>
      </c>
      <c r="O670" t="s">
        <v>1155</v>
      </c>
    </row>
    <row r="671" spans="1:15" x14ac:dyDescent="0.25">
      <c r="A671" t="s">
        <v>314</v>
      </c>
      <c r="B671" t="s">
        <v>1938</v>
      </c>
      <c r="C671" t="s">
        <v>287</v>
      </c>
      <c r="D671" t="s">
        <v>933</v>
      </c>
      <c r="E671" t="s">
        <v>679</v>
      </c>
      <c r="F671" t="s">
        <v>1282</v>
      </c>
      <c r="G671" t="s">
        <v>932</v>
      </c>
      <c r="H671" t="s">
        <v>287</v>
      </c>
      <c r="I671" t="s">
        <v>287</v>
      </c>
      <c r="J671" t="s">
        <v>296</v>
      </c>
      <c r="K671" t="s">
        <v>1939</v>
      </c>
      <c r="L671" t="s">
        <v>1282</v>
      </c>
      <c r="M671" t="s">
        <v>292</v>
      </c>
      <c r="N671" t="s">
        <v>1282</v>
      </c>
      <c r="O671" t="s">
        <v>1377</v>
      </c>
    </row>
    <row r="672" spans="1:15" x14ac:dyDescent="0.25">
      <c r="A672" t="s">
        <v>321</v>
      </c>
      <c r="B672" t="s">
        <v>1841</v>
      </c>
      <c r="C672" t="s">
        <v>287</v>
      </c>
      <c r="D672" t="s">
        <v>586</v>
      </c>
      <c r="E672" t="s">
        <v>589</v>
      </c>
      <c r="F672" t="s">
        <v>919</v>
      </c>
      <c r="G672" t="s">
        <v>1579</v>
      </c>
      <c r="H672" t="s">
        <v>287</v>
      </c>
      <c r="I672" t="s">
        <v>287</v>
      </c>
      <c r="J672" t="s">
        <v>1940</v>
      </c>
      <c r="K672" t="s">
        <v>1941</v>
      </c>
      <c r="L672" t="s">
        <v>536</v>
      </c>
      <c r="M672" t="s">
        <v>1094</v>
      </c>
      <c r="N672" t="s">
        <v>670</v>
      </c>
      <c r="O672" t="s">
        <v>596</v>
      </c>
    </row>
    <row r="673" spans="1:15" x14ac:dyDescent="0.25">
      <c r="A673" t="s">
        <v>304</v>
      </c>
      <c r="B673" t="s">
        <v>1064</v>
      </c>
      <c r="C673" t="s">
        <v>287</v>
      </c>
      <c r="D673" t="s">
        <v>1095</v>
      </c>
      <c r="E673" t="s">
        <v>1034</v>
      </c>
      <c r="F673" t="s">
        <v>423</v>
      </c>
      <c r="G673" t="s">
        <v>1514</v>
      </c>
      <c r="H673" t="s">
        <v>287</v>
      </c>
      <c r="I673" t="s">
        <v>287</v>
      </c>
      <c r="J673" t="s">
        <v>1386</v>
      </c>
      <c r="K673" t="s">
        <v>1934</v>
      </c>
      <c r="L673" t="s">
        <v>536</v>
      </c>
      <c r="M673" t="s">
        <v>705</v>
      </c>
      <c r="N673" t="s">
        <v>823</v>
      </c>
      <c r="O673" t="s">
        <v>649</v>
      </c>
    </row>
    <row r="675" spans="1:15" x14ac:dyDescent="0.25">
      <c r="A675" t="s">
        <v>1942</v>
      </c>
    </row>
    <row r="676" spans="1:15" x14ac:dyDescent="0.25">
      <c r="A676" t="s">
        <v>1734</v>
      </c>
    </row>
    <row r="677" spans="1:15" x14ac:dyDescent="0.25">
      <c r="A677" t="s">
        <v>272</v>
      </c>
      <c r="B677" t="s">
        <v>273</v>
      </c>
      <c r="C677" t="s">
        <v>1184</v>
      </c>
      <c r="D677" t="s">
        <v>372</v>
      </c>
      <c r="E677" t="s">
        <v>1185</v>
      </c>
    </row>
    <row r="678" spans="1:15" x14ac:dyDescent="0.25">
      <c r="A678" t="s">
        <v>282</v>
      </c>
      <c r="B678" t="s">
        <v>548</v>
      </c>
      <c r="C678" t="s">
        <v>1056</v>
      </c>
      <c r="D678" t="s">
        <v>287</v>
      </c>
      <c r="E678" t="s">
        <v>663</v>
      </c>
    </row>
    <row r="679" spans="1:15" x14ac:dyDescent="0.25">
      <c r="A679" t="s">
        <v>290</v>
      </c>
      <c r="B679" t="s">
        <v>598</v>
      </c>
      <c r="C679" t="s">
        <v>581</v>
      </c>
      <c r="D679" t="s">
        <v>287</v>
      </c>
      <c r="E679" t="s">
        <v>581</v>
      </c>
    </row>
    <row r="680" spans="1:15" x14ac:dyDescent="0.25">
      <c r="A680" t="s">
        <v>298</v>
      </c>
      <c r="B680" t="s">
        <v>557</v>
      </c>
      <c r="C680" t="s">
        <v>1198</v>
      </c>
      <c r="D680" t="s">
        <v>460</v>
      </c>
      <c r="E680" t="s">
        <v>614</v>
      </c>
    </row>
    <row r="681" spans="1:15" x14ac:dyDescent="0.25">
      <c r="A681" t="s">
        <v>304</v>
      </c>
      <c r="B681" t="s">
        <v>1590</v>
      </c>
      <c r="C681" t="s">
        <v>1050</v>
      </c>
      <c r="D681" t="s">
        <v>805</v>
      </c>
      <c r="E681" t="s">
        <v>1335</v>
      </c>
    </row>
    <row r="683" spans="1:15" x14ac:dyDescent="0.25">
      <c r="A683" t="s">
        <v>1943</v>
      </c>
    </row>
    <row r="684" spans="1:15" x14ac:dyDescent="0.25">
      <c r="A684" t="s">
        <v>1735</v>
      </c>
    </row>
    <row r="685" spans="1:15" x14ac:dyDescent="0.25">
      <c r="A685" t="s">
        <v>401</v>
      </c>
      <c r="B685" t="s">
        <v>273</v>
      </c>
      <c r="C685" t="s">
        <v>1184</v>
      </c>
      <c r="D685" t="s">
        <v>372</v>
      </c>
      <c r="E685" t="s">
        <v>1185</v>
      </c>
    </row>
    <row r="686" spans="1:15" x14ac:dyDescent="0.25">
      <c r="A686" t="s">
        <v>402</v>
      </c>
      <c r="B686" t="s">
        <v>364</v>
      </c>
      <c r="C686" t="s">
        <v>588</v>
      </c>
      <c r="D686" t="s">
        <v>536</v>
      </c>
      <c r="E686" t="s">
        <v>1116</v>
      </c>
    </row>
    <row r="687" spans="1:15" x14ac:dyDescent="0.25">
      <c r="A687" t="s">
        <v>406</v>
      </c>
      <c r="B687" t="s">
        <v>1782</v>
      </c>
      <c r="C687" t="s">
        <v>1271</v>
      </c>
      <c r="D687" t="s">
        <v>287</v>
      </c>
      <c r="E687" t="s">
        <v>1430</v>
      </c>
    </row>
    <row r="688" spans="1:15" x14ac:dyDescent="0.25">
      <c r="A688" t="s">
        <v>304</v>
      </c>
      <c r="B688" t="s">
        <v>1590</v>
      </c>
      <c r="C688" t="s">
        <v>1050</v>
      </c>
      <c r="D688" t="s">
        <v>805</v>
      </c>
      <c r="E688" t="s">
        <v>1335</v>
      </c>
    </row>
    <row r="690" spans="1:5" x14ac:dyDescent="0.25">
      <c r="A690" t="s">
        <v>1944</v>
      </c>
    </row>
    <row r="691" spans="1:5" x14ac:dyDescent="0.25">
      <c r="A691" t="s">
        <v>1736</v>
      </c>
    </row>
    <row r="692" spans="1:5" x14ac:dyDescent="0.25">
      <c r="A692" t="s">
        <v>371</v>
      </c>
      <c r="B692" t="s">
        <v>273</v>
      </c>
      <c r="C692" t="s">
        <v>1184</v>
      </c>
      <c r="D692" t="s">
        <v>372</v>
      </c>
      <c r="E692" t="s">
        <v>1185</v>
      </c>
    </row>
    <row r="693" spans="1:5" x14ac:dyDescent="0.25">
      <c r="A693" t="s">
        <v>375</v>
      </c>
      <c r="B693" t="s">
        <v>568</v>
      </c>
      <c r="C693" t="s">
        <v>987</v>
      </c>
      <c r="D693" t="s">
        <v>287</v>
      </c>
      <c r="E693" t="s">
        <v>1061</v>
      </c>
    </row>
    <row r="694" spans="1:5" x14ac:dyDescent="0.25">
      <c r="A694" t="s">
        <v>380</v>
      </c>
      <c r="B694" t="s">
        <v>573</v>
      </c>
      <c r="C694" t="s">
        <v>1941</v>
      </c>
      <c r="D694" t="s">
        <v>287</v>
      </c>
      <c r="E694" t="s">
        <v>1945</v>
      </c>
    </row>
    <row r="695" spans="1:5" x14ac:dyDescent="0.25">
      <c r="A695" t="s">
        <v>386</v>
      </c>
      <c r="B695" t="s">
        <v>577</v>
      </c>
      <c r="C695" t="s">
        <v>1046</v>
      </c>
      <c r="D695" t="s">
        <v>457</v>
      </c>
      <c r="E695" t="s">
        <v>1197</v>
      </c>
    </row>
    <row r="696" spans="1:5" x14ac:dyDescent="0.25">
      <c r="A696" t="s">
        <v>392</v>
      </c>
      <c r="B696" t="s">
        <v>718</v>
      </c>
      <c r="C696" t="s">
        <v>1139</v>
      </c>
      <c r="D696" t="s">
        <v>287</v>
      </c>
      <c r="E696" t="s">
        <v>732</v>
      </c>
    </row>
    <row r="697" spans="1:5" x14ac:dyDescent="0.25">
      <c r="A697" t="s">
        <v>304</v>
      </c>
      <c r="B697" t="s">
        <v>1590</v>
      </c>
      <c r="C697" t="s">
        <v>1050</v>
      </c>
      <c r="D697" t="s">
        <v>805</v>
      </c>
      <c r="E697" t="s">
        <v>1335</v>
      </c>
    </row>
    <row r="699" spans="1:5" x14ac:dyDescent="0.25">
      <c r="A699" t="s">
        <v>1946</v>
      </c>
    </row>
    <row r="700" spans="1:5" x14ac:dyDescent="0.25">
      <c r="A700" t="s">
        <v>1737</v>
      </c>
    </row>
    <row r="701" spans="1:5" x14ac:dyDescent="0.25">
      <c r="A701" t="s">
        <v>736</v>
      </c>
      <c r="B701" t="s">
        <v>273</v>
      </c>
      <c r="C701" t="s">
        <v>1184</v>
      </c>
      <c r="D701" t="s">
        <v>372</v>
      </c>
      <c r="E701" t="s">
        <v>1185</v>
      </c>
    </row>
    <row r="702" spans="1:5" x14ac:dyDescent="0.25">
      <c r="A702" t="s">
        <v>737</v>
      </c>
      <c r="B702" t="s">
        <v>1947</v>
      </c>
      <c r="C702" t="s">
        <v>1262</v>
      </c>
      <c r="D702" t="s">
        <v>980</v>
      </c>
      <c r="E702" t="s">
        <v>922</v>
      </c>
    </row>
    <row r="703" spans="1:5" x14ac:dyDescent="0.25">
      <c r="A703" t="s">
        <v>741</v>
      </c>
      <c r="B703" t="s">
        <v>1203</v>
      </c>
      <c r="C703" t="s">
        <v>1145</v>
      </c>
      <c r="D703" t="s">
        <v>287</v>
      </c>
      <c r="E703" t="s">
        <v>1204</v>
      </c>
    </row>
    <row r="704" spans="1:5" x14ac:dyDescent="0.25">
      <c r="A704" t="s">
        <v>1205</v>
      </c>
      <c r="B704" t="s">
        <v>368</v>
      </c>
      <c r="C704" t="s">
        <v>391</v>
      </c>
      <c r="D704" t="s">
        <v>287</v>
      </c>
      <c r="E704" t="s">
        <v>287</v>
      </c>
    </row>
    <row r="705" spans="1:18" x14ac:dyDescent="0.25">
      <c r="A705" t="s">
        <v>742</v>
      </c>
      <c r="B705" t="s">
        <v>1427</v>
      </c>
      <c r="C705" t="s">
        <v>1271</v>
      </c>
      <c r="D705" t="s">
        <v>287</v>
      </c>
      <c r="E705" t="s">
        <v>1430</v>
      </c>
    </row>
    <row r="706" spans="1:18" x14ac:dyDescent="0.25">
      <c r="A706" t="s">
        <v>304</v>
      </c>
      <c r="B706" t="s">
        <v>1590</v>
      </c>
      <c r="C706" t="s">
        <v>1050</v>
      </c>
      <c r="D706" t="s">
        <v>805</v>
      </c>
      <c r="E706" t="s">
        <v>1335</v>
      </c>
    </row>
    <row r="708" spans="1:18" x14ac:dyDescent="0.25">
      <c r="A708" t="s">
        <v>1948</v>
      </c>
    </row>
    <row r="709" spans="1:18" x14ac:dyDescent="0.25">
      <c r="A709" t="s">
        <v>1738</v>
      </c>
    </row>
    <row r="710" spans="1:18" x14ac:dyDescent="0.25">
      <c r="A710" t="s">
        <v>313</v>
      </c>
      <c r="B710" t="s">
        <v>273</v>
      </c>
      <c r="C710" t="s">
        <v>1184</v>
      </c>
      <c r="D710" t="s">
        <v>372</v>
      </c>
      <c r="E710" t="s">
        <v>1185</v>
      </c>
    </row>
    <row r="711" spans="1:18" x14ac:dyDescent="0.25">
      <c r="A711" t="s">
        <v>314</v>
      </c>
      <c r="B711" t="s">
        <v>393</v>
      </c>
      <c r="C711" t="s">
        <v>581</v>
      </c>
      <c r="D711" t="s">
        <v>287</v>
      </c>
      <c r="E711" t="s">
        <v>581</v>
      </c>
    </row>
    <row r="712" spans="1:18" x14ac:dyDescent="0.25">
      <c r="A712" t="s">
        <v>321</v>
      </c>
      <c r="B712" t="s">
        <v>1593</v>
      </c>
      <c r="C712" t="s">
        <v>750</v>
      </c>
      <c r="D712" t="s">
        <v>599</v>
      </c>
      <c r="E712" t="s">
        <v>1288</v>
      </c>
    </row>
    <row r="713" spans="1:18" x14ac:dyDescent="0.25">
      <c r="A713" t="s">
        <v>304</v>
      </c>
      <c r="B713" t="s">
        <v>1590</v>
      </c>
      <c r="C713" t="s">
        <v>1050</v>
      </c>
      <c r="D713" t="s">
        <v>805</v>
      </c>
      <c r="E713" t="s">
        <v>1335</v>
      </c>
    </row>
    <row r="715" spans="1:18" x14ac:dyDescent="0.25">
      <c r="A715" t="s">
        <v>1949</v>
      </c>
    </row>
    <row r="716" spans="1:18" x14ac:dyDescent="0.25">
      <c r="A716" t="s">
        <v>175</v>
      </c>
    </row>
    <row r="717" spans="1:18" x14ac:dyDescent="0.25">
      <c r="A717" t="s">
        <v>272</v>
      </c>
      <c r="B717" t="s">
        <v>273</v>
      </c>
      <c r="C717" t="s">
        <v>1213</v>
      </c>
      <c r="D717" t="s">
        <v>1214</v>
      </c>
      <c r="E717" t="s">
        <v>1215</v>
      </c>
      <c r="F717" t="s">
        <v>1216</v>
      </c>
      <c r="G717" t="s">
        <v>372</v>
      </c>
      <c r="H717" t="s">
        <v>1217</v>
      </c>
      <c r="I717" t="s">
        <v>1218</v>
      </c>
      <c r="J717" t="s">
        <v>1219</v>
      </c>
      <c r="K717" t="s">
        <v>1220</v>
      </c>
      <c r="L717" t="s">
        <v>1221</v>
      </c>
      <c r="M717" t="s">
        <v>1222</v>
      </c>
      <c r="N717" t="s">
        <v>1223</v>
      </c>
      <c r="O717" t="s">
        <v>1224</v>
      </c>
      <c r="P717" t="s">
        <v>357</v>
      </c>
      <c r="Q717" t="s">
        <v>280</v>
      </c>
      <c r="R717" t="s">
        <v>1225</v>
      </c>
    </row>
    <row r="718" spans="1:18" x14ac:dyDescent="0.25">
      <c r="A718" t="s">
        <v>282</v>
      </c>
      <c r="B718" t="s">
        <v>548</v>
      </c>
      <c r="C718" t="s">
        <v>287</v>
      </c>
      <c r="D718" t="s">
        <v>550</v>
      </c>
      <c r="E718" t="s">
        <v>491</v>
      </c>
      <c r="F718" t="s">
        <v>550</v>
      </c>
      <c r="G718" t="s">
        <v>287</v>
      </c>
      <c r="H718" t="s">
        <v>902</v>
      </c>
      <c r="I718" t="s">
        <v>517</v>
      </c>
      <c r="J718" t="s">
        <v>517</v>
      </c>
      <c r="K718" t="s">
        <v>550</v>
      </c>
      <c r="L718" t="s">
        <v>550</v>
      </c>
      <c r="M718" t="s">
        <v>287</v>
      </c>
      <c r="N718" t="s">
        <v>287</v>
      </c>
      <c r="O718" t="s">
        <v>1056</v>
      </c>
      <c r="P718" t="s">
        <v>287</v>
      </c>
      <c r="Q718" t="s">
        <v>287</v>
      </c>
      <c r="R718" t="s">
        <v>287</v>
      </c>
    </row>
    <row r="719" spans="1:18" x14ac:dyDescent="0.25">
      <c r="A719" t="s">
        <v>290</v>
      </c>
      <c r="B719" t="s">
        <v>598</v>
      </c>
      <c r="C719" t="s">
        <v>287</v>
      </c>
      <c r="D719" t="s">
        <v>287</v>
      </c>
      <c r="E719" t="s">
        <v>878</v>
      </c>
      <c r="F719" t="s">
        <v>683</v>
      </c>
      <c r="G719" t="s">
        <v>287</v>
      </c>
      <c r="H719" t="s">
        <v>1950</v>
      </c>
      <c r="I719" t="s">
        <v>308</v>
      </c>
      <c r="J719" t="s">
        <v>600</v>
      </c>
      <c r="K719" t="s">
        <v>287</v>
      </c>
      <c r="L719" t="s">
        <v>600</v>
      </c>
      <c r="M719" t="s">
        <v>287</v>
      </c>
      <c r="N719" t="s">
        <v>308</v>
      </c>
      <c r="O719" t="s">
        <v>581</v>
      </c>
      <c r="P719" t="s">
        <v>287</v>
      </c>
      <c r="Q719" t="s">
        <v>287</v>
      </c>
      <c r="R719" t="s">
        <v>287</v>
      </c>
    </row>
    <row r="720" spans="1:18" x14ac:dyDescent="0.25">
      <c r="A720" t="s">
        <v>298</v>
      </c>
      <c r="B720" t="s">
        <v>557</v>
      </c>
      <c r="C720" t="s">
        <v>287</v>
      </c>
      <c r="D720" t="s">
        <v>287</v>
      </c>
      <c r="E720" t="s">
        <v>683</v>
      </c>
      <c r="F720" t="s">
        <v>287</v>
      </c>
      <c r="G720" t="s">
        <v>460</v>
      </c>
      <c r="H720" t="s">
        <v>983</v>
      </c>
      <c r="I720" t="s">
        <v>287</v>
      </c>
      <c r="J720" t="s">
        <v>559</v>
      </c>
      <c r="K720" t="s">
        <v>287</v>
      </c>
      <c r="L720" t="s">
        <v>592</v>
      </c>
      <c r="M720" t="s">
        <v>287</v>
      </c>
      <c r="N720" t="s">
        <v>667</v>
      </c>
      <c r="O720" t="s">
        <v>1198</v>
      </c>
      <c r="P720" t="s">
        <v>287</v>
      </c>
      <c r="Q720" t="s">
        <v>287</v>
      </c>
      <c r="R720" t="s">
        <v>287</v>
      </c>
    </row>
    <row r="721" spans="1:18" x14ac:dyDescent="0.25">
      <c r="A721" t="s">
        <v>304</v>
      </c>
      <c r="B721" t="s">
        <v>1590</v>
      </c>
      <c r="C721" t="s">
        <v>287</v>
      </c>
      <c r="D721" t="s">
        <v>805</v>
      </c>
      <c r="E721" t="s">
        <v>719</v>
      </c>
      <c r="F721" t="s">
        <v>539</v>
      </c>
      <c r="G721" t="s">
        <v>805</v>
      </c>
      <c r="H721" t="s">
        <v>1438</v>
      </c>
      <c r="I721" t="s">
        <v>918</v>
      </c>
      <c r="J721" t="s">
        <v>579</v>
      </c>
      <c r="K721" t="s">
        <v>805</v>
      </c>
      <c r="L721" t="s">
        <v>719</v>
      </c>
      <c r="M721" t="s">
        <v>287</v>
      </c>
      <c r="N721" t="s">
        <v>570</v>
      </c>
      <c r="O721" t="s">
        <v>1050</v>
      </c>
      <c r="P721" t="s">
        <v>287</v>
      </c>
      <c r="Q721" t="s">
        <v>287</v>
      </c>
      <c r="R721" t="s">
        <v>287</v>
      </c>
    </row>
    <row r="723" spans="1:18" x14ac:dyDescent="0.25">
      <c r="A723" t="s">
        <v>1951</v>
      </c>
    </row>
    <row r="724" spans="1:18" x14ac:dyDescent="0.25">
      <c r="A724" t="s">
        <v>176</v>
      </c>
    </row>
    <row r="725" spans="1:18" x14ac:dyDescent="0.25">
      <c r="A725" t="s">
        <v>401</v>
      </c>
      <c r="B725" t="s">
        <v>273</v>
      </c>
      <c r="C725" t="s">
        <v>1213</v>
      </c>
      <c r="D725" t="s">
        <v>1214</v>
      </c>
      <c r="E725" t="s">
        <v>1215</v>
      </c>
      <c r="F725" t="s">
        <v>1216</v>
      </c>
      <c r="G725" t="s">
        <v>372</v>
      </c>
      <c r="H725" t="s">
        <v>1217</v>
      </c>
      <c r="I725" t="s">
        <v>1218</v>
      </c>
      <c r="J725" t="s">
        <v>1219</v>
      </c>
      <c r="K725" t="s">
        <v>1220</v>
      </c>
      <c r="L725" t="s">
        <v>1221</v>
      </c>
      <c r="M725" t="s">
        <v>1222</v>
      </c>
      <c r="N725" t="s">
        <v>1223</v>
      </c>
      <c r="O725" t="s">
        <v>1224</v>
      </c>
      <c r="P725" t="s">
        <v>357</v>
      </c>
      <c r="Q725" t="s">
        <v>280</v>
      </c>
      <c r="R725" t="s">
        <v>1225</v>
      </c>
    </row>
    <row r="726" spans="1:18" x14ac:dyDescent="0.25">
      <c r="A726" t="s">
        <v>402</v>
      </c>
      <c r="B726" t="s">
        <v>364</v>
      </c>
      <c r="C726" t="s">
        <v>287</v>
      </c>
      <c r="D726" t="s">
        <v>536</v>
      </c>
      <c r="E726" t="s">
        <v>536</v>
      </c>
      <c r="F726" t="s">
        <v>536</v>
      </c>
      <c r="G726" t="s">
        <v>536</v>
      </c>
      <c r="H726" t="s">
        <v>1094</v>
      </c>
      <c r="I726" t="s">
        <v>287</v>
      </c>
      <c r="J726" t="s">
        <v>536</v>
      </c>
      <c r="K726" t="s">
        <v>287</v>
      </c>
      <c r="L726" t="s">
        <v>536</v>
      </c>
      <c r="M726" t="s">
        <v>287</v>
      </c>
      <c r="N726" t="s">
        <v>1338</v>
      </c>
      <c r="O726" t="s">
        <v>588</v>
      </c>
      <c r="P726" t="s">
        <v>287</v>
      </c>
      <c r="Q726" t="s">
        <v>287</v>
      </c>
      <c r="R726" t="s">
        <v>287</v>
      </c>
    </row>
    <row r="727" spans="1:18" x14ac:dyDescent="0.25">
      <c r="A727" t="s">
        <v>406</v>
      </c>
      <c r="B727" t="s">
        <v>1782</v>
      </c>
      <c r="C727" t="s">
        <v>287</v>
      </c>
      <c r="D727" t="s">
        <v>287</v>
      </c>
      <c r="E727" t="s">
        <v>324</v>
      </c>
      <c r="F727" t="s">
        <v>535</v>
      </c>
      <c r="G727" t="s">
        <v>287</v>
      </c>
      <c r="H727" t="s">
        <v>303</v>
      </c>
      <c r="I727" t="s">
        <v>1280</v>
      </c>
      <c r="J727" t="s">
        <v>701</v>
      </c>
      <c r="K727" t="s">
        <v>805</v>
      </c>
      <c r="L727" t="s">
        <v>324</v>
      </c>
      <c r="M727" t="s">
        <v>287</v>
      </c>
      <c r="N727" t="s">
        <v>1033</v>
      </c>
      <c r="O727" t="s">
        <v>1271</v>
      </c>
      <c r="P727" t="s">
        <v>287</v>
      </c>
      <c r="Q727" t="s">
        <v>287</v>
      </c>
      <c r="R727" t="s">
        <v>287</v>
      </c>
    </row>
    <row r="728" spans="1:18" x14ac:dyDescent="0.25">
      <c r="A728" t="s">
        <v>304</v>
      </c>
      <c r="B728" t="s">
        <v>1590</v>
      </c>
      <c r="C728" t="s">
        <v>287</v>
      </c>
      <c r="D728" t="s">
        <v>805</v>
      </c>
      <c r="E728" t="s">
        <v>719</v>
      </c>
      <c r="F728" t="s">
        <v>539</v>
      </c>
      <c r="G728" t="s">
        <v>805</v>
      </c>
      <c r="H728" t="s">
        <v>1438</v>
      </c>
      <c r="I728" t="s">
        <v>918</v>
      </c>
      <c r="J728" t="s">
        <v>579</v>
      </c>
      <c r="K728" t="s">
        <v>805</v>
      </c>
      <c r="L728" t="s">
        <v>719</v>
      </c>
      <c r="M728" t="s">
        <v>287</v>
      </c>
      <c r="N728" t="s">
        <v>570</v>
      </c>
      <c r="O728" t="s">
        <v>1050</v>
      </c>
      <c r="P728" t="s">
        <v>287</v>
      </c>
      <c r="Q728" t="s">
        <v>287</v>
      </c>
      <c r="R728" t="s">
        <v>287</v>
      </c>
    </row>
    <row r="730" spans="1:18" x14ac:dyDescent="0.25">
      <c r="A730" t="s">
        <v>1952</v>
      </c>
    </row>
    <row r="731" spans="1:18" x14ac:dyDescent="0.25">
      <c r="A731" t="s">
        <v>177</v>
      </c>
    </row>
    <row r="732" spans="1:18" x14ac:dyDescent="0.25">
      <c r="A732" t="s">
        <v>927</v>
      </c>
      <c r="B732" t="s">
        <v>273</v>
      </c>
      <c r="C732" t="s">
        <v>1213</v>
      </c>
      <c r="D732" t="s">
        <v>1214</v>
      </c>
      <c r="E732" t="s">
        <v>1215</v>
      </c>
      <c r="F732" t="s">
        <v>1216</v>
      </c>
      <c r="G732" t="s">
        <v>372</v>
      </c>
      <c r="H732" t="s">
        <v>1217</v>
      </c>
      <c r="I732" t="s">
        <v>1218</v>
      </c>
      <c r="J732" t="s">
        <v>1219</v>
      </c>
      <c r="K732" t="s">
        <v>1220</v>
      </c>
      <c r="L732" t="s">
        <v>1221</v>
      </c>
      <c r="M732" t="s">
        <v>1222</v>
      </c>
      <c r="N732" t="s">
        <v>1223</v>
      </c>
      <c r="O732" t="s">
        <v>1224</v>
      </c>
      <c r="P732" t="s">
        <v>357</v>
      </c>
      <c r="Q732" t="s">
        <v>280</v>
      </c>
      <c r="R732" t="s">
        <v>1225</v>
      </c>
    </row>
    <row r="733" spans="1:18" x14ac:dyDescent="0.25">
      <c r="A733" t="s">
        <v>928</v>
      </c>
      <c r="B733" t="s">
        <v>1231</v>
      </c>
      <c r="C733" t="s">
        <v>287</v>
      </c>
      <c r="D733" t="s">
        <v>599</v>
      </c>
      <c r="E733" t="s">
        <v>570</v>
      </c>
      <c r="F733" t="s">
        <v>521</v>
      </c>
      <c r="G733" t="s">
        <v>599</v>
      </c>
      <c r="H733" t="s">
        <v>972</v>
      </c>
      <c r="I733" t="s">
        <v>874</v>
      </c>
      <c r="J733" t="s">
        <v>423</v>
      </c>
      <c r="K733" t="s">
        <v>599</v>
      </c>
      <c r="L733" t="s">
        <v>1118</v>
      </c>
      <c r="M733" t="s">
        <v>287</v>
      </c>
      <c r="N733" t="s">
        <v>343</v>
      </c>
      <c r="O733" t="s">
        <v>1953</v>
      </c>
      <c r="P733" t="s">
        <v>287</v>
      </c>
      <c r="Q733" t="s">
        <v>287</v>
      </c>
      <c r="R733" t="s">
        <v>287</v>
      </c>
    </row>
    <row r="734" spans="1:18" x14ac:dyDescent="0.25">
      <c r="A734" t="s">
        <v>931</v>
      </c>
      <c r="B734" t="s">
        <v>1172</v>
      </c>
      <c r="C734" t="s">
        <v>287</v>
      </c>
      <c r="D734" t="s">
        <v>287</v>
      </c>
      <c r="E734" t="s">
        <v>1033</v>
      </c>
      <c r="F734" t="s">
        <v>287</v>
      </c>
      <c r="G734" t="s">
        <v>287</v>
      </c>
      <c r="H734" t="s">
        <v>581</v>
      </c>
      <c r="I734" t="s">
        <v>287</v>
      </c>
      <c r="J734" t="s">
        <v>669</v>
      </c>
      <c r="K734" t="s">
        <v>287</v>
      </c>
      <c r="L734" t="s">
        <v>660</v>
      </c>
      <c r="M734" t="s">
        <v>287</v>
      </c>
      <c r="N734" t="s">
        <v>983</v>
      </c>
      <c r="O734" t="s">
        <v>669</v>
      </c>
      <c r="P734" t="s">
        <v>287</v>
      </c>
      <c r="Q734" t="s">
        <v>287</v>
      </c>
      <c r="R734" t="s">
        <v>287</v>
      </c>
    </row>
    <row r="735" spans="1:18" x14ac:dyDescent="0.25">
      <c r="A735" t="s">
        <v>934</v>
      </c>
      <c r="B735" t="s">
        <v>718</v>
      </c>
      <c r="C735" t="s">
        <v>287</v>
      </c>
      <c r="D735" t="s">
        <v>287</v>
      </c>
      <c r="E735" t="s">
        <v>467</v>
      </c>
      <c r="F735" t="s">
        <v>462</v>
      </c>
      <c r="G735" t="s">
        <v>287</v>
      </c>
      <c r="H735" t="s">
        <v>1921</v>
      </c>
      <c r="I735" t="s">
        <v>1280</v>
      </c>
      <c r="J735" t="s">
        <v>986</v>
      </c>
      <c r="K735" t="s">
        <v>287</v>
      </c>
      <c r="L735" t="s">
        <v>564</v>
      </c>
      <c r="M735" t="s">
        <v>287</v>
      </c>
      <c r="N735" t="s">
        <v>292</v>
      </c>
      <c r="O735" t="s">
        <v>1210</v>
      </c>
      <c r="P735" t="s">
        <v>287</v>
      </c>
      <c r="Q735" t="s">
        <v>287</v>
      </c>
      <c r="R735" t="s">
        <v>287</v>
      </c>
    </row>
    <row r="736" spans="1:18" x14ac:dyDescent="0.25">
      <c r="A736" t="s">
        <v>304</v>
      </c>
      <c r="B736" t="s">
        <v>1590</v>
      </c>
      <c r="C736" t="s">
        <v>287</v>
      </c>
      <c r="D736" t="s">
        <v>805</v>
      </c>
      <c r="E736" t="s">
        <v>719</v>
      </c>
      <c r="F736" t="s">
        <v>539</v>
      </c>
      <c r="G736" t="s">
        <v>805</v>
      </c>
      <c r="H736" t="s">
        <v>1438</v>
      </c>
      <c r="I736" t="s">
        <v>918</v>
      </c>
      <c r="J736" t="s">
        <v>579</v>
      </c>
      <c r="K736" t="s">
        <v>805</v>
      </c>
      <c r="L736" t="s">
        <v>719</v>
      </c>
      <c r="M736" t="s">
        <v>287</v>
      </c>
      <c r="N736" t="s">
        <v>570</v>
      </c>
      <c r="O736" t="s">
        <v>1050</v>
      </c>
      <c r="P736" t="s">
        <v>287</v>
      </c>
      <c r="Q736" t="s">
        <v>287</v>
      </c>
      <c r="R736" t="s">
        <v>287</v>
      </c>
    </row>
    <row r="738" spans="1:18" x14ac:dyDescent="0.25">
      <c r="A738" t="s">
        <v>1954</v>
      </c>
    </row>
    <row r="739" spans="1:18" x14ac:dyDescent="0.25">
      <c r="A739" t="s">
        <v>178</v>
      </c>
    </row>
    <row r="740" spans="1:18" x14ac:dyDescent="0.25">
      <c r="A740" t="s">
        <v>736</v>
      </c>
      <c r="B740" t="s">
        <v>273</v>
      </c>
      <c r="C740" t="s">
        <v>1213</v>
      </c>
      <c r="D740" t="s">
        <v>1214</v>
      </c>
      <c r="E740" t="s">
        <v>1215</v>
      </c>
      <c r="F740" t="s">
        <v>1216</v>
      </c>
      <c r="G740" t="s">
        <v>372</v>
      </c>
      <c r="H740" t="s">
        <v>1217</v>
      </c>
      <c r="I740" t="s">
        <v>1218</v>
      </c>
      <c r="J740" t="s">
        <v>1219</v>
      </c>
      <c r="K740" t="s">
        <v>1220</v>
      </c>
      <c r="L740" t="s">
        <v>1221</v>
      </c>
      <c r="M740" t="s">
        <v>1222</v>
      </c>
      <c r="N740" t="s">
        <v>1223</v>
      </c>
      <c r="O740" t="s">
        <v>1224</v>
      </c>
      <c r="P740" t="s">
        <v>357</v>
      </c>
      <c r="Q740" t="s">
        <v>280</v>
      </c>
      <c r="R740" t="s">
        <v>1225</v>
      </c>
    </row>
    <row r="741" spans="1:18" x14ac:dyDescent="0.25">
      <c r="A741" t="s">
        <v>737</v>
      </c>
      <c r="B741" t="s">
        <v>1947</v>
      </c>
      <c r="C741" t="s">
        <v>287</v>
      </c>
      <c r="D741" t="s">
        <v>287</v>
      </c>
      <c r="E741" t="s">
        <v>939</v>
      </c>
      <c r="F741" t="s">
        <v>408</v>
      </c>
      <c r="G741" t="s">
        <v>980</v>
      </c>
      <c r="H741" t="s">
        <v>983</v>
      </c>
      <c r="I741" t="s">
        <v>377</v>
      </c>
      <c r="J741" t="s">
        <v>921</v>
      </c>
      <c r="K741" t="s">
        <v>980</v>
      </c>
      <c r="L741" t="s">
        <v>939</v>
      </c>
      <c r="M741" t="s">
        <v>287</v>
      </c>
      <c r="N741" t="s">
        <v>1033</v>
      </c>
      <c r="O741" t="s">
        <v>1262</v>
      </c>
      <c r="P741" t="s">
        <v>287</v>
      </c>
      <c r="Q741" t="s">
        <v>287</v>
      </c>
      <c r="R741" t="s">
        <v>287</v>
      </c>
    </row>
    <row r="742" spans="1:18" x14ac:dyDescent="0.25">
      <c r="A742" t="s">
        <v>741</v>
      </c>
      <c r="B742" t="s">
        <v>1203</v>
      </c>
      <c r="C742" t="s">
        <v>287</v>
      </c>
      <c r="D742" t="s">
        <v>921</v>
      </c>
      <c r="E742" t="s">
        <v>378</v>
      </c>
      <c r="F742" t="s">
        <v>921</v>
      </c>
      <c r="G742" t="s">
        <v>287</v>
      </c>
      <c r="H742" t="s">
        <v>1059</v>
      </c>
      <c r="I742" t="s">
        <v>921</v>
      </c>
      <c r="J742" t="s">
        <v>287</v>
      </c>
      <c r="K742" t="s">
        <v>287</v>
      </c>
      <c r="L742" t="s">
        <v>287</v>
      </c>
      <c r="M742" t="s">
        <v>287</v>
      </c>
      <c r="N742" t="s">
        <v>287</v>
      </c>
      <c r="O742" t="s">
        <v>1145</v>
      </c>
      <c r="P742" t="s">
        <v>287</v>
      </c>
      <c r="Q742" t="s">
        <v>287</v>
      </c>
      <c r="R742" t="s">
        <v>287</v>
      </c>
    </row>
    <row r="743" spans="1:18" x14ac:dyDescent="0.25">
      <c r="A743" t="s">
        <v>1205</v>
      </c>
      <c r="B743" t="s">
        <v>368</v>
      </c>
      <c r="C743" t="s">
        <v>287</v>
      </c>
      <c r="D743" t="s">
        <v>287</v>
      </c>
      <c r="E743" t="s">
        <v>287</v>
      </c>
      <c r="F743" t="s">
        <v>287</v>
      </c>
      <c r="G743" t="s">
        <v>287</v>
      </c>
      <c r="H743" t="s">
        <v>287</v>
      </c>
      <c r="I743" t="s">
        <v>287</v>
      </c>
      <c r="J743" t="s">
        <v>287</v>
      </c>
      <c r="K743" t="s">
        <v>287</v>
      </c>
      <c r="L743" t="s">
        <v>287</v>
      </c>
      <c r="M743" t="s">
        <v>287</v>
      </c>
      <c r="N743" t="s">
        <v>287</v>
      </c>
      <c r="O743" t="s">
        <v>391</v>
      </c>
      <c r="P743" t="s">
        <v>287</v>
      </c>
      <c r="Q743" t="s">
        <v>287</v>
      </c>
      <c r="R743" t="s">
        <v>287</v>
      </c>
    </row>
    <row r="744" spans="1:18" x14ac:dyDescent="0.25">
      <c r="A744" t="s">
        <v>742</v>
      </c>
      <c r="B744" t="s">
        <v>1427</v>
      </c>
      <c r="C744" t="s">
        <v>287</v>
      </c>
      <c r="D744" t="s">
        <v>287</v>
      </c>
      <c r="E744" t="s">
        <v>308</v>
      </c>
      <c r="F744" t="s">
        <v>287</v>
      </c>
      <c r="G744" t="s">
        <v>287</v>
      </c>
      <c r="H744" t="s">
        <v>1955</v>
      </c>
      <c r="I744" t="s">
        <v>287</v>
      </c>
      <c r="J744" t="s">
        <v>878</v>
      </c>
      <c r="K744" t="s">
        <v>287</v>
      </c>
      <c r="L744" t="s">
        <v>479</v>
      </c>
      <c r="M744" t="s">
        <v>287</v>
      </c>
      <c r="N744" t="s">
        <v>702</v>
      </c>
      <c r="O744" t="s">
        <v>1271</v>
      </c>
      <c r="P744" t="s">
        <v>287</v>
      </c>
      <c r="Q744" t="s">
        <v>287</v>
      </c>
      <c r="R744" t="s">
        <v>287</v>
      </c>
    </row>
    <row r="745" spans="1:18" x14ac:dyDescent="0.25">
      <c r="A745" t="s">
        <v>304</v>
      </c>
      <c r="B745" t="s">
        <v>1590</v>
      </c>
      <c r="C745" t="s">
        <v>287</v>
      </c>
      <c r="D745" t="s">
        <v>805</v>
      </c>
      <c r="E745" t="s">
        <v>719</v>
      </c>
      <c r="F745" t="s">
        <v>539</v>
      </c>
      <c r="G745" t="s">
        <v>805</v>
      </c>
      <c r="H745" t="s">
        <v>1438</v>
      </c>
      <c r="I745" t="s">
        <v>918</v>
      </c>
      <c r="J745" t="s">
        <v>579</v>
      </c>
      <c r="K745" t="s">
        <v>805</v>
      </c>
      <c r="L745" t="s">
        <v>719</v>
      </c>
      <c r="M745" t="s">
        <v>287</v>
      </c>
      <c r="N745" t="s">
        <v>570</v>
      </c>
      <c r="O745" t="s">
        <v>1050</v>
      </c>
      <c r="P745" t="s">
        <v>287</v>
      </c>
      <c r="Q745" t="s">
        <v>287</v>
      </c>
      <c r="R745" t="s">
        <v>287</v>
      </c>
    </row>
    <row r="747" spans="1:18" x14ac:dyDescent="0.25">
      <c r="A747" t="s">
        <v>1956</v>
      </c>
    </row>
    <row r="748" spans="1:18" x14ac:dyDescent="0.25">
      <c r="A748" t="s">
        <v>179</v>
      </c>
    </row>
    <row r="749" spans="1:18" x14ac:dyDescent="0.25">
      <c r="A749" t="s">
        <v>371</v>
      </c>
      <c r="B749" t="s">
        <v>273</v>
      </c>
      <c r="C749" t="s">
        <v>1213</v>
      </c>
      <c r="D749" t="s">
        <v>1214</v>
      </c>
      <c r="E749" t="s">
        <v>1215</v>
      </c>
      <c r="F749" t="s">
        <v>1216</v>
      </c>
      <c r="G749" t="s">
        <v>372</v>
      </c>
      <c r="H749" t="s">
        <v>1217</v>
      </c>
      <c r="I749" t="s">
        <v>1218</v>
      </c>
      <c r="J749" t="s">
        <v>1219</v>
      </c>
      <c r="K749" t="s">
        <v>1220</v>
      </c>
      <c r="L749" t="s">
        <v>1221</v>
      </c>
      <c r="M749" t="s">
        <v>1222</v>
      </c>
      <c r="N749" t="s">
        <v>1223</v>
      </c>
      <c r="O749" t="s">
        <v>1224</v>
      </c>
      <c r="P749" t="s">
        <v>357</v>
      </c>
      <c r="Q749" t="s">
        <v>280</v>
      </c>
      <c r="R749" t="s">
        <v>1225</v>
      </c>
    </row>
    <row r="750" spans="1:18" x14ac:dyDescent="0.25">
      <c r="A750" t="s">
        <v>375</v>
      </c>
      <c r="B750" t="s">
        <v>568</v>
      </c>
      <c r="C750" t="s">
        <v>287</v>
      </c>
      <c r="D750" t="s">
        <v>488</v>
      </c>
      <c r="E750" t="s">
        <v>569</v>
      </c>
      <c r="F750" t="s">
        <v>488</v>
      </c>
      <c r="G750" t="s">
        <v>287</v>
      </c>
      <c r="H750" t="s">
        <v>1137</v>
      </c>
      <c r="I750" t="s">
        <v>569</v>
      </c>
      <c r="J750" t="s">
        <v>488</v>
      </c>
      <c r="K750" t="s">
        <v>287</v>
      </c>
      <c r="L750" t="s">
        <v>488</v>
      </c>
      <c r="M750" t="s">
        <v>287</v>
      </c>
      <c r="N750" t="s">
        <v>287</v>
      </c>
      <c r="O750" t="s">
        <v>987</v>
      </c>
      <c r="P750" t="s">
        <v>287</v>
      </c>
      <c r="Q750" t="s">
        <v>287</v>
      </c>
      <c r="R750" t="s">
        <v>287</v>
      </c>
    </row>
    <row r="751" spans="1:18" x14ac:dyDescent="0.25">
      <c r="A751" t="s">
        <v>380</v>
      </c>
      <c r="B751" t="s">
        <v>573</v>
      </c>
      <c r="C751" t="s">
        <v>287</v>
      </c>
      <c r="D751" t="s">
        <v>287</v>
      </c>
      <c r="E751" t="s">
        <v>285</v>
      </c>
      <c r="F751" t="s">
        <v>287</v>
      </c>
      <c r="G751" t="s">
        <v>287</v>
      </c>
      <c r="H751" t="s">
        <v>1343</v>
      </c>
      <c r="I751" t="s">
        <v>416</v>
      </c>
      <c r="J751" t="s">
        <v>285</v>
      </c>
      <c r="K751" t="s">
        <v>287</v>
      </c>
      <c r="L751" t="s">
        <v>678</v>
      </c>
      <c r="M751" t="s">
        <v>287</v>
      </c>
      <c r="N751" t="s">
        <v>416</v>
      </c>
      <c r="O751" t="s">
        <v>1941</v>
      </c>
      <c r="P751" t="s">
        <v>287</v>
      </c>
      <c r="Q751" t="s">
        <v>287</v>
      </c>
      <c r="R751" t="s">
        <v>287</v>
      </c>
    </row>
    <row r="752" spans="1:18" x14ac:dyDescent="0.25">
      <c r="A752" t="s">
        <v>386</v>
      </c>
      <c r="B752" t="s">
        <v>577</v>
      </c>
      <c r="C752" t="s">
        <v>287</v>
      </c>
      <c r="D752" t="s">
        <v>287</v>
      </c>
      <c r="E752" t="s">
        <v>625</v>
      </c>
      <c r="F752" t="s">
        <v>287</v>
      </c>
      <c r="G752" t="s">
        <v>457</v>
      </c>
      <c r="H752" t="s">
        <v>1457</v>
      </c>
      <c r="I752" t="s">
        <v>287</v>
      </c>
      <c r="J752" t="s">
        <v>731</v>
      </c>
      <c r="K752" t="s">
        <v>287</v>
      </c>
      <c r="L752" t="s">
        <v>457</v>
      </c>
      <c r="M752" t="s">
        <v>287</v>
      </c>
      <c r="N752" t="s">
        <v>1915</v>
      </c>
      <c r="O752" t="s">
        <v>1046</v>
      </c>
      <c r="P752" t="s">
        <v>287</v>
      </c>
      <c r="Q752" t="s">
        <v>287</v>
      </c>
      <c r="R752" t="s">
        <v>287</v>
      </c>
    </row>
    <row r="753" spans="1:18" x14ac:dyDescent="0.25">
      <c r="A753" t="s">
        <v>392</v>
      </c>
      <c r="B753" t="s">
        <v>718</v>
      </c>
      <c r="C753" t="s">
        <v>287</v>
      </c>
      <c r="D753" t="s">
        <v>287</v>
      </c>
      <c r="E753" t="s">
        <v>719</v>
      </c>
      <c r="F753" t="s">
        <v>1280</v>
      </c>
      <c r="G753" t="s">
        <v>287</v>
      </c>
      <c r="H753" t="s">
        <v>1031</v>
      </c>
      <c r="I753" t="s">
        <v>467</v>
      </c>
      <c r="J753" t="s">
        <v>292</v>
      </c>
      <c r="K753" t="s">
        <v>462</v>
      </c>
      <c r="L753" t="s">
        <v>986</v>
      </c>
      <c r="M753" t="s">
        <v>287</v>
      </c>
      <c r="N753" t="s">
        <v>564</v>
      </c>
      <c r="O753" t="s">
        <v>1139</v>
      </c>
      <c r="P753" t="s">
        <v>287</v>
      </c>
      <c r="Q753" t="s">
        <v>287</v>
      </c>
      <c r="R753" t="s">
        <v>287</v>
      </c>
    </row>
    <row r="754" spans="1:18" x14ac:dyDescent="0.25">
      <c r="A754" t="s">
        <v>304</v>
      </c>
      <c r="B754" t="s">
        <v>1590</v>
      </c>
      <c r="C754" t="s">
        <v>287</v>
      </c>
      <c r="D754" t="s">
        <v>805</v>
      </c>
      <c r="E754" t="s">
        <v>719</v>
      </c>
      <c r="F754" t="s">
        <v>539</v>
      </c>
      <c r="G754" t="s">
        <v>805</v>
      </c>
      <c r="H754" t="s">
        <v>1438</v>
      </c>
      <c r="I754" t="s">
        <v>918</v>
      </c>
      <c r="J754" t="s">
        <v>579</v>
      </c>
      <c r="K754" t="s">
        <v>805</v>
      </c>
      <c r="L754" t="s">
        <v>719</v>
      </c>
      <c r="M754" t="s">
        <v>287</v>
      </c>
      <c r="N754" t="s">
        <v>570</v>
      </c>
      <c r="O754" t="s">
        <v>1050</v>
      </c>
      <c r="P754" t="s">
        <v>287</v>
      </c>
      <c r="Q754" t="s">
        <v>287</v>
      </c>
      <c r="R754" t="s">
        <v>287</v>
      </c>
    </row>
    <row r="756" spans="1:18" x14ac:dyDescent="0.25">
      <c r="A756" t="s">
        <v>1957</v>
      </c>
    </row>
    <row r="757" spans="1:18" x14ac:dyDescent="0.25">
      <c r="A757" t="s">
        <v>180</v>
      </c>
    </row>
    <row r="758" spans="1:18" x14ac:dyDescent="0.25">
      <c r="A758" t="s">
        <v>313</v>
      </c>
      <c r="B758" t="s">
        <v>273</v>
      </c>
      <c r="C758" t="s">
        <v>1213</v>
      </c>
      <c r="D758" t="s">
        <v>1214</v>
      </c>
      <c r="E758" t="s">
        <v>1215</v>
      </c>
      <c r="F758" t="s">
        <v>1216</v>
      </c>
      <c r="G758" t="s">
        <v>372</v>
      </c>
      <c r="H758" t="s">
        <v>1217</v>
      </c>
      <c r="I758" t="s">
        <v>1218</v>
      </c>
      <c r="J758" t="s">
        <v>1219</v>
      </c>
      <c r="K758" t="s">
        <v>1220</v>
      </c>
      <c r="L758" t="s">
        <v>1221</v>
      </c>
      <c r="M758" t="s">
        <v>1222</v>
      </c>
      <c r="N758" t="s">
        <v>1223</v>
      </c>
      <c r="O758" t="s">
        <v>1224</v>
      </c>
      <c r="P758" t="s">
        <v>357</v>
      </c>
      <c r="Q758" t="s">
        <v>280</v>
      </c>
      <c r="R758" t="s">
        <v>1225</v>
      </c>
    </row>
    <row r="759" spans="1:18" x14ac:dyDescent="0.25">
      <c r="A759" t="s">
        <v>314</v>
      </c>
      <c r="B759" t="s">
        <v>393</v>
      </c>
      <c r="C759" t="s">
        <v>287</v>
      </c>
      <c r="D759" t="s">
        <v>287</v>
      </c>
      <c r="E759" t="s">
        <v>936</v>
      </c>
      <c r="F759" t="s">
        <v>287</v>
      </c>
      <c r="G759" t="s">
        <v>287</v>
      </c>
      <c r="H759" t="s">
        <v>1921</v>
      </c>
      <c r="I759" t="s">
        <v>342</v>
      </c>
      <c r="J759" t="s">
        <v>919</v>
      </c>
      <c r="K759" t="s">
        <v>492</v>
      </c>
      <c r="L759" t="s">
        <v>919</v>
      </c>
      <c r="M759" t="s">
        <v>287</v>
      </c>
      <c r="N759" t="s">
        <v>936</v>
      </c>
      <c r="O759" t="s">
        <v>581</v>
      </c>
      <c r="P759" t="s">
        <v>287</v>
      </c>
      <c r="Q759" t="s">
        <v>287</v>
      </c>
      <c r="R759" t="s">
        <v>287</v>
      </c>
    </row>
    <row r="760" spans="1:18" x14ac:dyDescent="0.25">
      <c r="A760" t="s">
        <v>321</v>
      </c>
      <c r="B760" t="s">
        <v>1593</v>
      </c>
      <c r="C760" t="s">
        <v>287</v>
      </c>
      <c r="D760" t="s">
        <v>599</v>
      </c>
      <c r="E760" t="s">
        <v>348</v>
      </c>
      <c r="F760" t="s">
        <v>766</v>
      </c>
      <c r="G760" t="s">
        <v>599</v>
      </c>
      <c r="H760" t="s">
        <v>1958</v>
      </c>
      <c r="I760" t="s">
        <v>539</v>
      </c>
      <c r="J760" t="s">
        <v>601</v>
      </c>
      <c r="K760" t="s">
        <v>287</v>
      </c>
      <c r="L760" t="s">
        <v>308</v>
      </c>
      <c r="M760" t="s">
        <v>287</v>
      </c>
      <c r="N760" t="s">
        <v>336</v>
      </c>
      <c r="O760" t="s">
        <v>750</v>
      </c>
      <c r="P760" t="s">
        <v>287</v>
      </c>
      <c r="Q760" t="s">
        <v>287</v>
      </c>
      <c r="R760" t="s">
        <v>287</v>
      </c>
    </row>
    <row r="761" spans="1:18" x14ac:dyDescent="0.25">
      <c r="A761" t="s">
        <v>304</v>
      </c>
      <c r="B761" t="s">
        <v>1590</v>
      </c>
      <c r="C761" t="s">
        <v>287</v>
      </c>
      <c r="D761" t="s">
        <v>805</v>
      </c>
      <c r="E761" t="s">
        <v>719</v>
      </c>
      <c r="F761" t="s">
        <v>539</v>
      </c>
      <c r="G761" t="s">
        <v>805</v>
      </c>
      <c r="H761" t="s">
        <v>1438</v>
      </c>
      <c r="I761" t="s">
        <v>918</v>
      </c>
      <c r="J761" t="s">
        <v>579</v>
      </c>
      <c r="K761" t="s">
        <v>805</v>
      </c>
      <c r="L761" t="s">
        <v>719</v>
      </c>
      <c r="M761" t="s">
        <v>287</v>
      </c>
      <c r="N761" t="s">
        <v>570</v>
      </c>
      <c r="O761" t="s">
        <v>1050</v>
      </c>
      <c r="P761" t="s">
        <v>287</v>
      </c>
      <c r="Q761" t="s">
        <v>287</v>
      </c>
      <c r="R761" t="s">
        <v>287</v>
      </c>
    </row>
    <row r="763" spans="1:18" x14ac:dyDescent="0.25">
      <c r="A763" t="s">
        <v>1238</v>
      </c>
    </row>
    <row r="764" spans="1:18" x14ac:dyDescent="0.25">
      <c r="A764" t="s">
        <v>1739</v>
      </c>
    </row>
    <row r="765" spans="1:18" x14ac:dyDescent="0.25">
      <c r="A765" t="s">
        <v>313</v>
      </c>
      <c r="B765" t="s">
        <v>273</v>
      </c>
      <c r="C765" t="s">
        <v>1239</v>
      </c>
      <c r="D765" t="s">
        <v>1240</v>
      </c>
      <c r="E765" t="s">
        <v>1241</v>
      </c>
      <c r="F765" t="s">
        <v>1243</v>
      </c>
      <c r="G765" t="s">
        <v>1244</v>
      </c>
    </row>
    <row r="766" spans="1:18" x14ac:dyDescent="0.25">
      <c r="A766" t="s">
        <v>314</v>
      </c>
      <c r="B766" t="s">
        <v>393</v>
      </c>
      <c r="C766" t="s">
        <v>492</v>
      </c>
      <c r="D766" t="s">
        <v>804</v>
      </c>
      <c r="E766" t="s">
        <v>287</v>
      </c>
      <c r="F766" t="s">
        <v>492</v>
      </c>
      <c r="G766" t="s">
        <v>287</v>
      </c>
    </row>
    <row r="767" spans="1:18" x14ac:dyDescent="0.25">
      <c r="A767" t="s">
        <v>321</v>
      </c>
      <c r="B767" t="s">
        <v>1593</v>
      </c>
      <c r="C767" t="s">
        <v>287</v>
      </c>
      <c r="D767" t="s">
        <v>776</v>
      </c>
      <c r="E767" t="s">
        <v>815</v>
      </c>
      <c r="F767" t="s">
        <v>683</v>
      </c>
      <c r="G767" t="s">
        <v>599</v>
      </c>
    </row>
    <row r="768" spans="1:18" x14ac:dyDescent="0.25">
      <c r="A768" t="s">
        <v>304</v>
      </c>
      <c r="B768" t="s">
        <v>1590</v>
      </c>
      <c r="C768" t="s">
        <v>805</v>
      </c>
      <c r="D768" t="s">
        <v>1849</v>
      </c>
      <c r="E768" t="s">
        <v>488</v>
      </c>
      <c r="F768" t="s">
        <v>539</v>
      </c>
      <c r="G768" t="s">
        <v>805</v>
      </c>
    </row>
    <row r="770" spans="1:11" x14ac:dyDescent="0.25">
      <c r="A770" t="s">
        <v>1959</v>
      </c>
    </row>
    <row r="771" spans="1:11" x14ac:dyDescent="0.25">
      <c r="A771" t="s">
        <v>182</v>
      </c>
    </row>
    <row r="772" spans="1:11" x14ac:dyDescent="0.25">
      <c r="A772" t="s">
        <v>272</v>
      </c>
      <c r="B772" t="s">
        <v>273</v>
      </c>
      <c r="C772" t="s">
        <v>372</v>
      </c>
      <c r="D772" t="s">
        <v>1248</v>
      </c>
      <c r="E772" t="s">
        <v>1249</v>
      </c>
      <c r="F772" t="s">
        <v>1250</v>
      </c>
      <c r="G772" t="s">
        <v>1221</v>
      </c>
      <c r="H772" t="s">
        <v>1251</v>
      </c>
      <c r="I772" t="s">
        <v>1252</v>
      </c>
      <c r="J772" t="s">
        <v>357</v>
      </c>
      <c r="K772" t="s">
        <v>280</v>
      </c>
    </row>
    <row r="773" spans="1:11" x14ac:dyDescent="0.25">
      <c r="A773" t="s">
        <v>282</v>
      </c>
      <c r="B773" t="s">
        <v>360</v>
      </c>
      <c r="C773" t="s">
        <v>362</v>
      </c>
      <c r="D773" t="s">
        <v>362</v>
      </c>
      <c r="E773" t="s">
        <v>360</v>
      </c>
      <c r="F773" t="s">
        <v>362</v>
      </c>
      <c r="G773" t="s">
        <v>362</v>
      </c>
      <c r="H773" t="s">
        <v>362</v>
      </c>
      <c r="I773" t="s">
        <v>362</v>
      </c>
      <c r="J773" t="s">
        <v>362</v>
      </c>
      <c r="K773" t="s">
        <v>362</v>
      </c>
    </row>
    <row r="774" spans="1:11" x14ac:dyDescent="0.25">
      <c r="A774" t="s">
        <v>290</v>
      </c>
      <c r="B774" t="s">
        <v>365</v>
      </c>
      <c r="C774" t="s">
        <v>362</v>
      </c>
      <c r="D774" t="s">
        <v>362</v>
      </c>
      <c r="E774" t="s">
        <v>362</v>
      </c>
      <c r="F774" t="s">
        <v>368</v>
      </c>
      <c r="G774" t="s">
        <v>362</v>
      </c>
      <c r="H774" t="s">
        <v>362</v>
      </c>
      <c r="I774" t="s">
        <v>360</v>
      </c>
      <c r="J774" t="s">
        <v>362</v>
      </c>
      <c r="K774" t="s">
        <v>362</v>
      </c>
    </row>
    <row r="775" spans="1:11" x14ac:dyDescent="0.25">
      <c r="A775" t="s">
        <v>298</v>
      </c>
      <c r="B775" t="s">
        <v>360</v>
      </c>
      <c r="C775" t="s">
        <v>362</v>
      </c>
      <c r="D775" t="s">
        <v>362</v>
      </c>
      <c r="E775" t="s">
        <v>362</v>
      </c>
      <c r="F775" t="s">
        <v>360</v>
      </c>
      <c r="G775" t="s">
        <v>362</v>
      </c>
      <c r="H775" t="s">
        <v>362</v>
      </c>
      <c r="I775" t="s">
        <v>362</v>
      </c>
      <c r="J775" t="s">
        <v>362</v>
      </c>
      <c r="K775" t="s">
        <v>362</v>
      </c>
    </row>
    <row r="776" spans="1:11" x14ac:dyDescent="0.25">
      <c r="A776" t="s">
        <v>304</v>
      </c>
      <c r="B776" t="s">
        <v>825</v>
      </c>
      <c r="C776" t="s">
        <v>362</v>
      </c>
      <c r="D776" t="s">
        <v>362</v>
      </c>
      <c r="E776" t="s">
        <v>360</v>
      </c>
      <c r="F776" t="s">
        <v>365</v>
      </c>
      <c r="G776" t="s">
        <v>362</v>
      </c>
      <c r="H776" t="s">
        <v>362</v>
      </c>
      <c r="I776" t="s">
        <v>360</v>
      </c>
      <c r="J776" t="s">
        <v>362</v>
      </c>
      <c r="K776" t="s">
        <v>362</v>
      </c>
    </row>
    <row r="778" spans="1:11" x14ac:dyDescent="0.25">
      <c r="A778" t="s">
        <v>1960</v>
      </c>
    </row>
    <row r="779" spans="1:11" x14ac:dyDescent="0.25">
      <c r="A779" t="s">
        <v>183</v>
      </c>
    </row>
    <row r="780" spans="1:11" x14ac:dyDescent="0.25">
      <c r="A780" t="s">
        <v>313</v>
      </c>
      <c r="B780" t="s">
        <v>273</v>
      </c>
      <c r="C780" t="s">
        <v>372</v>
      </c>
      <c r="D780" t="s">
        <v>1248</v>
      </c>
      <c r="E780" t="s">
        <v>1249</v>
      </c>
      <c r="F780" t="s">
        <v>1250</v>
      </c>
      <c r="G780" t="s">
        <v>1221</v>
      </c>
      <c r="H780" t="s">
        <v>1251</v>
      </c>
      <c r="I780" t="s">
        <v>1252</v>
      </c>
      <c r="J780" t="s">
        <v>357</v>
      </c>
      <c r="K780" t="s">
        <v>280</v>
      </c>
    </row>
    <row r="781" spans="1:11" x14ac:dyDescent="0.25">
      <c r="A781" t="s">
        <v>314</v>
      </c>
      <c r="B781" t="s">
        <v>368</v>
      </c>
      <c r="C781" t="s">
        <v>362</v>
      </c>
      <c r="D781" t="s">
        <v>362</v>
      </c>
      <c r="E781" t="s">
        <v>362</v>
      </c>
      <c r="F781" t="s">
        <v>360</v>
      </c>
      <c r="G781" t="s">
        <v>362</v>
      </c>
      <c r="H781" t="s">
        <v>362</v>
      </c>
      <c r="I781" t="s">
        <v>360</v>
      </c>
      <c r="J781" t="s">
        <v>362</v>
      </c>
      <c r="K781" t="s">
        <v>362</v>
      </c>
    </row>
    <row r="782" spans="1:11" x14ac:dyDescent="0.25">
      <c r="A782" t="s">
        <v>321</v>
      </c>
      <c r="B782" t="s">
        <v>365</v>
      </c>
      <c r="C782" t="s">
        <v>362</v>
      </c>
      <c r="D782" t="s">
        <v>362</v>
      </c>
      <c r="E782" t="s">
        <v>360</v>
      </c>
      <c r="F782" t="s">
        <v>368</v>
      </c>
      <c r="G782" t="s">
        <v>362</v>
      </c>
      <c r="H782" t="s">
        <v>362</v>
      </c>
      <c r="I782" t="s">
        <v>362</v>
      </c>
      <c r="J782" t="s">
        <v>362</v>
      </c>
      <c r="K782" t="s">
        <v>362</v>
      </c>
    </row>
    <row r="783" spans="1:11" x14ac:dyDescent="0.25">
      <c r="A783" t="s">
        <v>304</v>
      </c>
      <c r="B783" t="s">
        <v>825</v>
      </c>
      <c r="C783" t="s">
        <v>362</v>
      </c>
      <c r="D783" t="s">
        <v>362</v>
      </c>
      <c r="E783" t="s">
        <v>360</v>
      </c>
      <c r="F783" t="s">
        <v>365</v>
      </c>
      <c r="G783" t="s">
        <v>362</v>
      </c>
      <c r="H783" t="s">
        <v>362</v>
      </c>
      <c r="I783" t="s">
        <v>360</v>
      </c>
      <c r="J783" t="s">
        <v>362</v>
      </c>
      <c r="K783" t="s">
        <v>362</v>
      </c>
    </row>
    <row r="785" spans="1:10" x14ac:dyDescent="0.25">
      <c r="A785" t="s">
        <v>1961</v>
      </c>
    </row>
    <row r="786" spans="1:10" x14ac:dyDescent="0.25">
      <c r="A786" t="s">
        <v>1740</v>
      </c>
    </row>
    <row r="787" spans="1:10" x14ac:dyDescent="0.25">
      <c r="A787" t="s">
        <v>272</v>
      </c>
      <c r="B787" t="s">
        <v>273</v>
      </c>
      <c r="C787" t="s">
        <v>1255</v>
      </c>
      <c r="D787" t="s">
        <v>1256</v>
      </c>
      <c r="E787" t="s">
        <v>372</v>
      </c>
      <c r="F787" t="s">
        <v>1257</v>
      </c>
      <c r="G787" t="s">
        <v>1258</v>
      </c>
      <c r="H787" t="s">
        <v>357</v>
      </c>
      <c r="I787" t="s">
        <v>280</v>
      </c>
      <c r="J787" t="s">
        <v>1259</v>
      </c>
    </row>
    <row r="788" spans="1:10" x14ac:dyDescent="0.25">
      <c r="A788" t="s">
        <v>282</v>
      </c>
      <c r="B788" t="s">
        <v>365</v>
      </c>
      <c r="C788" t="s">
        <v>368</v>
      </c>
      <c r="D788" t="s">
        <v>368</v>
      </c>
      <c r="E788" t="s">
        <v>362</v>
      </c>
      <c r="F788" t="s">
        <v>362</v>
      </c>
      <c r="G788" t="s">
        <v>362</v>
      </c>
      <c r="H788" t="s">
        <v>362</v>
      </c>
      <c r="I788" t="s">
        <v>362</v>
      </c>
      <c r="J788" t="s">
        <v>362</v>
      </c>
    </row>
    <row r="789" spans="1:10" x14ac:dyDescent="0.25">
      <c r="A789" t="s">
        <v>290</v>
      </c>
      <c r="B789" t="s">
        <v>1172</v>
      </c>
      <c r="C789" t="s">
        <v>438</v>
      </c>
      <c r="D789" t="s">
        <v>451</v>
      </c>
      <c r="E789" t="s">
        <v>362</v>
      </c>
      <c r="F789" t="s">
        <v>365</v>
      </c>
      <c r="G789" t="s">
        <v>360</v>
      </c>
      <c r="H789" t="s">
        <v>362</v>
      </c>
      <c r="I789" t="s">
        <v>362</v>
      </c>
      <c r="J789" t="s">
        <v>439</v>
      </c>
    </row>
    <row r="790" spans="1:10" x14ac:dyDescent="0.25">
      <c r="A790" t="s">
        <v>298</v>
      </c>
      <c r="B790" t="s">
        <v>438</v>
      </c>
      <c r="C790" t="s">
        <v>369</v>
      </c>
      <c r="D790" t="s">
        <v>825</v>
      </c>
      <c r="E790" t="s">
        <v>362</v>
      </c>
      <c r="F790" t="s">
        <v>368</v>
      </c>
      <c r="G790" t="s">
        <v>362</v>
      </c>
      <c r="H790" t="s">
        <v>362</v>
      </c>
      <c r="I790" t="s">
        <v>362</v>
      </c>
      <c r="J790" t="s">
        <v>365</v>
      </c>
    </row>
    <row r="791" spans="1:10" x14ac:dyDescent="0.25">
      <c r="A791" t="s">
        <v>304</v>
      </c>
      <c r="B791" t="s">
        <v>1875</v>
      </c>
      <c r="C791" t="s">
        <v>359</v>
      </c>
      <c r="D791" t="s">
        <v>359</v>
      </c>
      <c r="E791" t="s">
        <v>362</v>
      </c>
      <c r="F791" t="s">
        <v>825</v>
      </c>
      <c r="G791" t="s">
        <v>360</v>
      </c>
      <c r="H791" t="s">
        <v>362</v>
      </c>
      <c r="I791" t="s">
        <v>362</v>
      </c>
      <c r="J791" t="s">
        <v>453</v>
      </c>
    </row>
    <row r="793" spans="1:10" x14ac:dyDescent="0.25">
      <c r="A793" t="s">
        <v>1962</v>
      </c>
    </row>
    <row r="794" spans="1:10" x14ac:dyDescent="0.25">
      <c r="A794" t="s">
        <v>1741</v>
      </c>
    </row>
    <row r="795" spans="1:10" x14ac:dyDescent="0.25">
      <c r="A795" t="s">
        <v>371</v>
      </c>
      <c r="B795" t="s">
        <v>273</v>
      </c>
      <c r="C795" t="s">
        <v>1255</v>
      </c>
      <c r="D795" t="s">
        <v>1256</v>
      </c>
      <c r="E795" t="s">
        <v>372</v>
      </c>
      <c r="F795" t="s">
        <v>1257</v>
      </c>
      <c r="G795" t="s">
        <v>1258</v>
      </c>
      <c r="H795" t="s">
        <v>357</v>
      </c>
      <c r="I795" t="s">
        <v>280</v>
      </c>
      <c r="J795" t="s">
        <v>1259</v>
      </c>
    </row>
    <row r="796" spans="1:10" x14ac:dyDescent="0.25">
      <c r="A796" t="s">
        <v>375</v>
      </c>
      <c r="B796" t="s">
        <v>369</v>
      </c>
      <c r="C796" t="s">
        <v>365</v>
      </c>
      <c r="D796" t="s">
        <v>365</v>
      </c>
      <c r="E796" t="s">
        <v>362</v>
      </c>
      <c r="F796" t="s">
        <v>360</v>
      </c>
      <c r="G796" t="s">
        <v>362</v>
      </c>
      <c r="H796" t="s">
        <v>362</v>
      </c>
      <c r="I796" t="s">
        <v>362</v>
      </c>
      <c r="J796" t="s">
        <v>368</v>
      </c>
    </row>
    <row r="797" spans="1:10" x14ac:dyDescent="0.25">
      <c r="A797" t="s">
        <v>380</v>
      </c>
      <c r="B797" t="s">
        <v>365</v>
      </c>
      <c r="C797" t="s">
        <v>368</v>
      </c>
      <c r="D797" t="s">
        <v>362</v>
      </c>
      <c r="E797" t="s">
        <v>362</v>
      </c>
      <c r="F797" t="s">
        <v>362</v>
      </c>
      <c r="G797" t="s">
        <v>362</v>
      </c>
      <c r="H797" t="s">
        <v>362</v>
      </c>
      <c r="I797" t="s">
        <v>362</v>
      </c>
      <c r="J797" t="s">
        <v>368</v>
      </c>
    </row>
    <row r="798" spans="1:10" x14ac:dyDescent="0.25">
      <c r="A798" t="s">
        <v>386</v>
      </c>
      <c r="B798" t="s">
        <v>451</v>
      </c>
      <c r="C798" t="s">
        <v>369</v>
      </c>
      <c r="D798" t="s">
        <v>369</v>
      </c>
      <c r="E798" t="s">
        <v>362</v>
      </c>
      <c r="F798" t="s">
        <v>368</v>
      </c>
      <c r="G798" t="s">
        <v>362</v>
      </c>
      <c r="H798" t="s">
        <v>362</v>
      </c>
      <c r="I798" t="s">
        <v>362</v>
      </c>
      <c r="J798" t="s">
        <v>365</v>
      </c>
    </row>
    <row r="799" spans="1:10" x14ac:dyDescent="0.25">
      <c r="A799" t="s">
        <v>392</v>
      </c>
      <c r="B799" t="s">
        <v>453</v>
      </c>
      <c r="C799" t="s">
        <v>825</v>
      </c>
      <c r="D799" t="s">
        <v>451</v>
      </c>
      <c r="E799" t="s">
        <v>362</v>
      </c>
      <c r="F799" t="s">
        <v>368</v>
      </c>
      <c r="G799" t="s">
        <v>360</v>
      </c>
      <c r="H799" t="s">
        <v>362</v>
      </c>
      <c r="I799" t="s">
        <v>362</v>
      </c>
      <c r="J799" t="s">
        <v>368</v>
      </c>
    </row>
    <row r="800" spans="1:10" x14ac:dyDescent="0.25">
      <c r="A800" t="s">
        <v>304</v>
      </c>
      <c r="B800" t="s">
        <v>1875</v>
      </c>
      <c r="C800" t="s">
        <v>359</v>
      </c>
      <c r="D800" t="s">
        <v>359</v>
      </c>
      <c r="E800" t="s">
        <v>362</v>
      </c>
      <c r="F800" t="s">
        <v>825</v>
      </c>
      <c r="G800" t="s">
        <v>360</v>
      </c>
      <c r="H800" t="s">
        <v>362</v>
      </c>
      <c r="I800" t="s">
        <v>362</v>
      </c>
      <c r="J800" t="s">
        <v>453</v>
      </c>
    </row>
    <row r="802" spans="1:11" x14ac:dyDescent="0.25">
      <c r="A802" t="s">
        <v>1963</v>
      </c>
    </row>
    <row r="803" spans="1:11" x14ac:dyDescent="0.25">
      <c r="A803" t="s">
        <v>1742</v>
      </c>
    </row>
    <row r="804" spans="1:11" x14ac:dyDescent="0.25">
      <c r="A804" t="s">
        <v>313</v>
      </c>
      <c r="B804" t="s">
        <v>273</v>
      </c>
      <c r="C804" t="s">
        <v>1255</v>
      </c>
      <c r="D804" t="s">
        <v>1256</v>
      </c>
      <c r="E804" t="s">
        <v>372</v>
      </c>
      <c r="F804" t="s">
        <v>1257</v>
      </c>
      <c r="G804" t="s">
        <v>1258</v>
      </c>
      <c r="H804" t="s">
        <v>357</v>
      </c>
      <c r="I804" t="s">
        <v>280</v>
      </c>
      <c r="J804" t="s">
        <v>1259</v>
      </c>
    </row>
    <row r="805" spans="1:11" x14ac:dyDescent="0.25">
      <c r="A805" t="s">
        <v>314</v>
      </c>
      <c r="B805" t="s">
        <v>438</v>
      </c>
      <c r="C805" t="s">
        <v>451</v>
      </c>
      <c r="D805" t="s">
        <v>365</v>
      </c>
      <c r="E805" t="s">
        <v>362</v>
      </c>
      <c r="F805" t="s">
        <v>365</v>
      </c>
      <c r="G805" t="s">
        <v>362</v>
      </c>
      <c r="H805" t="s">
        <v>362</v>
      </c>
      <c r="I805" t="s">
        <v>362</v>
      </c>
      <c r="J805" t="s">
        <v>368</v>
      </c>
    </row>
    <row r="806" spans="1:11" x14ac:dyDescent="0.25">
      <c r="A806" t="s">
        <v>321</v>
      </c>
      <c r="B806" t="s">
        <v>913</v>
      </c>
      <c r="C806" t="s">
        <v>451</v>
      </c>
      <c r="D806" t="s">
        <v>1203</v>
      </c>
      <c r="E806" t="s">
        <v>362</v>
      </c>
      <c r="F806" t="s">
        <v>368</v>
      </c>
      <c r="G806" t="s">
        <v>360</v>
      </c>
      <c r="H806" t="s">
        <v>362</v>
      </c>
      <c r="I806" t="s">
        <v>362</v>
      </c>
      <c r="J806" t="s">
        <v>451</v>
      </c>
    </row>
    <row r="807" spans="1:11" x14ac:dyDescent="0.25">
      <c r="A807" t="s">
        <v>304</v>
      </c>
      <c r="B807" t="s">
        <v>1875</v>
      </c>
      <c r="C807" t="s">
        <v>359</v>
      </c>
      <c r="D807" t="s">
        <v>359</v>
      </c>
      <c r="E807" t="s">
        <v>362</v>
      </c>
      <c r="F807" t="s">
        <v>825</v>
      </c>
      <c r="G807" t="s">
        <v>360</v>
      </c>
      <c r="H807" t="s">
        <v>362</v>
      </c>
      <c r="I807" t="s">
        <v>362</v>
      </c>
      <c r="J807" t="s">
        <v>453</v>
      </c>
    </row>
    <row r="809" spans="1:11" x14ac:dyDescent="0.25">
      <c r="A809" t="s">
        <v>1964</v>
      </c>
    </row>
    <row r="810" spans="1:11" x14ac:dyDescent="0.25">
      <c r="A810" t="s">
        <v>187</v>
      </c>
    </row>
    <row r="811" spans="1:11" x14ac:dyDescent="0.25">
      <c r="A811" t="s">
        <v>272</v>
      </c>
      <c r="B811" t="s">
        <v>273</v>
      </c>
      <c r="C811" t="s">
        <v>372</v>
      </c>
      <c r="D811" t="s">
        <v>1274</v>
      </c>
      <c r="E811" t="s">
        <v>1275</v>
      </c>
      <c r="F811" t="s">
        <v>1276</v>
      </c>
      <c r="G811" t="s">
        <v>1277</v>
      </c>
      <c r="H811" t="s">
        <v>357</v>
      </c>
      <c r="I811" t="s">
        <v>280</v>
      </c>
      <c r="J811" t="s">
        <v>1278</v>
      </c>
      <c r="K811" t="s">
        <v>1279</v>
      </c>
    </row>
    <row r="812" spans="1:11" x14ac:dyDescent="0.25">
      <c r="A812" t="s">
        <v>282</v>
      </c>
      <c r="B812" t="s">
        <v>403</v>
      </c>
      <c r="C812" t="s">
        <v>669</v>
      </c>
      <c r="D812" t="s">
        <v>526</v>
      </c>
      <c r="E812" t="s">
        <v>287</v>
      </c>
      <c r="F812" t="s">
        <v>287</v>
      </c>
      <c r="G812" t="s">
        <v>1189</v>
      </c>
      <c r="H812" t="s">
        <v>287</v>
      </c>
      <c r="I812" t="s">
        <v>287</v>
      </c>
      <c r="J812" t="s">
        <v>287</v>
      </c>
      <c r="K812" t="s">
        <v>287</v>
      </c>
    </row>
    <row r="813" spans="1:11" x14ac:dyDescent="0.25">
      <c r="A813" t="s">
        <v>290</v>
      </c>
      <c r="B813" t="s">
        <v>577</v>
      </c>
      <c r="C813" t="s">
        <v>1915</v>
      </c>
      <c r="D813" t="s">
        <v>625</v>
      </c>
      <c r="E813" t="s">
        <v>287</v>
      </c>
      <c r="F813" t="s">
        <v>287</v>
      </c>
      <c r="G813" t="s">
        <v>1965</v>
      </c>
      <c r="H813" t="s">
        <v>287</v>
      </c>
      <c r="I813" t="s">
        <v>287</v>
      </c>
      <c r="J813" t="s">
        <v>287</v>
      </c>
      <c r="K813" t="s">
        <v>287</v>
      </c>
    </row>
    <row r="814" spans="1:11" x14ac:dyDescent="0.25">
      <c r="A814" t="s">
        <v>298</v>
      </c>
      <c r="B814" t="s">
        <v>924</v>
      </c>
      <c r="C814" t="s">
        <v>1145</v>
      </c>
      <c r="D814" t="s">
        <v>408</v>
      </c>
      <c r="E814" t="s">
        <v>287</v>
      </c>
      <c r="F814" t="s">
        <v>408</v>
      </c>
      <c r="G814" t="s">
        <v>1966</v>
      </c>
      <c r="H814" t="s">
        <v>287</v>
      </c>
      <c r="I814" t="s">
        <v>287</v>
      </c>
      <c r="J814" t="s">
        <v>287</v>
      </c>
      <c r="K814" t="s">
        <v>287</v>
      </c>
    </row>
    <row r="815" spans="1:11" x14ac:dyDescent="0.25">
      <c r="A815" t="s">
        <v>304</v>
      </c>
      <c r="B815" t="s">
        <v>977</v>
      </c>
      <c r="C815" t="s">
        <v>1031</v>
      </c>
      <c r="D815" t="s">
        <v>592</v>
      </c>
      <c r="E815" t="s">
        <v>287</v>
      </c>
      <c r="F815" t="s">
        <v>980</v>
      </c>
      <c r="G815" t="s">
        <v>576</v>
      </c>
      <c r="H815" t="s">
        <v>287</v>
      </c>
      <c r="I815" t="s">
        <v>287</v>
      </c>
      <c r="J815" t="s">
        <v>287</v>
      </c>
      <c r="K815" t="s">
        <v>287</v>
      </c>
    </row>
    <row r="817" spans="1:11" x14ac:dyDescent="0.25">
      <c r="A817" t="s">
        <v>1967</v>
      </c>
    </row>
    <row r="818" spans="1:11" x14ac:dyDescent="0.25">
      <c r="A818" t="s">
        <v>188</v>
      </c>
    </row>
    <row r="819" spans="1:11" x14ac:dyDescent="0.25">
      <c r="A819" t="s">
        <v>313</v>
      </c>
      <c r="B819" t="s">
        <v>273</v>
      </c>
      <c r="C819" t="s">
        <v>372</v>
      </c>
      <c r="D819" t="s">
        <v>1274</v>
      </c>
      <c r="E819" t="s">
        <v>1275</v>
      </c>
      <c r="F819" t="s">
        <v>1276</v>
      </c>
      <c r="G819" t="s">
        <v>1277</v>
      </c>
      <c r="H819" t="s">
        <v>357</v>
      </c>
      <c r="I819" t="s">
        <v>280</v>
      </c>
      <c r="J819" t="s">
        <v>1278</v>
      </c>
      <c r="K819" t="s">
        <v>1279</v>
      </c>
    </row>
    <row r="820" spans="1:11" x14ac:dyDescent="0.25">
      <c r="A820" t="s">
        <v>314</v>
      </c>
      <c r="B820" t="s">
        <v>844</v>
      </c>
      <c r="C820" t="s">
        <v>1498</v>
      </c>
      <c r="D820" t="s">
        <v>839</v>
      </c>
      <c r="E820" t="s">
        <v>287</v>
      </c>
      <c r="F820" t="s">
        <v>287</v>
      </c>
      <c r="G820" t="s">
        <v>1968</v>
      </c>
      <c r="H820" t="s">
        <v>287</v>
      </c>
      <c r="I820" t="s">
        <v>287</v>
      </c>
      <c r="J820" t="s">
        <v>287</v>
      </c>
      <c r="K820" t="s">
        <v>287</v>
      </c>
    </row>
    <row r="821" spans="1:11" x14ac:dyDescent="0.25">
      <c r="A821" t="s">
        <v>321</v>
      </c>
      <c r="B821" t="s">
        <v>475</v>
      </c>
      <c r="C821" t="s">
        <v>1065</v>
      </c>
      <c r="D821" t="s">
        <v>287</v>
      </c>
      <c r="E821" t="s">
        <v>287</v>
      </c>
      <c r="F821" t="s">
        <v>422</v>
      </c>
      <c r="G821" t="s">
        <v>1359</v>
      </c>
      <c r="H821" t="s">
        <v>287</v>
      </c>
      <c r="I821" t="s">
        <v>287</v>
      </c>
      <c r="J821" t="s">
        <v>287</v>
      </c>
      <c r="K821" t="s">
        <v>287</v>
      </c>
    </row>
    <row r="822" spans="1:11" x14ac:dyDescent="0.25">
      <c r="A822" t="s">
        <v>304</v>
      </c>
      <c r="B822" t="s">
        <v>977</v>
      </c>
      <c r="C822" t="s">
        <v>1031</v>
      </c>
      <c r="D822" t="s">
        <v>592</v>
      </c>
      <c r="E822" t="s">
        <v>287</v>
      </c>
      <c r="F822" t="s">
        <v>980</v>
      </c>
      <c r="G822" t="s">
        <v>576</v>
      </c>
      <c r="H822" t="s">
        <v>287</v>
      </c>
      <c r="I822" t="s">
        <v>287</v>
      </c>
      <c r="J822" t="s">
        <v>287</v>
      </c>
      <c r="K822" t="s">
        <v>287</v>
      </c>
    </row>
    <row r="824" spans="1:11" x14ac:dyDescent="0.25">
      <c r="A824" t="s">
        <v>1969</v>
      </c>
    </row>
    <row r="825" spans="1:11" x14ac:dyDescent="0.25">
      <c r="A825" t="s">
        <v>1743</v>
      </c>
    </row>
    <row r="826" spans="1:11" x14ac:dyDescent="0.25">
      <c r="A826" t="s">
        <v>272</v>
      </c>
      <c r="B826" t="s">
        <v>273</v>
      </c>
      <c r="C826" t="s">
        <v>1290</v>
      </c>
      <c r="D826" t="s">
        <v>1291</v>
      </c>
      <c r="E826" t="s">
        <v>1292</v>
      </c>
      <c r="F826" t="s">
        <v>1293</v>
      </c>
      <c r="G826" t="s">
        <v>357</v>
      </c>
      <c r="H826" t="s">
        <v>1294</v>
      </c>
      <c r="I826" t="s">
        <v>280</v>
      </c>
    </row>
    <row r="827" spans="1:11" x14ac:dyDescent="0.25">
      <c r="A827" t="s">
        <v>290</v>
      </c>
      <c r="B827" t="s">
        <v>369</v>
      </c>
      <c r="C827" t="s">
        <v>368</v>
      </c>
      <c r="D827" t="s">
        <v>362</v>
      </c>
      <c r="E827" t="s">
        <v>362</v>
      </c>
      <c r="F827" t="s">
        <v>362</v>
      </c>
      <c r="G827" t="s">
        <v>362</v>
      </c>
      <c r="H827" t="s">
        <v>368</v>
      </c>
      <c r="I827" t="s">
        <v>362</v>
      </c>
    </row>
    <row r="828" spans="1:11" x14ac:dyDescent="0.25">
      <c r="A828" t="s">
        <v>298</v>
      </c>
      <c r="B828" t="s">
        <v>1203</v>
      </c>
      <c r="C828" t="s">
        <v>825</v>
      </c>
      <c r="D828" t="s">
        <v>362</v>
      </c>
      <c r="E828" t="s">
        <v>368</v>
      </c>
      <c r="F828" t="s">
        <v>360</v>
      </c>
      <c r="G828" t="s">
        <v>362</v>
      </c>
      <c r="H828" t="s">
        <v>369</v>
      </c>
      <c r="I828" t="s">
        <v>362</v>
      </c>
    </row>
    <row r="829" spans="1:11" x14ac:dyDescent="0.25">
      <c r="A829" t="s">
        <v>304</v>
      </c>
      <c r="B829" t="s">
        <v>913</v>
      </c>
      <c r="C829" t="s">
        <v>451</v>
      </c>
      <c r="D829" t="s">
        <v>362</v>
      </c>
      <c r="E829" t="s">
        <v>368</v>
      </c>
      <c r="F829" t="s">
        <v>360</v>
      </c>
      <c r="G829" t="s">
        <v>362</v>
      </c>
      <c r="H829" t="s">
        <v>439</v>
      </c>
      <c r="I829" t="s">
        <v>362</v>
      </c>
    </row>
    <row r="831" spans="1:11" x14ac:dyDescent="0.25">
      <c r="A831" t="s">
        <v>1970</v>
      </c>
    </row>
    <row r="832" spans="1:11" x14ac:dyDescent="0.25">
      <c r="A832" t="s">
        <v>1744</v>
      </c>
    </row>
    <row r="833" spans="1:12" x14ac:dyDescent="0.25">
      <c r="A833" t="s">
        <v>313</v>
      </c>
      <c r="B833" t="s">
        <v>273</v>
      </c>
      <c r="C833" t="s">
        <v>1290</v>
      </c>
      <c r="D833" t="s">
        <v>1291</v>
      </c>
      <c r="E833" t="s">
        <v>1292</v>
      </c>
      <c r="F833" t="s">
        <v>1293</v>
      </c>
      <c r="G833" t="s">
        <v>357</v>
      </c>
      <c r="H833" t="s">
        <v>1294</v>
      </c>
      <c r="I833" t="s">
        <v>280</v>
      </c>
    </row>
    <row r="834" spans="1:12" x14ac:dyDescent="0.25">
      <c r="A834" t="s">
        <v>314</v>
      </c>
      <c r="B834" t="s">
        <v>825</v>
      </c>
      <c r="C834" t="s">
        <v>365</v>
      </c>
      <c r="D834" t="s">
        <v>362</v>
      </c>
      <c r="E834" t="s">
        <v>362</v>
      </c>
      <c r="F834" t="s">
        <v>362</v>
      </c>
      <c r="G834" t="s">
        <v>362</v>
      </c>
      <c r="H834" t="s">
        <v>368</v>
      </c>
      <c r="I834" t="s">
        <v>362</v>
      </c>
    </row>
    <row r="835" spans="1:12" x14ac:dyDescent="0.25">
      <c r="A835" t="s">
        <v>321</v>
      </c>
      <c r="B835" t="s">
        <v>361</v>
      </c>
      <c r="C835" t="s">
        <v>369</v>
      </c>
      <c r="D835" t="s">
        <v>362</v>
      </c>
      <c r="E835" t="s">
        <v>368</v>
      </c>
      <c r="F835" t="s">
        <v>360</v>
      </c>
      <c r="G835" t="s">
        <v>362</v>
      </c>
      <c r="H835" t="s">
        <v>369</v>
      </c>
      <c r="I835" t="s">
        <v>362</v>
      </c>
    </row>
    <row r="836" spans="1:12" x14ac:dyDescent="0.25">
      <c r="A836" t="s">
        <v>304</v>
      </c>
      <c r="B836" t="s">
        <v>913</v>
      </c>
      <c r="C836" t="s">
        <v>451</v>
      </c>
      <c r="D836" t="s">
        <v>362</v>
      </c>
      <c r="E836" t="s">
        <v>368</v>
      </c>
      <c r="F836" t="s">
        <v>360</v>
      </c>
      <c r="G836" t="s">
        <v>362</v>
      </c>
      <c r="H836" t="s">
        <v>439</v>
      </c>
      <c r="I836" t="s">
        <v>362</v>
      </c>
    </row>
    <row r="838" spans="1:12" x14ac:dyDescent="0.25">
      <c r="A838" t="s">
        <v>1971</v>
      </c>
    </row>
    <row r="839" spans="1:12" x14ac:dyDescent="0.25">
      <c r="A839" t="s">
        <v>191</v>
      </c>
    </row>
    <row r="840" spans="1:12" x14ac:dyDescent="0.25">
      <c r="A840" t="s">
        <v>272</v>
      </c>
      <c r="B840" t="s">
        <v>273</v>
      </c>
      <c r="C840" t="s">
        <v>1298</v>
      </c>
      <c r="D840" t="s">
        <v>1299</v>
      </c>
      <c r="E840" t="s">
        <v>1300</v>
      </c>
      <c r="F840" t="s">
        <v>1301</v>
      </c>
      <c r="G840" t="s">
        <v>1221</v>
      </c>
      <c r="H840" t="s">
        <v>357</v>
      </c>
      <c r="I840" t="s">
        <v>1302</v>
      </c>
      <c r="J840" t="s">
        <v>1303</v>
      </c>
      <c r="K840" t="s">
        <v>1294</v>
      </c>
      <c r="L840" t="s">
        <v>280</v>
      </c>
    </row>
    <row r="841" spans="1:12" x14ac:dyDescent="0.25">
      <c r="A841" t="s">
        <v>282</v>
      </c>
      <c r="B841" t="s">
        <v>360</v>
      </c>
      <c r="C841" t="s">
        <v>362</v>
      </c>
      <c r="D841" t="s">
        <v>360</v>
      </c>
      <c r="E841" t="s">
        <v>362</v>
      </c>
      <c r="F841" t="s">
        <v>362</v>
      </c>
      <c r="G841" t="s">
        <v>362</v>
      </c>
      <c r="H841" t="s">
        <v>362</v>
      </c>
      <c r="I841" t="s">
        <v>362</v>
      </c>
      <c r="J841" t="s">
        <v>362</v>
      </c>
      <c r="K841" t="s">
        <v>362</v>
      </c>
      <c r="L841" t="s">
        <v>362</v>
      </c>
    </row>
    <row r="842" spans="1:12" x14ac:dyDescent="0.25">
      <c r="A842" t="s">
        <v>290</v>
      </c>
      <c r="B842" t="s">
        <v>369</v>
      </c>
      <c r="C842" t="s">
        <v>360</v>
      </c>
      <c r="D842" t="s">
        <v>365</v>
      </c>
      <c r="E842" t="s">
        <v>362</v>
      </c>
      <c r="F842" t="s">
        <v>368</v>
      </c>
      <c r="G842" t="s">
        <v>362</v>
      </c>
      <c r="H842" t="s">
        <v>362</v>
      </c>
      <c r="I842" t="s">
        <v>362</v>
      </c>
      <c r="J842" t="s">
        <v>362</v>
      </c>
      <c r="K842" t="s">
        <v>362</v>
      </c>
      <c r="L842" t="s">
        <v>362</v>
      </c>
    </row>
    <row r="843" spans="1:12" x14ac:dyDescent="0.25">
      <c r="A843" t="s">
        <v>298</v>
      </c>
      <c r="B843" t="s">
        <v>365</v>
      </c>
      <c r="C843" t="s">
        <v>362</v>
      </c>
      <c r="D843" t="s">
        <v>368</v>
      </c>
      <c r="E843" t="s">
        <v>362</v>
      </c>
      <c r="F843" t="s">
        <v>362</v>
      </c>
      <c r="G843" t="s">
        <v>362</v>
      </c>
      <c r="H843" t="s">
        <v>362</v>
      </c>
      <c r="I843" t="s">
        <v>362</v>
      </c>
      <c r="J843" t="s">
        <v>362</v>
      </c>
      <c r="K843" t="s">
        <v>360</v>
      </c>
      <c r="L843" t="s">
        <v>362</v>
      </c>
    </row>
    <row r="844" spans="1:12" x14ac:dyDescent="0.25">
      <c r="A844" t="s">
        <v>304</v>
      </c>
      <c r="B844" t="s">
        <v>438</v>
      </c>
      <c r="C844" t="s">
        <v>360</v>
      </c>
      <c r="D844" t="s">
        <v>439</v>
      </c>
      <c r="E844" t="s">
        <v>362</v>
      </c>
      <c r="F844" t="s">
        <v>368</v>
      </c>
      <c r="G844" t="s">
        <v>362</v>
      </c>
      <c r="H844" t="s">
        <v>362</v>
      </c>
      <c r="I844" t="s">
        <v>362</v>
      </c>
      <c r="J844" t="s">
        <v>362</v>
      </c>
      <c r="K844" t="s">
        <v>360</v>
      </c>
      <c r="L844" t="s">
        <v>362</v>
      </c>
    </row>
    <row r="846" spans="1:12" x14ac:dyDescent="0.25">
      <c r="A846" t="s">
        <v>1972</v>
      </c>
    </row>
    <row r="847" spans="1:12" x14ac:dyDescent="0.25">
      <c r="A847" t="s">
        <v>192</v>
      </c>
    </row>
    <row r="848" spans="1:12" x14ac:dyDescent="0.25">
      <c r="A848" t="s">
        <v>313</v>
      </c>
      <c r="B848" t="s">
        <v>273</v>
      </c>
      <c r="C848" t="s">
        <v>1298</v>
      </c>
      <c r="D848" t="s">
        <v>1299</v>
      </c>
      <c r="E848" t="s">
        <v>1300</v>
      </c>
      <c r="F848" t="s">
        <v>1301</v>
      </c>
      <c r="G848" t="s">
        <v>1221</v>
      </c>
      <c r="H848" t="s">
        <v>357</v>
      </c>
      <c r="I848" t="s">
        <v>1302</v>
      </c>
      <c r="J848" t="s">
        <v>1303</v>
      </c>
      <c r="K848" t="s">
        <v>1294</v>
      </c>
      <c r="L848" t="s">
        <v>280</v>
      </c>
    </row>
    <row r="849" spans="1:13" x14ac:dyDescent="0.25">
      <c r="A849" t="s">
        <v>314</v>
      </c>
      <c r="B849" t="s">
        <v>365</v>
      </c>
      <c r="C849" t="s">
        <v>362</v>
      </c>
      <c r="D849" t="s">
        <v>368</v>
      </c>
      <c r="E849" t="s">
        <v>362</v>
      </c>
      <c r="F849" t="s">
        <v>360</v>
      </c>
      <c r="G849" t="s">
        <v>362</v>
      </c>
      <c r="H849" t="s">
        <v>362</v>
      </c>
      <c r="I849" t="s">
        <v>362</v>
      </c>
      <c r="J849" t="s">
        <v>362</v>
      </c>
      <c r="K849" t="s">
        <v>362</v>
      </c>
      <c r="L849" t="s">
        <v>362</v>
      </c>
    </row>
    <row r="850" spans="1:13" x14ac:dyDescent="0.25">
      <c r="A850" t="s">
        <v>321</v>
      </c>
      <c r="B850" t="s">
        <v>825</v>
      </c>
      <c r="C850" t="s">
        <v>360</v>
      </c>
      <c r="D850" t="s">
        <v>369</v>
      </c>
      <c r="E850" t="s">
        <v>362</v>
      </c>
      <c r="F850" t="s">
        <v>360</v>
      </c>
      <c r="G850" t="s">
        <v>362</v>
      </c>
      <c r="H850" t="s">
        <v>362</v>
      </c>
      <c r="I850" t="s">
        <v>362</v>
      </c>
      <c r="J850" t="s">
        <v>362</v>
      </c>
      <c r="K850" t="s">
        <v>360</v>
      </c>
      <c r="L850" t="s">
        <v>362</v>
      </c>
    </row>
    <row r="851" spans="1:13" x14ac:dyDescent="0.25">
      <c r="A851" t="s">
        <v>304</v>
      </c>
      <c r="B851" t="s">
        <v>438</v>
      </c>
      <c r="C851" t="s">
        <v>360</v>
      </c>
      <c r="D851" t="s">
        <v>439</v>
      </c>
      <c r="E851" t="s">
        <v>362</v>
      </c>
      <c r="F851" t="s">
        <v>368</v>
      </c>
      <c r="G851" t="s">
        <v>362</v>
      </c>
      <c r="H851" t="s">
        <v>362</v>
      </c>
      <c r="I851" t="s">
        <v>362</v>
      </c>
      <c r="J851" t="s">
        <v>362</v>
      </c>
      <c r="K851" t="s">
        <v>360</v>
      </c>
      <c r="L851" t="s">
        <v>362</v>
      </c>
    </row>
    <row r="853" spans="1:13" x14ac:dyDescent="0.25">
      <c r="A853" t="s">
        <v>1973</v>
      </c>
    </row>
    <row r="854" spans="1:13" x14ac:dyDescent="0.25">
      <c r="A854" t="s">
        <v>1974</v>
      </c>
    </row>
    <row r="855" spans="1:13" x14ac:dyDescent="0.25">
      <c r="A855" t="s">
        <v>272</v>
      </c>
      <c r="B855" t="s">
        <v>273</v>
      </c>
      <c r="C855" t="s">
        <v>1298</v>
      </c>
      <c r="D855" t="s">
        <v>372</v>
      </c>
      <c r="E855" t="s">
        <v>1299</v>
      </c>
      <c r="F855" t="s">
        <v>1300</v>
      </c>
      <c r="G855" t="s">
        <v>1301</v>
      </c>
      <c r="H855" t="s">
        <v>1221</v>
      </c>
      <c r="I855" t="s">
        <v>357</v>
      </c>
      <c r="J855" t="s">
        <v>1302</v>
      </c>
      <c r="K855" t="s">
        <v>1303</v>
      </c>
      <c r="L855" t="s">
        <v>1294</v>
      </c>
      <c r="M855" t="s">
        <v>280</v>
      </c>
    </row>
    <row r="856" spans="1:13" x14ac:dyDescent="0.25">
      <c r="A856" t="s">
        <v>282</v>
      </c>
      <c r="B856" t="s">
        <v>1304</v>
      </c>
      <c r="C856" t="s">
        <v>287</v>
      </c>
      <c r="D856" t="s">
        <v>592</v>
      </c>
      <c r="E856" t="s">
        <v>669</v>
      </c>
      <c r="F856" t="s">
        <v>287</v>
      </c>
      <c r="G856" t="s">
        <v>592</v>
      </c>
      <c r="H856" t="s">
        <v>287</v>
      </c>
      <c r="I856" t="s">
        <v>287</v>
      </c>
      <c r="J856" t="s">
        <v>287</v>
      </c>
      <c r="K856" t="s">
        <v>592</v>
      </c>
      <c r="L856" t="s">
        <v>1813</v>
      </c>
      <c r="M856" t="s">
        <v>287</v>
      </c>
    </row>
    <row r="857" spans="1:13" x14ac:dyDescent="0.25">
      <c r="A857" t="s">
        <v>290</v>
      </c>
      <c r="B857" t="s">
        <v>283</v>
      </c>
      <c r="C857" t="s">
        <v>416</v>
      </c>
      <c r="D857" t="s">
        <v>285</v>
      </c>
      <c r="E857" t="s">
        <v>565</v>
      </c>
      <c r="F857" t="s">
        <v>460</v>
      </c>
      <c r="G857" t="s">
        <v>325</v>
      </c>
      <c r="H857" t="s">
        <v>287</v>
      </c>
      <c r="I857" t="s">
        <v>287</v>
      </c>
      <c r="J857" t="s">
        <v>301</v>
      </c>
      <c r="K857" t="s">
        <v>460</v>
      </c>
      <c r="L857" t="s">
        <v>288</v>
      </c>
      <c r="M857" t="s">
        <v>287</v>
      </c>
    </row>
    <row r="858" spans="1:13" x14ac:dyDescent="0.25">
      <c r="A858" t="s">
        <v>298</v>
      </c>
      <c r="B858" t="s">
        <v>924</v>
      </c>
      <c r="C858" t="s">
        <v>408</v>
      </c>
      <c r="D858" t="s">
        <v>316</v>
      </c>
      <c r="E858" t="s">
        <v>925</v>
      </c>
      <c r="F858" t="s">
        <v>287</v>
      </c>
      <c r="G858" t="s">
        <v>408</v>
      </c>
      <c r="H858" t="s">
        <v>408</v>
      </c>
      <c r="I858" t="s">
        <v>287</v>
      </c>
      <c r="J858" t="s">
        <v>287</v>
      </c>
      <c r="K858" t="s">
        <v>408</v>
      </c>
      <c r="L858" t="s">
        <v>1309</v>
      </c>
      <c r="M858" t="s">
        <v>287</v>
      </c>
    </row>
    <row r="859" spans="1:13" x14ac:dyDescent="0.25">
      <c r="A859" t="s">
        <v>304</v>
      </c>
      <c r="B859" t="s">
        <v>1975</v>
      </c>
      <c r="C859" t="s">
        <v>683</v>
      </c>
      <c r="D859" t="s">
        <v>1164</v>
      </c>
      <c r="E859" t="s">
        <v>615</v>
      </c>
      <c r="F859" t="s">
        <v>822</v>
      </c>
      <c r="G859" t="s">
        <v>409</v>
      </c>
      <c r="H859" t="s">
        <v>822</v>
      </c>
      <c r="I859" t="s">
        <v>287</v>
      </c>
      <c r="J859" t="s">
        <v>460</v>
      </c>
      <c r="K859" t="s">
        <v>992</v>
      </c>
      <c r="L859" t="s">
        <v>1174</v>
      </c>
      <c r="M859" t="s">
        <v>287</v>
      </c>
    </row>
    <row r="861" spans="1:13" x14ac:dyDescent="0.25">
      <c r="A861" t="s">
        <v>1976</v>
      </c>
    </row>
    <row r="862" spans="1:13" x14ac:dyDescent="0.25">
      <c r="A862" t="s">
        <v>1745</v>
      </c>
    </row>
    <row r="863" spans="1:13" x14ac:dyDescent="0.25">
      <c r="A863" t="s">
        <v>313</v>
      </c>
      <c r="B863" t="s">
        <v>273</v>
      </c>
      <c r="C863" t="s">
        <v>1298</v>
      </c>
      <c r="D863" t="s">
        <v>372</v>
      </c>
      <c r="E863" t="s">
        <v>1299</v>
      </c>
      <c r="F863" t="s">
        <v>1300</v>
      </c>
      <c r="G863" t="s">
        <v>1301</v>
      </c>
      <c r="H863" t="s">
        <v>1221</v>
      </c>
      <c r="I863" t="s">
        <v>357</v>
      </c>
      <c r="J863" t="s">
        <v>1302</v>
      </c>
      <c r="K863" t="s">
        <v>1303</v>
      </c>
      <c r="L863" t="s">
        <v>1294</v>
      </c>
      <c r="M863" t="s">
        <v>280</v>
      </c>
    </row>
    <row r="864" spans="1:13" x14ac:dyDescent="0.25">
      <c r="A864" t="s">
        <v>314</v>
      </c>
      <c r="B864" t="s">
        <v>749</v>
      </c>
      <c r="C864" t="s">
        <v>460</v>
      </c>
      <c r="D864" t="s">
        <v>946</v>
      </c>
      <c r="E864" t="s">
        <v>586</v>
      </c>
      <c r="F864" t="s">
        <v>287</v>
      </c>
      <c r="G864" t="s">
        <v>416</v>
      </c>
      <c r="H864" t="s">
        <v>287</v>
      </c>
      <c r="I864" t="s">
        <v>287</v>
      </c>
      <c r="J864" t="s">
        <v>460</v>
      </c>
      <c r="K864" t="s">
        <v>460</v>
      </c>
      <c r="L864" t="s">
        <v>1018</v>
      </c>
      <c r="M864" t="s">
        <v>287</v>
      </c>
    </row>
    <row r="865" spans="1:13" x14ac:dyDescent="0.25">
      <c r="A865" t="s">
        <v>321</v>
      </c>
      <c r="B865" t="s">
        <v>1881</v>
      </c>
      <c r="C865" t="s">
        <v>377</v>
      </c>
      <c r="D865" t="s">
        <v>563</v>
      </c>
      <c r="E865" t="s">
        <v>604</v>
      </c>
      <c r="F865" t="s">
        <v>847</v>
      </c>
      <c r="G865" t="s">
        <v>377</v>
      </c>
      <c r="H865" t="s">
        <v>847</v>
      </c>
      <c r="I865" t="s">
        <v>287</v>
      </c>
      <c r="J865" t="s">
        <v>847</v>
      </c>
      <c r="K865" t="s">
        <v>541</v>
      </c>
      <c r="L865" t="s">
        <v>860</v>
      </c>
      <c r="M865" t="s">
        <v>287</v>
      </c>
    </row>
    <row r="866" spans="1:13" x14ac:dyDescent="0.25">
      <c r="A866" t="s">
        <v>304</v>
      </c>
      <c r="B866" t="s">
        <v>1975</v>
      </c>
      <c r="C866" t="s">
        <v>683</v>
      </c>
      <c r="D866" t="s">
        <v>1164</v>
      </c>
      <c r="E866" t="s">
        <v>615</v>
      </c>
      <c r="F866" t="s">
        <v>822</v>
      </c>
      <c r="G866" t="s">
        <v>409</v>
      </c>
      <c r="H866" t="s">
        <v>822</v>
      </c>
      <c r="I866" t="s">
        <v>287</v>
      </c>
      <c r="J866" t="s">
        <v>460</v>
      </c>
      <c r="K866" t="s">
        <v>992</v>
      </c>
      <c r="L866" t="s">
        <v>1174</v>
      </c>
      <c r="M866" t="s">
        <v>287</v>
      </c>
    </row>
    <row r="868" spans="1:13" x14ac:dyDescent="0.25">
      <c r="A868" t="s">
        <v>1977</v>
      </c>
    </row>
    <row r="869" spans="1:13" x14ac:dyDescent="0.25">
      <c r="A869" t="s">
        <v>195</v>
      </c>
    </row>
    <row r="870" spans="1:13" x14ac:dyDescent="0.25">
      <c r="A870" t="s">
        <v>272</v>
      </c>
      <c r="B870" t="s">
        <v>273</v>
      </c>
      <c r="C870" t="s">
        <v>1317</v>
      </c>
      <c r="D870" t="s">
        <v>1318</v>
      </c>
      <c r="E870" t="s">
        <v>1319</v>
      </c>
      <c r="F870" t="s">
        <v>1320</v>
      </c>
    </row>
    <row r="871" spans="1:13" x14ac:dyDescent="0.25">
      <c r="A871" t="s">
        <v>282</v>
      </c>
      <c r="B871" t="s">
        <v>368</v>
      </c>
      <c r="C871" t="s">
        <v>362</v>
      </c>
      <c r="D871" t="s">
        <v>362</v>
      </c>
      <c r="E871" t="s">
        <v>362</v>
      </c>
      <c r="F871" t="s">
        <v>368</v>
      </c>
    </row>
    <row r="872" spans="1:13" x14ac:dyDescent="0.25">
      <c r="A872" t="s">
        <v>290</v>
      </c>
      <c r="B872" t="s">
        <v>449</v>
      </c>
      <c r="C872" t="s">
        <v>453</v>
      </c>
      <c r="D872" t="s">
        <v>365</v>
      </c>
      <c r="E872" t="s">
        <v>360</v>
      </c>
      <c r="F872" t="s">
        <v>365</v>
      </c>
    </row>
    <row r="873" spans="1:13" x14ac:dyDescent="0.25">
      <c r="A873" t="s">
        <v>298</v>
      </c>
      <c r="B873" t="s">
        <v>359</v>
      </c>
      <c r="C873" t="s">
        <v>825</v>
      </c>
      <c r="D873" t="s">
        <v>368</v>
      </c>
      <c r="E873" t="s">
        <v>362</v>
      </c>
      <c r="F873" t="s">
        <v>451</v>
      </c>
    </row>
    <row r="874" spans="1:13" x14ac:dyDescent="0.25">
      <c r="A874" t="s">
        <v>304</v>
      </c>
      <c r="B874" t="s">
        <v>1295</v>
      </c>
      <c r="C874" t="s">
        <v>359</v>
      </c>
      <c r="D874" t="s">
        <v>825</v>
      </c>
      <c r="E874" t="s">
        <v>360</v>
      </c>
      <c r="F874" t="s">
        <v>1172</v>
      </c>
    </row>
    <row r="876" spans="1:13" x14ac:dyDescent="0.25">
      <c r="A876" t="s">
        <v>1978</v>
      </c>
    </row>
    <row r="877" spans="1:13" x14ac:dyDescent="0.25">
      <c r="A877" t="s">
        <v>196</v>
      </c>
    </row>
    <row r="878" spans="1:13" x14ac:dyDescent="0.25">
      <c r="A878" t="s">
        <v>313</v>
      </c>
      <c r="B878" t="s">
        <v>273</v>
      </c>
      <c r="C878" t="s">
        <v>1317</v>
      </c>
      <c r="D878" t="s">
        <v>1318</v>
      </c>
      <c r="E878" t="s">
        <v>1319</v>
      </c>
      <c r="F878" t="s">
        <v>1320</v>
      </c>
    </row>
    <row r="879" spans="1:13" x14ac:dyDescent="0.25">
      <c r="A879" t="s">
        <v>314</v>
      </c>
      <c r="B879" t="s">
        <v>836</v>
      </c>
      <c r="C879" t="s">
        <v>369</v>
      </c>
      <c r="D879" t="s">
        <v>360</v>
      </c>
      <c r="E879" t="s">
        <v>360</v>
      </c>
      <c r="F879" t="s">
        <v>451</v>
      </c>
    </row>
    <row r="880" spans="1:13" x14ac:dyDescent="0.25">
      <c r="A880" t="s">
        <v>321</v>
      </c>
      <c r="B880" t="s">
        <v>568</v>
      </c>
      <c r="C880" t="s">
        <v>361</v>
      </c>
      <c r="D880" t="s">
        <v>369</v>
      </c>
      <c r="E880" t="s">
        <v>362</v>
      </c>
      <c r="F880" t="s">
        <v>825</v>
      </c>
    </row>
    <row r="881" spans="1:13" x14ac:dyDescent="0.25">
      <c r="A881" t="s">
        <v>304</v>
      </c>
      <c r="B881" t="s">
        <v>1295</v>
      </c>
      <c r="C881" t="s">
        <v>359</v>
      </c>
      <c r="D881" t="s">
        <v>825</v>
      </c>
      <c r="E881" t="s">
        <v>360</v>
      </c>
      <c r="F881" t="s">
        <v>1172</v>
      </c>
    </row>
    <row r="883" spans="1:13" x14ac:dyDescent="0.25">
      <c r="A883" t="s">
        <v>1979</v>
      </c>
    </row>
    <row r="884" spans="1:13" x14ac:dyDescent="0.25">
      <c r="A884" t="s">
        <v>197</v>
      </c>
    </row>
    <row r="885" spans="1:13" x14ac:dyDescent="0.25">
      <c r="A885" t="s">
        <v>272</v>
      </c>
      <c r="B885" t="s">
        <v>273</v>
      </c>
      <c r="C885" t="s">
        <v>1323</v>
      </c>
      <c r="D885" t="s">
        <v>372</v>
      </c>
      <c r="E885" t="s">
        <v>1324</v>
      </c>
      <c r="F885" t="s">
        <v>1325</v>
      </c>
      <c r="G885" t="s">
        <v>1326</v>
      </c>
      <c r="H885" t="s">
        <v>357</v>
      </c>
      <c r="I885" t="s">
        <v>280</v>
      </c>
      <c r="J885" t="s">
        <v>1327</v>
      </c>
      <c r="K885" t="s">
        <v>1328</v>
      </c>
      <c r="L885" t="s">
        <v>1329</v>
      </c>
      <c r="M885" t="s">
        <v>1330</v>
      </c>
    </row>
    <row r="886" spans="1:13" x14ac:dyDescent="0.25">
      <c r="A886" t="s">
        <v>282</v>
      </c>
      <c r="B886" t="s">
        <v>548</v>
      </c>
      <c r="C886" t="s">
        <v>549</v>
      </c>
      <c r="D886" t="s">
        <v>549</v>
      </c>
      <c r="E886" t="s">
        <v>287</v>
      </c>
      <c r="F886" t="s">
        <v>517</v>
      </c>
      <c r="G886" t="s">
        <v>550</v>
      </c>
      <c r="H886" t="s">
        <v>287</v>
      </c>
      <c r="I886" t="s">
        <v>287</v>
      </c>
      <c r="J886" t="s">
        <v>716</v>
      </c>
      <c r="K886" t="s">
        <v>491</v>
      </c>
      <c r="L886" t="s">
        <v>1884</v>
      </c>
      <c r="M886" t="s">
        <v>517</v>
      </c>
    </row>
    <row r="887" spans="1:13" x14ac:dyDescent="0.25">
      <c r="A887" t="s">
        <v>290</v>
      </c>
      <c r="B887" t="s">
        <v>1868</v>
      </c>
      <c r="C887" t="s">
        <v>1980</v>
      </c>
      <c r="D887" t="s">
        <v>318</v>
      </c>
      <c r="E887" t="s">
        <v>564</v>
      </c>
      <c r="F887" t="s">
        <v>565</v>
      </c>
      <c r="G887" t="s">
        <v>287</v>
      </c>
      <c r="H887" t="s">
        <v>287</v>
      </c>
      <c r="I887" t="s">
        <v>287</v>
      </c>
      <c r="J887" t="s">
        <v>1141</v>
      </c>
      <c r="K887" t="s">
        <v>1331</v>
      </c>
      <c r="L887" t="s">
        <v>1086</v>
      </c>
      <c r="M887" t="s">
        <v>880</v>
      </c>
    </row>
    <row r="888" spans="1:13" x14ac:dyDescent="0.25">
      <c r="A888" t="s">
        <v>298</v>
      </c>
      <c r="B888" t="s">
        <v>557</v>
      </c>
      <c r="C888" t="s">
        <v>287</v>
      </c>
      <c r="D888" t="s">
        <v>526</v>
      </c>
      <c r="E888" t="s">
        <v>460</v>
      </c>
      <c r="F888" t="s">
        <v>348</v>
      </c>
      <c r="G888" t="s">
        <v>683</v>
      </c>
      <c r="H888" t="s">
        <v>460</v>
      </c>
      <c r="I888" t="s">
        <v>287</v>
      </c>
      <c r="J888" t="s">
        <v>1269</v>
      </c>
      <c r="K888" t="s">
        <v>1333</v>
      </c>
      <c r="L888" t="s">
        <v>530</v>
      </c>
      <c r="M888" t="s">
        <v>526</v>
      </c>
    </row>
    <row r="889" spans="1:13" x14ac:dyDescent="0.25">
      <c r="A889" t="s">
        <v>304</v>
      </c>
      <c r="B889" t="s">
        <v>1200</v>
      </c>
      <c r="C889" t="s">
        <v>733</v>
      </c>
      <c r="D889" t="s">
        <v>839</v>
      </c>
      <c r="E889" t="s">
        <v>395</v>
      </c>
      <c r="F889" t="s">
        <v>1352</v>
      </c>
      <c r="G889" t="s">
        <v>460</v>
      </c>
      <c r="H889" t="s">
        <v>805</v>
      </c>
      <c r="I889" t="s">
        <v>287</v>
      </c>
      <c r="J889" t="s">
        <v>1211</v>
      </c>
      <c r="K889" t="s">
        <v>682</v>
      </c>
      <c r="L889" t="s">
        <v>1025</v>
      </c>
      <c r="M889" t="s">
        <v>839</v>
      </c>
    </row>
    <row r="891" spans="1:13" x14ac:dyDescent="0.25">
      <c r="A891" t="s">
        <v>1981</v>
      </c>
    </row>
    <row r="892" spans="1:13" x14ac:dyDescent="0.25">
      <c r="A892" t="s">
        <v>198</v>
      </c>
    </row>
    <row r="893" spans="1:13" x14ac:dyDescent="0.25">
      <c r="A893" t="s">
        <v>401</v>
      </c>
      <c r="B893" t="s">
        <v>273</v>
      </c>
      <c r="C893" t="s">
        <v>1323</v>
      </c>
      <c r="D893" t="s">
        <v>372</v>
      </c>
      <c r="E893" t="s">
        <v>1324</v>
      </c>
      <c r="F893" t="s">
        <v>1325</v>
      </c>
      <c r="G893" t="s">
        <v>1326</v>
      </c>
      <c r="H893" t="s">
        <v>357</v>
      </c>
      <c r="I893" t="s">
        <v>280</v>
      </c>
      <c r="J893" t="s">
        <v>1327</v>
      </c>
      <c r="K893" t="s">
        <v>1328</v>
      </c>
      <c r="L893" t="s">
        <v>1329</v>
      </c>
      <c r="M893" t="s">
        <v>1330</v>
      </c>
    </row>
    <row r="894" spans="1:13" x14ac:dyDescent="0.25">
      <c r="A894" t="s">
        <v>402</v>
      </c>
      <c r="B894" t="s">
        <v>364</v>
      </c>
      <c r="C894" t="s">
        <v>287</v>
      </c>
      <c r="D894" t="s">
        <v>287</v>
      </c>
      <c r="E894" t="s">
        <v>287</v>
      </c>
      <c r="F894" t="s">
        <v>287</v>
      </c>
      <c r="G894" t="s">
        <v>287</v>
      </c>
      <c r="H894" t="s">
        <v>287</v>
      </c>
      <c r="I894" t="s">
        <v>287</v>
      </c>
      <c r="J894" t="s">
        <v>1209</v>
      </c>
      <c r="K894" t="s">
        <v>1338</v>
      </c>
      <c r="L894" t="s">
        <v>1209</v>
      </c>
      <c r="M894" t="s">
        <v>586</v>
      </c>
    </row>
    <row r="895" spans="1:13" x14ac:dyDescent="0.25">
      <c r="A895" t="s">
        <v>406</v>
      </c>
      <c r="B895" t="s">
        <v>1982</v>
      </c>
      <c r="C895" t="s">
        <v>1924</v>
      </c>
      <c r="D895" t="s">
        <v>986</v>
      </c>
      <c r="E895" t="s">
        <v>550</v>
      </c>
      <c r="F895" t="s">
        <v>396</v>
      </c>
      <c r="G895" t="s">
        <v>535</v>
      </c>
      <c r="H895" t="s">
        <v>805</v>
      </c>
      <c r="I895" t="s">
        <v>287</v>
      </c>
      <c r="J895" t="s">
        <v>345</v>
      </c>
      <c r="K895" t="s">
        <v>1314</v>
      </c>
      <c r="L895" t="s">
        <v>1077</v>
      </c>
      <c r="M895" t="s">
        <v>286</v>
      </c>
    </row>
    <row r="896" spans="1:13" x14ac:dyDescent="0.25">
      <c r="A896" t="s">
        <v>304</v>
      </c>
      <c r="B896" t="s">
        <v>1200</v>
      </c>
      <c r="C896" t="s">
        <v>733</v>
      </c>
      <c r="D896" t="s">
        <v>839</v>
      </c>
      <c r="E896" t="s">
        <v>395</v>
      </c>
      <c r="F896" t="s">
        <v>1352</v>
      </c>
      <c r="G896" t="s">
        <v>460</v>
      </c>
      <c r="H896" t="s">
        <v>805</v>
      </c>
      <c r="I896" t="s">
        <v>287</v>
      </c>
      <c r="J896" t="s">
        <v>1211</v>
      </c>
      <c r="K896" t="s">
        <v>682</v>
      </c>
      <c r="L896" t="s">
        <v>1025</v>
      </c>
      <c r="M896" t="s">
        <v>839</v>
      </c>
    </row>
    <row r="898" spans="1:13" x14ac:dyDescent="0.25">
      <c r="A898" t="s">
        <v>1983</v>
      </c>
    </row>
    <row r="899" spans="1:13" x14ac:dyDescent="0.25">
      <c r="A899" t="s">
        <v>199</v>
      </c>
    </row>
    <row r="900" spans="1:13" x14ac:dyDescent="0.25">
      <c r="A900" t="s">
        <v>313</v>
      </c>
      <c r="B900" t="s">
        <v>273</v>
      </c>
      <c r="C900" t="s">
        <v>1323</v>
      </c>
      <c r="D900" t="s">
        <v>372</v>
      </c>
      <c r="E900" t="s">
        <v>1324</v>
      </c>
      <c r="F900" t="s">
        <v>1325</v>
      </c>
      <c r="G900" t="s">
        <v>1326</v>
      </c>
      <c r="H900" t="s">
        <v>357</v>
      </c>
      <c r="I900" t="s">
        <v>280</v>
      </c>
      <c r="J900" t="s">
        <v>1327</v>
      </c>
      <c r="K900" t="s">
        <v>1328</v>
      </c>
      <c r="L900" t="s">
        <v>1329</v>
      </c>
      <c r="M900" t="s">
        <v>1330</v>
      </c>
    </row>
    <row r="901" spans="1:13" x14ac:dyDescent="0.25">
      <c r="A901" t="s">
        <v>314</v>
      </c>
      <c r="B901" t="s">
        <v>393</v>
      </c>
      <c r="C901" t="s">
        <v>672</v>
      </c>
      <c r="D901" t="s">
        <v>559</v>
      </c>
      <c r="E901" t="s">
        <v>395</v>
      </c>
      <c r="F901" t="s">
        <v>587</v>
      </c>
      <c r="G901" t="s">
        <v>574</v>
      </c>
      <c r="H901" t="s">
        <v>287</v>
      </c>
      <c r="I901" t="s">
        <v>287</v>
      </c>
      <c r="J901" t="s">
        <v>1984</v>
      </c>
      <c r="K901" t="s">
        <v>1392</v>
      </c>
      <c r="L901" t="s">
        <v>671</v>
      </c>
      <c r="M901" t="s">
        <v>479</v>
      </c>
    </row>
    <row r="902" spans="1:13" x14ac:dyDescent="0.25">
      <c r="A902" t="s">
        <v>321</v>
      </c>
      <c r="B902" t="s">
        <v>553</v>
      </c>
      <c r="C902" t="s">
        <v>939</v>
      </c>
      <c r="D902" t="s">
        <v>579</v>
      </c>
      <c r="E902" t="s">
        <v>395</v>
      </c>
      <c r="F902" t="s">
        <v>482</v>
      </c>
      <c r="G902" t="s">
        <v>492</v>
      </c>
      <c r="H902" t="s">
        <v>492</v>
      </c>
      <c r="I902" t="s">
        <v>287</v>
      </c>
      <c r="J902" t="s">
        <v>1187</v>
      </c>
      <c r="K902" t="s">
        <v>665</v>
      </c>
      <c r="L902" t="s">
        <v>1281</v>
      </c>
      <c r="M902" t="s">
        <v>939</v>
      </c>
    </row>
    <row r="903" spans="1:13" x14ac:dyDescent="0.25">
      <c r="A903" t="s">
        <v>304</v>
      </c>
      <c r="B903" t="s">
        <v>1200</v>
      </c>
      <c r="C903" t="s">
        <v>733</v>
      </c>
      <c r="D903" t="s">
        <v>839</v>
      </c>
      <c r="E903" t="s">
        <v>395</v>
      </c>
      <c r="F903" t="s">
        <v>1352</v>
      </c>
      <c r="G903" t="s">
        <v>460</v>
      </c>
      <c r="H903" t="s">
        <v>805</v>
      </c>
      <c r="I903" t="s">
        <v>287</v>
      </c>
      <c r="J903" t="s">
        <v>1211</v>
      </c>
      <c r="K903" t="s">
        <v>682</v>
      </c>
      <c r="L903" t="s">
        <v>1025</v>
      </c>
      <c r="M903" t="s">
        <v>839</v>
      </c>
    </row>
    <row r="905" spans="1:13" x14ac:dyDescent="0.25">
      <c r="A905" t="s">
        <v>1985</v>
      </c>
    </row>
    <row r="906" spans="1:13" x14ac:dyDescent="0.25">
      <c r="A906" t="s">
        <v>201</v>
      </c>
    </row>
    <row r="907" spans="1:13" x14ac:dyDescent="0.25">
      <c r="A907" t="s">
        <v>272</v>
      </c>
      <c r="B907" t="s">
        <v>273</v>
      </c>
      <c r="C907" t="s">
        <v>427</v>
      </c>
      <c r="D907" t="s">
        <v>428</v>
      </c>
      <c r="E907" t="s">
        <v>429</v>
      </c>
      <c r="F907" t="s">
        <v>430</v>
      </c>
      <c r="G907" t="s">
        <v>431</v>
      </c>
      <c r="H907" t="s">
        <v>1346</v>
      </c>
      <c r="I907" t="s">
        <v>432</v>
      </c>
      <c r="J907" t="s">
        <v>436</v>
      </c>
      <c r="K907" t="s">
        <v>357</v>
      </c>
      <c r="L907" t="s">
        <v>437</v>
      </c>
    </row>
    <row r="908" spans="1:13" x14ac:dyDescent="0.25">
      <c r="A908" t="s">
        <v>282</v>
      </c>
      <c r="B908" t="s">
        <v>548</v>
      </c>
      <c r="C908" t="s">
        <v>619</v>
      </c>
      <c r="D908" t="s">
        <v>716</v>
      </c>
      <c r="E908" t="s">
        <v>287</v>
      </c>
      <c r="F908" t="s">
        <v>287</v>
      </c>
      <c r="G908" t="s">
        <v>287</v>
      </c>
      <c r="H908" t="s">
        <v>287</v>
      </c>
      <c r="I908" t="s">
        <v>287</v>
      </c>
      <c r="J908" t="s">
        <v>550</v>
      </c>
      <c r="K908" t="s">
        <v>550</v>
      </c>
      <c r="L908" t="s">
        <v>549</v>
      </c>
    </row>
    <row r="909" spans="1:13" x14ac:dyDescent="0.25">
      <c r="A909" t="s">
        <v>290</v>
      </c>
      <c r="B909" t="s">
        <v>553</v>
      </c>
      <c r="C909" t="s">
        <v>554</v>
      </c>
      <c r="D909" t="s">
        <v>519</v>
      </c>
      <c r="E909" t="s">
        <v>539</v>
      </c>
      <c r="F909" t="s">
        <v>492</v>
      </c>
      <c r="G909" t="s">
        <v>564</v>
      </c>
      <c r="H909" t="s">
        <v>539</v>
      </c>
      <c r="I909" t="s">
        <v>564</v>
      </c>
      <c r="J909" t="s">
        <v>318</v>
      </c>
      <c r="K909" t="s">
        <v>287</v>
      </c>
      <c r="L909" t="s">
        <v>318</v>
      </c>
    </row>
    <row r="910" spans="1:13" x14ac:dyDescent="0.25">
      <c r="A910" t="s">
        <v>298</v>
      </c>
      <c r="B910" t="s">
        <v>557</v>
      </c>
      <c r="C910" t="s">
        <v>592</v>
      </c>
      <c r="D910" t="s">
        <v>1986</v>
      </c>
      <c r="E910" t="s">
        <v>287</v>
      </c>
      <c r="F910" t="s">
        <v>287</v>
      </c>
      <c r="G910" t="s">
        <v>526</v>
      </c>
      <c r="H910" t="s">
        <v>287</v>
      </c>
      <c r="I910" t="s">
        <v>667</v>
      </c>
      <c r="J910" t="s">
        <v>460</v>
      </c>
      <c r="K910" t="s">
        <v>287</v>
      </c>
      <c r="L910" t="s">
        <v>559</v>
      </c>
    </row>
    <row r="911" spans="1:13" x14ac:dyDescent="0.25">
      <c r="A911" t="s">
        <v>304</v>
      </c>
      <c r="B911" t="s">
        <v>562</v>
      </c>
      <c r="C911" t="s">
        <v>835</v>
      </c>
      <c r="D911" t="s">
        <v>1101</v>
      </c>
      <c r="E911" t="s">
        <v>492</v>
      </c>
      <c r="F911" t="s">
        <v>805</v>
      </c>
      <c r="G911" t="s">
        <v>948</v>
      </c>
      <c r="H911" t="s">
        <v>492</v>
      </c>
      <c r="I911" t="s">
        <v>835</v>
      </c>
      <c r="J911" t="s">
        <v>395</v>
      </c>
      <c r="K911" t="s">
        <v>805</v>
      </c>
      <c r="L911" t="s">
        <v>948</v>
      </c>
    </row>
    <row r="913" spans="1:12" x14ac:dyDescent="0.25">
      <c r="A913" t="s">
        <v>1987</v>
      </c>
    </row>
    <row r="914" spans="1:12" x14ac:dyDescent="0.25">
      <c r="A914" t="s">
        <v>202</v>
      </c>
    </row>
    <row r="915" spans="1:12" x14ac:dyDescent="0.25">
      <c r="A915" t="s">
        <v>401</v>
      </c>
      <c r="B915" t="s">
        <v>273</v>
      </c>
      <c r="C915" t="s">
        <v>427</v>
      </c>
      <c r="D915" t="s">
        <v>428</v>
      </c>
      <c r="E915" t="s">
        <v>429</v>
      </c>
      <c r="F915" t="s">
        <v>430</v>
      </c>
      <c r="G915" t="s">
        <v>431</v>
      </c>
      <c r="H915" t="s">
        <v>1346</v>
      </c>
      <c r="I915" t="s">
        <v>432</v>
      </c>
      <c r="J915" t="s">
        <v>436</v>
      </c>
      <c r="K915" t="s">
        <v>357</v>
      </c>
      <c r="L915" t="s">
        <v>437</v>
      </c>
    </row>
    <row r="916" spans="1:12" x14ac:dyDescent="0.25">
      <c r="A916" t="s">
        <v>402</v>
      </c>
      <c r="B916" t="s">
        <v>364</v>
      </c>
      <c r="C916" t="s">
        <v>536</v>
      </c>
      <c r="D916" t="s">
        <v>1547</v>
      </c>
      <c r="E916" t="s">
        <v>287</v>
      </c>
      <c r="F916" t="s">
        <v>287</v>
      </c>
      <c r="G916" t="s">
        <v>536</v>
      </c>
      <c r="H916" t="s">
        <v>287</v>
      </c>
      <c r="I916" t="s">
        <v>287</v>
      </c>
      <c r="J916" t="s">
        <v>536</v>
      </c>
      <c r="K916" t="s">
        <v>287</v>
      </c>
      <c r="L916" t="s">
        <v>287</v>
      </c>
    </row>
    <row r="917" spans="1:12" x14ac:dyDescent="0.25">
      <c r="A917" t="s">
        <v>406</v>
      </c>
      <c r="B917" t="s">
        <v>590</v>
      </c>
      <c r="C917" t="s">
        <v>323</v>
      </c>
      <c r="D917" t="s">
        <v>684</v>
      </c>
      <c r="E917" t="s">
        <v>492</v>
      </c>
      <c r="F917" t="s">
        <v>805</v>
      </c>
      <c r="G917" t="s">
        <v>948</v>
      </c>
      <c r="H917" t="s">
        <v>492</v>
      </c>
      <c r="I917" t="s">
        <v>818</v>
      </c>
      <c r="J917" t="s">
        <v>521</v>
      </c>
      <c r="K917" t="s">
        <v>805</v>
      </c>
      <c r="L917" t="s">
        <v>286</v>
      </c>
    </row>
    <row r="918" spans="1:12" x14ac:dyDescent="0.25">
      <c r="A918" t="s">
        <v>304</v>
      </c>
      <c r="B918" t="s">
        <v>562</v>
      </c>
      <c r="C918" t="s">
        <v>835</v>
      </c>
      <c r="D918" t="s">
        <v>1101</v>
      </c>
      <c r="E918" t="s">
        <v>492</v>
      </c>
      <c r="F918" t="s">
        <v>805</v>
      </c>
      <c r="G918" t="s">
        <v>948</v>
      </c>
      <c r="H918" t="s">
        <v>492</v>
      </c>
      <c r="I918" t="s">
        <v>835</v>
      </c>
      <c r="J918" t="s">
        <v>395</v>
      </c>
      <c r="K918" t="s">
        <v>805</v>
      </c>
      <c r="L918" t="s">
        <v>948</v>
      </c>
    </row>
    <row r="920" spans="1:12" x14ac:dyDescent="0.25">
      <c r="A920" t="s">
        <v>1988</v>
      </c>
    </row>
    <row r="921" spans="1:12" x14ac:dyDescent="0.25">
      <c r="A921" t="s">
        <v>203</v>
      </c>
    </row>
    <row r="922" spans="1:12" x14ac:dyDescent="0.25">
      <c r="A922" t="s">
        <v>371</v>
      </c>
      <c r="B922" t="s">
        <v>273</v>
      </c>
      <c r="C922" t="s">
        <v>427</v>
      </c>
      <c r="D922" t="s">
        <v>428</v>
      </c>
      <c r="E922" t="s">
        <v>429</v>
      </c>
      <c r="F922" t="s">
        <v>430</v>
      </c>
      <c r="G922" t="s">
        <v>431</v>
      </c>
      <c r="H922" t="s">
        <v>1346</v>
      </c>
      <c r="I922" t="s">
        <v>432</v>
      </c>
      <c r="J922" t="s">
        <v>436</v>
      </c>
      <c r="K922" t="s">
        <v>357</v>
      </c>
      <c r="L922" t="s">
        <v>437</v>
      </c>
    </row>
    <row r="923" spans="1:12" x14ac:dyDescent="0.25">
      <c r="A923" t="s">
        <v>375</v>
      </c>
      <c r="B923" t="s">
        <v>568</v>
      </c>
      <c r="C923" t="s">
        <v>570</v>
      </c>
      <c r="D923" t="s">
        <v>310</v>
      </c>
      <c r="E923" t="s">
        <v>287</v>
      </c>
      <c r="F923" t="s">
        <v>287</v>
      </c>
      <c r="G923" t="s">
        <v>287</v>
      </c>
      <c r="H923" t="s">
        <v>287</v>
      </c>
      <c r="I923" t="s">
        <v>488</v>
      </c>
      <c r="J923" t="s">
        <v>488</v>
      </c>
      <c r="K923" t="s">
        <v>488</v>
      </c>
      <c r="L923" t="s">
        <v>569</v>
      </c>
    </row>
    <row r="924" spans="1:12" x14ac:dyDescent="0.25">
      <c r="A924" t="s">
        <v>380</v>
      </c>
      <c r="B924" t="s">
        <v>982</v>
      </c>
      <c r="C924" t="s">
        <v>593</v>
      </c>
      <c r="D924" t="s">
        <v>519</v>
      </c>
      <c r="E924" t="s">
        <v>992</v>
      </c>
      <c r="F924" t="s">
        <v>992</v>
      </c>
      <c r="G924" t="s">
        <v>592</v>
      </c>
      <c r="H924" t="s">
        <v>592</v>
      </c>
      <c r="I924" t="s">
        <v>287</v>
      </c>
      <c r="J924" t="s">
        <v>287</v>
      </c>
      <c r="K924" t="s">
        <v>287</v>
      </c>
      <c r="L924" t="s">
        <v>992</v>
      </c>
    </row>
    <row r="925" spans="1:12" x14ac:dyDescent="0.25">
      <c r="A925" t="s">
        <v>386</v>
      </c>
      <c r="B925" t="s">
        <v>577</v>
      </c>
      <c r="C925" t="s">
        <v>731</v>
      </c>
      <c r="D925" t="s">
        <v>1457</v>
      </c>
      <c r="E925" t="s">
        <v>287</v>
      </c>
      <c r="F925" t="s">
        <v>287</v>
      </c>
      <c r="G925" t="s">
        <v>336</v>
      </c>
      <c r="H925" t="s">
        <v>287</v>
      </c>
      <c r="I925" t="s">
        <v>1915</v>
      </c>
      <c r="J925" t="s">
        <v>457</v>
      </c>
      <c r="K925" t="s">
        <v>287</v>
      </c>
      <c r="L925" t="s">
        <v>579</v>
      </c>
    </row>
    <row r="926" spans="1:12" x14ac:dyDescent="0.25">
      <c r="A926" t="s">
        <v>392</v>
      </c>
      <c r="B926" t="s">
        <v>718</v>
      </c>
      <c r="C926" t="s">
        <v>299</v>
      </c>
      <c r="D926" t="s">
        <v>1989</v>
      </c>
      <c r="E926" t="s">
        <v>462</v>
      </c>
      <c r="F926" t="s">
        <v>287</v>
      </c>
      <c r="G926" t="s">
        <v>564</v>
      </c>
      <c r="H926" t="s">
        <v>287</v>
      </c>
      <c r="I926" t="s">
        <v>1282</v>
      </c>
      <c r="J926" t="s">
        <v>564</v>
      </c>
      <c r="K926" t="s">
        <v>287</v>
      </c>
      <c r="L926" t="s">
        <v>564</v>
      </c>
    </row>
    <row r="927" spans="1:12" x14ac:dyDescent="0.25">
      <c r="A927" t="s">
        <v>304</v>
      </c>
      <c r="B927" t="s">
        <v>562</v>
      </c>
      <c r="C927" t="s">
        <v>835</v>
      </c>
      <c r="D927" t="s">
        <v>1101</v>
      </c>
      <c r="E927" t="s">
        <v>492</v>
      </c>
      <c r="F927" t="s">
        <v>805</v>
      </c>
      <c r="G927" t="s">
        <v>948</v>
      </c>
      <c r="H927" t="s">
        <v>492</v>
      </c>
      <c r="I927" t="s">
        <v>835</v>
      </c>
      <c r="J927" t="s">
        <v>395</v>
      </c>
      <c r="K927" t="s">
        <v>805</v>
      </c>
      <c r="L927" t="s">
        <v>948</v>
      </c>
    </row>
    <row r="929" spans="1:12" x14ac:dyDescent="0.25">
      <c r="A929" t="s">
        <v>1990</v>
      </c>
    </row>
    <row r="930" spans="1:12" x14ac:dyDescent="0.25">
      <c r="A930" t="s">
        <v>204</v>
      </c>
    </row>
    <row r="931" spans="1:12" x14ac:dyDescent="0.25">
      <c r="A931" t="s">
        <v>736</v>
      </c>
      <c r="B931" t="s">
        <v>273</v>
      </c>
      <c r="C931" t="s">
        <v>427</v>
      </c>
      <c r="D931" t="s">
        <v>428</v>
      </c>
      <c r="E931" t="s">
        <v>429</v>
      </c>
      <c r="F931" t="s">
        <v>430</v>
      </c>
      <c r="G931" t="s">
        <v>431</v>
      </c>
      <c r="H931" t="s">
        <v>1346</v>
      </c>
      <c r="I931" t="s">
        <v>432</v>
      </c>
      <c r="J931" t="s">
        <v>436</v>
      </c>
      <c r="K931" t="s">
        <v>357</v>
      </c>
      <c r="L931" t="s">
        <v>437</v>
      </c>
    </row>
    <row r="932" spans="1:12" x14ac:dyDescent="0.25">
      <c r="A932" t="s">
        <v>737</v>
      </c>
      <c r="B932" t="s">
        <v>1991</v>
      </c>
      <c r="C932" t="s">
        <v>733</v>
      </c>
      <c r="D932" t="s">
        <v>405</v>
      </c>
      <c r="E932" t="s">
        <v>847</v>
      </c>
      <c r="F932" t="s">
        <v>287</v>
      </c>
      <c r="G932" t="s">
        <v>294</v>
      </c>
      <c r="H932" t="s">
        <v>980</v>
      </c>
      <c r="I932" t="s">
        <v>1315</v>
      </c>
      <c r="J932" t="s">
        <v>318</v>
      </c>
      <c r="K932" t="s">
        <v>980</v>
      </c>
      <c r="L932" t="s">
        <v>318</v>
      </c>
    </row>
    <row r="933" spans="1:12" x14ac:dyDescent="0.25">
      <c r="A933" t="s">
        <v>741</v>
      </c>
      <c r="B933" t="s">
        <v>1203</v>
      </c>
      <c r="C933" t="s">
        <v>921</v>
      </c>
      <c r="D933" t="s">
        <v>1060</v>
      </c>
      <c r="E933" t="s">
        <v>287</v>
      </c>
      <c r="F933" t="s">
        <v>287</v>
      </c>
      <c r="G933" t="s">
        <v>287</v>
      </c>
      <c r="H933" t="s">
        <v>287</v>
      </c>
      <c r="I933" t="s">
        <v>287</v>
      </c>
      <c r="J933" t="s">
        <v>287</v>
      </c>
      <c r="K933" t="s">
        <v>287</v>
      </c>
      <c r="L933" t="s">
        <v>378</v>
      </c>
    </row>
    <row r="934" spans="1:12" x14ac:dyDescent="0.25">
      <c r="A934" t="s">
        <v>1205</v>
      </c>
      <c r="B934" t="s">
        <v>368</v>
      </c>
      <c r="C934" t="s">
        <v>287</v>
      </c>
      <c r="D934" t="s">
        <v>287</v>
      </c>
      <c r="E934" t="s">
        <v>287</v>
      </c>
      <c r="F934" t="s">
        <v>287</v>
      </c>
      <c r="G934" t="s">
        <v>287</v>
      </c>
      <c r="H934" t="s">
        <v>287</v>
      </c>
      <c r="I934" t="s">
        <v>391</v>
      </c>
      <c r="J934" t="s">
        <v>287</v>
      </c>
      <c r="K934" t="s">
        <v>287</v>
      </c>
      <c r="L934" t="s">
        <v>287</v>
      </c>
    </row>
    <row r="935" spans="1:12" x14ac:dyDescent="0.25">
      <c r="A935" t="s">
        <v>742</v>
      </c>
      <c r="B935" t="s">
        <v>1427</v>
      </c>
      <c r="C935" t="s">
        <v>948</v>
      </c>
      <c r="D935" t="s">
        <v>1175</v>
      </c>
      <c r="E935" t="s">
        <v>287</v>
      </c>
      <c r="F935" t="s">
        <v>535</v>
      </c>
      <c r="G935" t="s">
        <v>855</v>
      </c>
      <c r="H935" t="s">
        <v>535</v>
      </c>
      <c r="I935" t="s">
        <v>878</v>
      </c>
      <c r="J935" t="s">
        <v>535</v>
      </c>
      <c r="K935" t="s">
        <v>287</v>
      </c>
      <c r="L935" t="s">
        <v>878</v>
      </c>
    </row>
    <row r="936" spans="1:12" x14ac:dyDescent="0.25">
      <c r="A936" t="s">
        <v>304</v>
      </c>
      <c r="B936" t="s">
        <v>562</v>
      </c>
      <c r="C936" t="s">
        <v>835</v>
      </c>
      <c r="D936" t="s">
        <v>1101</v>
      </c>
      <c r="E936" t="s">
        <v>492</v>
      </c>
      <c r="F936" t="s">
        <v>805</v>
      </c>
      <c r="G936" t="s">
        <v>948</v>
      </c>
      <c r="H936" t="s">
        <v>492</v>
      </c>
      <c r="I936" t="s">
        <v>835</v>
      </c>
      <c r="J936" t="s">
        <v>395</v>
      </c>
      <c r="K936" t="s">
        <v>805</v>
      </c>
      <c r="L936" t="s">
        <v>948</v>
      </c>
    </row>
    <row r="938" spans="1:12" x14ac:dyDescent="0.25">
      <c r="A938" t="s">
        <v>1992</v>
      </c>
    </row>
    <row r="939" spans="1:12" x14ac:dyDescent="0.25">
      <c r="A939" t="s">
        <v>205</v>
      </c>
    </row>
    <row r="940" spans="1:12" x14ac:dyDescent="0.25">
      <c r="A940" t="s">
        <v>313</v>
      </c>
      <c r="B940" t="s">
        <v>273</v>
      </c>
      <c r="C940" t="s">
        <v>427</v>
      </c>
      <c r="D940" t="s">
        <v>428</v>
      </c>
      <c r="E940" t="s">
        <v>429</v>
      </c>
      <c r="F940" t="s">
        <v>430</v>
      </c>
      <c r="G940" t="s">
        <v>431</v>
      </c>
      <c r="H940" t="s">
        <v>1346</v>
      </c>
      <c r="I940" t="s">
        <v>432</v>
      </c>
      <c r="J940" t="s">
        <v>436</v>
      </c>
      <c r="K940" t="s">
        <v>357</v>
      </c>
      <c r="L940" t="s">
        <v>437</v>
      </c>
    </row>
    <row r="941" spans="1:12" x14ac:dyDescent="0.25">
      <c r="A941" t="s">
        <v>314</v>
      </c>
      <c r="B941" t="s">
        <v>393</v>
      </c>
      <c r="C941" t="s">
        <v>396</v>
      </c>
      <c r="D941" t="s">
        <v>1389</v>
      </c>
      <c r="E941" t="s">
        <v>287</v>
      </c>
      <c r="F941" t="s">
        <v>492</v>
      </c>
      <c r="G941" t="s">
        <v>342</v>
      </c>
      <c r="H941" t="s">
        <v>287</v>
      </c>
      <c r="I941" t="s">
        <v>722</v>
      </c>
      <c r="J941" t="s">
        <v>574</v>
      </c>
      <c r="K941" t="s">
        <v>287</v>
      </c>
      <c r="L941" t="s">
        <v>342</v>
      </c>
    </row>
    <row r="942" spans="1:12" x14ac:dyDescent="0.25">
      <c r="A942" t="s">
        <v>321</v>
      </c>
      <c r="B942" t="s">
        <v>598</v>
      </c>
      <c r="C942" t="s">
        <v>601</v>
      </c>
      <c r="D942" t="s">
        <v>602</v>
      </c>
      <c r="E942" t="s">
        <v>539</v>
      </c>
      <c r="F942" t="s">
        <v>287</v>
      </c>
      <c r="G942" t="s">
        <v>601</v>
      </c>
      <c r="H942" t="s">
        <v>539</v>
      </c>
      <c r="I942" t="s">
        <v>600</v>
      </c>
      <c r="J942" t="s">
        <v>318</v>
      </c>
      <c r="K942" t="s">
        <v>599</v>
      </c>
      <c r="L942" t="s">
        <v>601</v>
      </c>
    </row>
    <row r="943" spans="1:12" x14ac:dyDescent="0.25">
      <c r="A943" t="s">
        <v>304</v>
      </c>
      <c r="B943" t="s">
        <v>562</v>
      </c>
      <c r="C943" t="s">
        <v>835</v>
      </c>
      <c r="D943" t="s">
        <v>1101</v>
      </c>
      <c r="E943" t="s">
        <v>492</v>
      </c>
      <c r="F943" t="s">
        <v>805</v>
      </c>
      <c r="G943" t="s">
        <v>948</v>
      </c>
      <c r="H943" t="s">
        <v>492</v>
      </c>
      <c r="I943" t="s">
        <v>835</v>
      </c>
      <c r="J943" t="s">
        <v>395</v>
      </c>
      <c r="K943" t="s">
        <v>805</v>
      </c>
      <c r="L943" t="s">
        <v>948</v>
      </c>
    </row>
    <row r="945" spans="1:20" x14ac:dyDescent="0.25">
      <c r="A945" t="s">
        <v>1993</v>
      </c>
    </row>
    <row r="946" spans="1:20" x14ac:dyDescent="0.25">
      <c r="A946" t="s">
        <v>207</v>
      </c>
    </row>
    <row r="947" spans="1:20" x14ac:dyDescent="0.25">
      <c r="A947" t="s">
        <v>272</v>
      </c>
      <c r="B947" t="s">
        <v>273</v>
      </c>
      <c r="C947" t="s">
        <v>1363</v>
      </c>
      <c r="D947" t="s">
        <v>1364</v>
      </c>
      <c r="E947" t="s">
        <v>1365</v>
      </c>
      <c r="F947" t="s">
        <v>1366</v>
      </c>
      <c r="G947" t="s">
        <v>1367</v>
      </c>
      <c r="H947" t="s">
        <v>1368</v>
      </c>
      <c r="I947" t="s">
        <v>1369</v>
      </c>
      <c r="J947" t="s">
        <v>1370</v>
      </c>
      <c r="K947" t="s">
        <v>1371</v>
      </c>
      <c r="L947" t="s">
        <v>1372</v>
      </c>
      <c r="M947" t="s">
        <v>1373</v>
      </c>
      <c r="N947" t="s">
        <v>1374</v>
      </c>
      <c r="O947" t="s">
        <v>372</v>
      </c>
      <c r="P947" t="s">
        <v>1375</v>
      </c>
      <c r="Q947" t="s">
        <v>1224</v>
      </c>
      <c r="R947" t="s">
        <v>357</v>
      </c>
      <c r="S947" t="s">
        <v>280</v>
      </c>
      <c r="T947" t="s">
        <v>1376</v>
      </c>
    </row>
    <row r="948" spans="1:20" x14ac:dyDescent="0.25">
      <c r="A948" t="s">
        <v>282</v>
      </c>
      <c r="B948" t="s">
        <v>548</v>
      </c>
      <c r="C948" t="s">
        <v>287</v>
      </c>
      <c r="D948" t="s">
        <v>550</v>
      </c>
      <c r="E948" t="s">
        <v>491</v>
      </c>
      <c r="F948" t="s">
        <v>1884</v>
      </c>
      <c r="G948" t="s">
        <v>287</v>
      </c>
      <c r="H948" t="s">
        <v>287</v>
      </c>
      <c r="I948" t="s">
        <v>287</v>
      </c>
      <c r="J948" t="s">
        <v>287</v>
      </c>
      <c r="K948" t="s">
        <v>517</v>
      </c>
      <c r="L948" t="s">
        <v>550</v>
      </c>
      <c r="M948" t="s">
        <v>1884</v>
      </c>
      <c r="N948" t="s">
        <v>1271</v>
      </c>
      <c r="O948" t="s">
        <v>287</v>
      </c>
      <c r="P948" t="s">
        <v>517</v>
      </c>
      <c r="Q948" t="s">
        <v>619</v>
      </c>
      <c r="R948" t="s">
        <v>287</v>
      </c>
      <c r="S948" t="s">
        <v>287</v>
      </c>
      <c r="T948" t="s">
        <v>517</v>
      </c>
    </row>
    <row r="949" spans="1:20" x14ac:dyDescent="0.25">
      <c r="A949" t="s">
        <v>290</v>
      </c>
      <c r="B949" t="s">
        <v>598</v>
      </c>
      <c r="C949" t="s">
        <v>318</v>
      </c>
      <c r="D949" t="s">
        <v>308</v>
      </c>
      <c r="E949" t="s">
        <v>644</v>
      </c>
      <c r="F949" t="s">
        <v>600</v>
      </c>
      <c r="G949" t="s">
        <v>287</v>
      </c>
      <c r="H949" t="s">
        <v>287</v>
      </c>
      <c r="I949" t="s">
        <v>599</v>
      </c>
      <c r="J949" t="s">
        <v>287</v>
      </c>
      <c r="K949" t="s">
        <v>667</v>
      </c>
      <c r="L949" t="s">
        <v>308</v>
      </c>
      <c r="M949" t="s">
        <v>791</v>
      </c>
      <c r="N949" t="s">
        <v>1072</v>
      </c>
      <c r="O949" t="s">
        <v>287</v>
      </c>
      <c r="P949" t="s">
        <v>539</v>
      </c>
      <c r="Q949" t="s">
        <v>673</v>
      </c>
      <c r="R949" t="s">
        <v>599</v>
      </c>
      <c r="S949" t="s">
        <v>287</v>
      </c>
      <c r="T949" t="s">
        <v>683</v>
      </c>
    </row>
    <row r="950" spans="1:20" x14ac:dyDescent="0.25">
      <c r="A950" t="s">
        <v>298</v>
      </c>
      <c r="B950" t="s">
        <v>557</v>
      </c>
      <c r="C950" t="s">
        <v>287</v>
      </c>
      <c r="D950" t="s">
        <v>683</v>
      </c>
      <c r="E950" t="s">
        <v>1173</v>
      </c>
      <c r="F950" t="s">
        <v>669</v>
      </c>
      <c r="G950" t="s">
        <v>287</v>
      </c>
      <c r="H950" t="s">
        <v>287</v>
      </c>
      <c r="I950" t="s">
        <v>287</v>
      </c>
      <c r="J950" t="s">
        <v>287</v>
      </c>
      <c r="K950" t="s">
        <v>644</v>
      </c>
      <c r="L950" t="s">
        <v>683</v>
      </c>
      <c r="M950" t="s">
        <v>491</v>
      </c>
      <c r="N950" t="s">
        <v>1350</v>
      </c>
      <c r="O950" t="s">
        <v>287</v>
      </c>
      <c r="P950" t="s">
        <v>287</v>
      </c>
      <c r="Q950" t="s">
        <v>683</v>
      </c>
      <c r="R950" t="s">
        <v>287</v>
      </c>
      <c r="S950" t="s">
        <v>287</v>
      </c>
      <c r="T950" t="s">
        <v>460</v>
      </c>
    </row>
    <row r="951" spans="1:20" x14ac:dyDescent="0.25">
      <c r="A951" t="s">
        <v>304</v>
      </c>
      <c r="B951" t="s">
        <v>1590</v>
      </c>
      <c r="C951" t="s">
        <v>539</v>
      </c>
      <c r="D951" t="s">
        <v>318</v>
      </c>
      <c r="E951" t="s">
        <v>1080</v>
      </c>
      <c r="F951" t="s">
        <v>1384</v>
      </c>
      <c r="G951" t="s">
        <v>287</v>
      </c>
      <c r="H951" t="s">
        <v>287</v>
      </c>
      <c r="I951" t="s">
        <v>805</v>
      </c>
      <c r="J951" t="s">
        <v>287</v>
      </c>
      <c r="K951" t="s">
        <v>679</v>
      </c>
      <c r="L951" t="s">
        <v>318</v>
      </c>
      <c r="M951" t="s">
        <v>420</v>
      </c>
      <c r="N951" t="s">
        <v>659</v>
      </c>
      <c r="O951" t="s">
        <v>287</v>
      </c>
      <c r="P951" t="s">
        <v>539</v>
      </c>
      <c r="Q951" t="s">
        <v>323</v>
      </c>
      <c r="R951" t="s">
        <v>805</v>
      </c>
      <c r="S951" t="s">
        <v>287</v>
      </c>
      <c r="T951" t="s">
        <v>395</v>
      </c>
    </row>
    <row r="953" spans="1:20" x14ac:dyDescent="0.25">
      <c r="A953" t="s">
        <v>1994</v>
      </c>
    </row>
    <row r="954" spans="1:20" x14ac:dyDescent="0.25">
      <c r="A954" t="s">
        <v>208</v>
      </c>
    </row>
    <row r="955" spans="1:20" x14ac:dyDescent="0.25">
      <c r="A955" t="s">
        <v>401</v>
      </c>
      <c r="B955" t="s">
        <v>273</v>
      </c>
      <c r="C955" t="s">
        <v>1363</v>
      </c>
      <c r="D955" t="s">
        <v>1364</v>
      </c>
      <c r="E955" t="s">
        <v>1365</v>
      </c>
      <c r="F955" t="s">
        <v>1366</v>
      </c>
      <c r="G955" t="s">
        <v>1367</v>
      </c>
      <c r="H955" t="s">
        <v>1368</v>
      </c>
      <c r="I955" t="s">
        <v>1369</v>
      </c>
      <c r="J955" t="s">
        <v>1370</v>
      </c>
      <c r="K955" t="s">
        <v>1371</v>
      </c>
      <c r="L955" t="s">
        <v>1372</v>
      </c>
      <c r="M955" t="s">
        <v>1373</v>
      </c>
      <c r="N955" t="s">
        <v>1374</v>
      </c>
      <c r="O955" t="s">
        <v>372</v>
      </c>
      <c r="P955" t="s">
        <v>1375</v>
      </c>
      <c r="Q955" t="s">
        <v>1224</v>
      </c>
      <c r="R955" t="s">
        <v>357</v>
      </c>
      <c r="S955" t="s">
        <v>280</v>
      </c>
      <c r="T955" t="s">
        <v>1376</v>
      </c>
    </row>
    <row r="956" spans="1:20" x14ac:dyDescent="0.25">
      <c r="A956" t="s">
        <v>402</v>
      </c>
      <c r="B956" t="s">
        <v>364</v>
      </c>
      <c r="C956" t="s">
        <v>287</v>
      </c>
      <c r="D956" t="s">
        <v>536</v>
      </c>
      <c r="E956" t="s">
        <v>1116</v>
      </c>
      <c r="F956" t="s">
        <v>588</v>
      </c>
      <c r="G956" t="s">
        <v>287</v>
      </c>
      <c r="H956" t="s">
        <v>287</v>
      </c>
      <c r="I956" t="s">
        <v>287</v>
      </c>
      <c r="J956" t="s">
        <v>287</v>
      </c>
      <c r="K956" t="s">
        <v>1209</v>
      </c>
      <c r="L956" t="s">
        <v>287</v>
      </c>
      <c r="M956" t="s">
        <v>651</v>
      </c>
      <c r="N956" t="s">
        <v>1209</v>
      </c>
      <c r="O956" t="s">
        <v>287</v>
      </c>
      <c r="P956" t="s">
        <v>536</v>
      </c>
      <c r="Q956" t="s">
        <v>536</v>
      </c>
      <c r="R956" t="s">
        <v>287</v>
      </c>
      <c r="S956" t="s">
        <v>287</v>
      </c>
      <c r="T956" t="s">
        <v>287</v>
      </c>
    </row>
    <row r="957" spans="1:20" x14ac:dyDescent="0.25">
      <c r="A957" t="s">
        <v>406</v>
      </c>
      <c r="B957" t="s">
        <v>1782</v>
      </c>
      <c r="C957" t="s">
        <v>992</v>
      </c>
      <c r="D957" t="s">
        <v>1280</v>
      </c>
      <c r="E957" t="s">
        <v>311</v>
      </c>
      <c r="F957" t="s">
        <v>733</v>
      </c>
      <c r="G957" t="s">
        <v>287</v>
      </c>
      <c r="H957" t="s">
        <v>287</v>
      </c>
      <c r="I957" t="s">
        <v>805</v>
      </c>
      <c r="J957" t="s">
        <v>287</v>
      </c>
      <c r="K957" t="s">
        <v>1385</v>
      </c>
      <c r="L957" t="s">
        <v>592</v>
      </c>
      <c r="M957" t="s">
        <v>378</v>
      </c>
      <c r="N957" t="s">
        <v>1266</v>
      </c>
      <c r="O957" t="s">
        <v>287</v>
      </c>
      <c r="P957" t="s">
        <v>535</v>
      </c>
      <c r="Q957" t="s">
        <v>818</v>
      </c>
      <c r="R957" t="s">
        <v>805</v>
      </c>
      <c r="S957" t="s">
        <v>287</v>
      </c>
      <c r="T957" t="s">
        <v>1071</v>
      </c>
    </row>
    <row r="958" spans="1:20" x14ac:dyDescent="0.25">
      <c r="A958" t="s">
        <v>304</v>
      </c>
      <c r="B958" t="s">
        <v>1590</v>
      </c>
      <c r="C958" t="s">
        <v>539</v>
      </c>
      <c r="D958" t="s">
        <v>318</v>
      </c>
      <c r="E958" t="s">
        <v>1080</v>
      </c>
      <c r="F958" t="s">
        <v>1384</v>
      </c>
      <c r="G958" t="s">
        <v>287</v>
      </c>
      <c r="H958" t="s">
        <v>287</v>
      </c>
      <c r="I958" t="s">
        <v>805</v>
      </c>
      <c r="J958" t="s">
        <v>287</v>
      </c>
      <c r="K958" t="s">
        <v>679</v>
      </c>
      <c r="L958" t="s">
        <v>318</v>
      </c>
      <c r="M958" t="s">
        <v>420</v>
      </c>
      <c r="N958" t="s">
        <v>659</v>
      </c>
      <c r="O958" t="s">
        <v>287</v>
      </c>
      <c r="P958" t="s">
        <v>539</v>
      </c>
      <c r="Q958" t="s">
        <v>323</v>
      </c>
      <c r="R958" t="s">
        <v>805</v>
      </c>
      <c r="S958" t="s">
        <v>287</v>
      </c>
      <c r="T958" t="s">
        <v>395</v>
      </c>
    </row>
    <row r="960" spans="1:20" x14ac:dyDescent="0.25">
      <c r="A960" t="s">
        <v>1995</v>
      </c>
    </row>
    <row r="961" spans="1:20" x14ac:dyDescent="0.25">
      <c r="A961" t="s">
        <v>209</v>
      </c>
    </row>
    <row r="962" spans="1:20" x14ac:dyDescent="0.25">
      <c r="A962" t="s">
        <v>736</v>
      </c>
      <c r="B962" t="s">
        <v>273</v>
      </c>
      <c r="C962" t="s">
        <v>1363</v>
      </c>
      <c r="D962" t="s">
        <v>1364</v>
      </c>
      <c r="E962" t="s">
        <v>1365</v>
      </c>
      <c r="F962" t="s">
        <v>1366</v>
      </c>
      <c r="G962" t="s">
        <v>1367</v>
      </c>
      <c r="H962" t="s">
        <v>1368</v>
      </c>
      <c r="I962" t="s">
        <v>1369</v>
      </c>
      <c r="J962" t="s">
        <v>1370</v>
      </c>
      <c r="K962" t="s">
        <v>1371</v>
      </c>
      <c r="L962" t="s">
        <v>1372</v>
      </c>
      <c r="M962" t="s">
        <v>1373</v>
      </c>
      <c r="N962" t="s">
        <v>1374</v>
      </c>
      <c r="O962" t="s">
        <v>372</v>
      </c>
      <c r="P962" t="s">
        <v>1375</v>
      </c>
      <c r="Q962" t="s">
        <v>1224</v>
      </c>
      <c r="R962" t="s">
        <v>357</v>
      </c>
      <c r="S962" t="s">
        <v>280</v>
      </c>
      <c r="T962" t="s">
        <v>1376</v>
      </c>
    </row>
    <row r="963" spans="1:20" x14ac:dyDescent="0.25">
      <c r="A963" t="s">
        <v>737</v>
      </c>
      <c r="B963" t="s">
        <v>1947</v>
      </c>
      <c r="C963" t="s">
        <v>980</v>
      </c>
      <c r="D963" t="s">
        <v>541</v>
      </c>
      <c r="E963" t="s">
        <v>466</v>
      </c>
      <c r="F963" t="s">
        <v>835</v>
      </c>
      <c r="G963" t="s">
        <v>287</v>
      </c>
      <c r="H963" t="s">
        <v>287</v>
      </c>
      <c r="I963" t="s">
        <v>287</v>
      </c>
      <c r="J963" t="s">
        <v>287</v>
      </c>
      <c r="K963" t="s">
        <v>1331</v>
      </c>
      <c r="L963" t="s">
        <v>377</v>
      </c>
      <c r="M963" t="s">
        <v>284</v>
      </c>
      <c r="N963" t="s">
        <v>677</v>
      </c>
      <c r="O963" t="s">
        <v>287</v>
      </c>
      <c r="P963" t="s">
        <v>980</v>
      </c>
      <c r="Q963" t="s">
        <v>339</v>
      </c>
      <c r="R963" t="s">
        <v>980</v>
      </c>
      <c r="S963" t="s">
        <v>287</v>
      </c>
      <c r="T963" t="s">
        <v>408</v>
      </c>
    </row>
    <row r="964" spans="1:20" x14ac:dyDescent="0.25">
      <c r="A964" t="s">
        <v>741</v>
      </c>
      <c r="B964" t="s">
        <v>1203</v>
      </c>
      <c r="C964" t="s">
        <v>921</v>
      </c>
      <c r="D964" t="s">
        <v>287</v>
      </c>
      <c r="E964" t="s">
        <v>378</v>
      </c>
      <c r="F964" t="s">
        <v>1145</v>
      </c>
      <c r="G964" t="s">
        <v>287</v>
      </c>
      <c r="H964" t="s">
        <v>287</v>
      </c>
      <c r="I964" t="s">
        <v>287</v>
      </c>
      <c r="J964" t="s">
        <v>287</v>
      </c>
      <c r="K964" t="s">
        <v>1059</v>
      </c>
      <c r="L964" t="s">
        <v>287</v>
      </c>
      <c r="M964" t="s">
        <v>378</v>
      </c>
      <c r="N964" t="s">
        <v>1145</v>
      </c>
      <c r="O964" t="s">
        <v>287</v>
      </c>
      <c r="P964" t="s">
        <v>921</v>
      </c>
      <c r="Q964" t="s">
        <v>378</v>
      </c>
      <c r="R964" t="s">
        <v>287</v>
      </c>
      <c r="S964" t="s">
        <v>287</v>
      </c>
      <c r="T964" t="s">
        <v>287</v>
      </c>
    </row>
    <row r="965" spans="1:20" x14ac:dyDescent="0.25">
      <c r="A965" t="s">
        <v>1205</v>
      </c>
      <c r="B965" t="s">
        <v>368</v>
      </c>
      <c r="C965" t="s">
        <v>287</v>
      </c>
      <c r="D965" t="s">
        <v>287</v>
      </c>
      <c r="E965" t="s">
        <v>391</v>
      </c>
      <c r="F965" t="s">
        <v>287</v>
      </c>
      <c r="G965" t="s">
        <v>287</v>
      </c>
      <c r="H965" t="s">
        <v>287</v>
      </c>
      <c r="I965" t="s">
        <v>287</v>
      </c>
      <c r="J965" t="s">
        <v>287</v>
      </c>
      <c r="K965" t="s">
        <v>581</v>
      </c>
      <c r="L965" t="s">
        <v>287</v>
      </c>
      <c r="M965" t="s">
        <v>287</v>
      </c>
      <c r="N965" t="s">
        <v>287</v>
      </c>
      <c r="O965" t="s">
        <v>287</v>
      </c>
      <c r="P965" t="s">
        <v>287</v>
      </c>
      <c r="Q965" t="s">
        <v>287</v>
      </c>
      <c r="R965" t="s">
        <v>287</v>
      </c>
      <c r="S965" t="s">
        <v>287</v>
      </c>
      <c r="T965" t="s">
        <v>287</v>
      </c>
    </row>
    <row r="966" spans="1:20" x14ac:dyDescent="0.25">
      <c r="A966" t="s">
        <v>742</v>
      </c>
      <c r="B966" t="s">
        <v>1427</v>
      </c>
      <c r="C966" t="s">
        <v>1071</v>
      </c>
      <c r="D966" t="s">
        <v>349</v>
      </c>
      <c r="E966" t="s">
        <v>581</v>
      </c>
      <c r="F966" t="s">
        <v>1052</v>
      </c>
      <c r="G966" t="s">
        <v>287</v>
      </c>
      <c r="H966" t="s">
        <v>287</v>
      </c>
      <c r="I966" t="s">
        <v>535</v>
      </c>
      <c r="J966" t="s">
        <v>287</v>
      </c>
      <c r="K966" t="s">
        <v>1996</v>
      </c>
      <c r="L966" t="s">
        <v>1071</v>
      </c>
      <c r="M966" t="s">
        <v>702</v>
      </c>
      <c r="N966" t="s">
        <v>1190</v>
      </c>
      <c r="O966" t="s">
        <v>287</v>
      </c>
      <c r="P966" t="s">
        <v>1071</v>
      </c>
      <c r="Q966" t="s">
        <v>535</v>
      </c>
      <c r="R966" t="s">
        <v>287</v>
      </c>
      <c r="S966" t="s">
        <v>287</v>
      </c>
      <c r="T966" t="s">
        <v>308</v>
      </c>
    </row>
    <row r="967" spans="1:20" x14ac:dyDescent="0.25">
      <c r="A967" t="s">
        <v>304</v>
      </c>
      <c r="B967" t="s">
        <v>1590</v>
      </c>
      <c r="C967" t="s">
        <v>539</v>
      </c>
      <c r="D967" t="s">
        <v>318</v>
      </c>
      <c r="E967" t="s">
        <v>1080</v>
      </c>
      <c r="F967" t="s">
        <v>1384</v>
      </c>
      <c r="G967" t="s">
        <v>287</v>
      </c>
      <c r="H967" t="s">
        <v>287</v>
      </c>
      <c r="I967" t="s">
        <v>805</v>
      </c>
      <c r="J967" t="s">
        <v>287</v>
      </c>
      <c r="K967" t="s">
        <v>679</v>
      </c>
      <c r="L967" t="s">
        <v>318</v>
      </c>
      <c r="M967" t="s">
        <v>420</v>
      </c>
      <c r="N967" t="s">
        <v>659</v>
      </c>
      <c r="O967" t="s">
        <v>287</v>
      </c>
      <c r="P967" t="s">
        <v>539</v>
      </c>
      <c r="Q967" t="s">
        <v>323</v>
      </c>
      <c r="R967" t="s">
        <v>805</v>
      </c>
      <c r="S967" t="s">
        <v>287</v>
      </c>
      <c r="T967" t="s">
        <v>395</v>
      </c>
    </row>
    <row r="969" spans="1:20" x14ac:dyDescent="0.25">
      <c r="A969" t="s">
        <v>1997</v>
      </c>
    </row>
    <row r="970" spans="1:20" x14ac:dyDescent="0.25">
      <c r="A970" t="s">
        <v>210</v>
      </c>
    </row>
    <row r="971" spans="1:20" x14ac:dyDescent="0.25">
      <c r="A971" t="s">
        <v>371</v>
      </c>
      <c r="B971" t="s">
        <v>273</v>
      </c>
      <c r="C971" t="s">
        <v>1363</v>
      </c>
      <c r="D971" t="s">
        <v>1364</v>
      </c>
      <c r="E971" t="s">
        <v>1365</v>
      </c>
      <c r="F971" t="s">
        <v>1366</v>
      </c>
      <c r="G971" t="s">
        <v>1367</v>
      </c>
      <c r="H971" t="s">
        <v>1368</v>
      </c>
      <c r="I971" t="s">
        <v>1369</v>
      </c>
      <c r="J971" t="s">
        <v>1370</v>
      </c>
      <c r="K971" t="s">
        <v>1371</v>
      </c>
      <c r="L971" t="s">
        <v>1372</v>
      </c>
      <c r="M971" t="s">
        <v>1373</v>
      </c>
      <c r="N971" t="s">
        <v>1374</v>
      </c>
      <c r="O971" t="s">
        <v>372</v>
      </c>
      <c r="P971" t="s">
        <v>1375</v>
      </c>
      <c r="Q971" t="s">
        <v>1224</v>
      </c>
      <c r="R971" t="s">
        <v>357</v>
      </c>
      <c r="S971" t="s">
        <v>280</v>
      </c>
      <c r="T971" t="s">
        <v>1376</v>
      </c>
    </row>
    <row r="972" spans="1:20" x14ac:dyDescent="0.25">
      <c r="A972" t="s">
        <v>375</v>
      </c>
      <c r="B972" t="s">
        <v>568</v>
      </c>
      <c r="C972" t="s">
        <v>287</v>
      </c>
      <c r="D972" t="s">
        <v>287</v>
      </c>
      <c r="E972" t="s">
        <v>570</v>
      </c>
      <c r="F972" t="s">
        <v>1378</v>
      </c>
      <c r="G972" t="s">
        <v>287</v>
      </c>
      <c r="H972" t="s">
        <v>287</v>
      </c>
      <c r="I972" t="s">
        <v>287</v>
      </c>
      <c r="J972" t="s">
        <v>287</v>
      </c>
      <c r="K972" t="s">
        <v>571</v>
      </c>
      <c r="L972" t="s">
        <v>287</v>
      </c>
      <c r="M972" t="s">
        <v>987</v>
      </c>
      <c r="N972" t="s">
        <v>1137</v>
      </c>
      <c r="O972" t="s">
        <v>287</v>
      </c>
      <c r="P972" t="s">
        <v>488</v>
      </c>
      <c r="Q972" t="s">
        <v>569</v>
      </c>
      <c r="R972" t="s">
        <v>287</v>
      </c>
      <c r="S972" t="s">
        <v>287</v>
      </c>
      <c r="T972" t="s">
        <v>287</v>
      </c>
    </row>
    <row r="973" spans="1:20" x14ac:dyDescent="0.25">
      <c r="A973" t="s">
        <v>380</v>
      </c>
      <c r="B973" t="s">
        <v>573</v>
      </c>
      <c r="C973" t="s">
        <v>416</v>
      </c>
      <c r="D973" t="s">
        <v>285</v>
      </c>
      <c r="E973" t="s">
        <v>344</v>
      </c>
      <c r="F973" t="s">
        <v>574</v>
      </c>
      <c r="G973" t="s">
        <v>287</v>
      </c>
      <c r="H973" t="s">
        <v>287</v>
      </c>
      <c r="I973" t="s">
        <v>574</v>
      </c>
      <c r="J973" t="s">
        <v>287</v>
      </c>
      <c r="K973" t="s">
        <v>678</v>
      </c>
      <c r="L973" t="s">
        <v>343</v>
      </c>
      <c r="M973" t="s">
        <v>1392</v>
      </c>
      <c r="N973" t="s">
        <v>1451</v>
      </c>
      <c r="O973" t="s">
        <v>287</v>
      </c>
      <c r="P973" t="s">
        <v>574</v>
      </c>
      <c r="Q973" t="s">
        <v>724</v>
      </c>
      <c r="R973" t="s">
        <v>574</v>
      </c>
      <c r="S973" t="s">
        <v>287</v>
      </c>
      <c r="T973" t="s">
        <v>416</v>
      </c>
    </row>
    <row r="974" spans="1:20" x14ac:dyDescent="0.25">
      <c r="A974" t="s">
        <v>386</v>
      </c>
      <c r="B974" t="s">
        <v>577</v>
      </c>
      <c r="C974" t="s">
        <v>287</v>
      </c>
      <c r="D974" t="s">
        <v>457</v>
      </c>
      <c r="E974" t="s">
        <v>1461</v>
      </c>
      <c r="F974" t="s">
        <v>398</v>
      </c>
      <c r="G974" t="s">
        <v>287</v>
      </c>
      <c r="H974" t="s">
        <v>287</v>
      </c>
      <c r="I974" t="s">
        <v>287</v>
      </c>
      <c r="J974" t="s">
        <v>287</v>
      </c>
      <c r="K974" t="s">
        <v>1014</v>
      </c>
      <c r="L974" t="s">
        <v>625</v>
      </c>
      <c r="M974" t="s">
        <v>815</v>
      </c>
      <c r="N974" t="s">
        <v>1461</v>
      </c>
      <c r="O974" t="s">
        <v>287</v>
      </c>
      <c r="P974" t="s">
        <v>287</v>
      </c>
      <c r="Q974" t="s">
        <v>457</v>
      </c>
      <c r="R974" t="s">
        <v>287</v>
      </c>
      <c r="S974" t="s">
        <v>287</v>
      </c>
      <c r="T974" t="s">
        <v>457</v>
      </c>
    </row>
    <row r="975" spans="1:20" x14ac:dyDescent="0.25">
      <c r="A975" t="s">
        <v>392</v>
      </c>
      <c r="B975" t="s">
        <v>718</v>
      </c>
      <c r="C975" t="s">
        <v>467</v>
      </c>
      <c r="D975" t="s">
        <v>1280</v>
      </c>
      <c r="E975" t="s">
        <v>1168</v>
      </c>
      <c r="F975" t="s">
        <v>1423</v>
      </c>
      <c r="G975" t="s">
        <v>287</v>
      </c>
      <c r="H975" t="s">
        <v>287</v>
      </c>
      <c r="I975" t="s">
        <v>287</v>
      </c>
      <c r="J975" t="s">
        <v>287</v>
      </c>
      <c r="K975" t="s">
        <v>1344</v>
      </c>
      <c r="L975" t="s">
        <v>1280</v>
      </c>
      <c r="M975" t="s">
        <v>640</v>
      </c>
      <c r="N975" t="s">
        <v>1524</v>
      </c>
      <c r="O975" t="s">
        <v>287</v>
      </c>
      <c r="P975" t="s">
        <v>467</v>
      </c>
      <c r="Q975" t="s">
        <v>719</v>
      </c>
      <c r="R975" t="s">
        <v>287</v>
      </c>
      <c r="S975" t="s">
        <v>287</v>
      </c>
      <c r="T975" t="s">
        <v>1280</v>
      </c>
    </row>
    <row r="976" spans="1:20" x14ac:dyDescent="0.25">
      <c r="A976" t="s">
        <v>304</v>
      </c>
      <c r="B976" t="s">
        <v>1590</v>
      </c>
      <c r="C976" t="s">
        <v>539</v>
      </c>
      <c r="D976" t="s">
        <v>318</v>
      </c>
      <c r="E976" t="s">
        <v>1080</v>
      </c>
      <c r="F976" t="s">
        <v>1384</v>
      </c>
      <c r="G976" t="s">
        <v>287</v>
      </c>
      <c r="H976" t="s">
        <v>287</v>
      </c>
      <c r="I976" t="s">
        <v>805</v>
      </c>
      <c r="J976" t="s">
        <v>287</v>
      </c>
      <c r="K976" t="s">
        <v>679</v>
      </c>
      <c r="L976" t="s">
        <v>318</v>
      </c>
      <c r="M976" t="s">
        <v>420</v>
      </c>
      <c r="N976" t="s">
        <v>659</v>
      </c>
      <c r="O976" t="s">
        <v>287</v>
      </c>
      <c r="P976" t="s">
        <v>539</v>
      </c>
      <c r="Q976" t="s">
        <v>323</v>
      </c>
      <c r="R976" t="s">
        <v>805</v>
      </c>
      <c r="S976" t="s">
        <v>287</v>
      </c>
      <c r="T976" t="s">
        <v>395</v>
      </c>
    </row>
    <row r="978" spans="1:20" x14ac:dyDescent="0.25">
      <c r="A978" t="s">
        <v>1998</v>
      </c>
    </row>
    <row r="979" spans="1:20" x14ac:dyDescent="0.25">
      <c r="A979" t="s">
        <v>211</v>
      </c>
    </row>
    <row r="980" spans="1:20" x14ac:dyDescent="0.25">
      <c r="A980" t="s">
        <v>313</v>
      </c>
      <c r="B980" t="s">
        <v>273</v>
      </c>
      <c r="C980" t="s">
        <v>1363</v>
      </c>
      <c r="D980" t="s">
        <v>1364</v>
      </c>
      <c r="E980" t="s">
        <v>1365</v>
      </c>
      <c r="F980" t="s">
        <v>1366</v>
      </c>
      <c r="G980" t="s">
        <v>1367</v>
      </c>
      <c r="H980" t="s">
        <v>1368</v>
      </c>
      <c r="I980" t="s">
        <v>1369</v>
      </c>
      <c r="J980" t="s">
        <v>1370</v>
      </c>
      <c r="K980" t="s">
        <v>1371</v>
      </c>
      <c r="L980" t="s">
        <v>1372</v>
      </c>
      <c r="M980" t="s">
        <v>1373</v>
      </c>
      <c r="N980" t="s">
        <v>1374</v>
      </c>
      <c r="O980" t="s">
        <v>372</v>
      </c>
      <c r="P980" t="s">
        <v>1375</v>
      </c>
      <c r="Q980" t="s">
        <v>1224</v>
      </c>
      <c r="R980" t="s">
        <v>357</v>
      </c>
      <c r="S980" t="s">
        <v>280</v>
      </c>
      <c r="T980" t="s">
        <v>1376</v>
      </c>
    </row>
    <row r="981" spans="1:20" x14ac:dyDescent="0.25">
      <c r="A981" t="s">
        <v>314</v>
      </c>
      <c r="B981" t="s">
        <v>393</v>
      </c>
      <c r="C981" t="s">
        <v>287</v>
      </c>
      <c r="D981" t="s">
        <v>342</v>
      </c>
      <c r="E981" t="s">
        <v>404</v>
      </c>
      <c r="F981" t="s">
        <v>587</v>
      </c>
      <c r="G981" t="s">
        <v>287</v>
      </c>
      <c r="H981" t="s">
        <v>287</v>
      </c>
      <c r="I981" t="s">
        <v>492</v>
      </c>
      <c r="J981" t="s">
        <v>287</v>
      </c>
      <c r="K981" t="s">
        <v>591</v>
      </c>
      <c r="L981" t="s">
        <v>394</v>
      </c>
      <c r="M981" t="s">
        <v>1027</v>
      </c>
      <c r="N981" t="s">
        <v>1111</v>
      </c>
      <c r="O981" t="s">
        <v>287</v>
      </c>
      <c r="P981" t="s">
        <v>287</v>
      </c>
      <c r="Q981" t="s">
        <v>591</v>
      </c>
      <c r="R981" t="s">
        <v>287</v>
      </c>
      <c r="S981" t="s">
        <v>287</v>
      </c>
      <c r="T981" t="s">
        <v>342</v>
      </c>
    </row>
    <row r="982" spans="1:20" x14ac:dyDescent="0.25">
      <c r="A982" t="s">
        <v>321</v>
      </c>
      <c r="B982" t="s">
        <v>1593</v>
      </c>
      <c r="C982" t="s">
        <v>766</v>
      </c>
      <c r="D982" t="s">
        <v>683</v>
      </c>
      <c r="E982" t="s">
        <v>1059</v>
      </c>
      <c r="F982" t="s">
        <v>316</v>
      </c>
      <c r="G982" t="s">
        <v>287</v>
      </c>
      <c r="H982" t="s">
        <v>287</v>
      </c>
      <c r="I982" t="s">
        <v>287</v>
      </c>
      <c r="J982" t="s">
        <v>287</v>
      </c>
      <c r="K982" t="s">
        <v>1127</v>
      </c>
      <c r="L982" t="s">
        <v>766</v>
      </c>
      <c r="M982" t="s">
        <v>316</v>
      </c>
      <c r="N982" t="s">
        <v>1999</v>
      </c>
      <c r="O982" t="s">
        <v>287</v>
      </c>
      <c r="P982" t="s">
        <v>766</v>
      </c>
      <c r="Q982" t="s">
        <v>601</v>
      </c>
      <c r="R982" t="s">
        <v>599</v>
      </c>
      <c r="S982" t="s">
        <v>287</v>
      </c>
      <c r="T982" t="s">
        <v>599</v>
      </c>
    </row>
    <row r="983" spans="1:20" x14ac:dyDescent="0.25">
      <c r="A983" t="s">
        <v>304</v>
      </c>
      <c r="B983" t="s">
        <v>1590</v>
      </c>
      <c r="C983" t="s">
        <v>539</v>
      </c>
      <c r="D983" t="s">
        <v>318</v>
      </c>
      <c r="E983" t="s">
        <v>1080</v>
      </c>
      <c r="F983" t="s">
        <v>1384</v>
      </c>
      <c r="G983" t="s">
        <v>287</v>
      </c>
      <c r="H983" t="s">
        <v>287</v>
      </c>
      <c r="I983" t="s">
        <v>805</v>
      </c>
      <c r="J983" t="s">
        <v>287</v>
      </c>
      <c r="K983" t="s">
        <v>679</v>
      </c>
      <c r="L983" t="s">
        <v>318</v>
      </c>
      <c r="M983" t="s">
        <v>420</v>
      </c>
      <c r="N983" t="s">
        <v>659</v>
      </c>
      <c r="O983" t="s">
        <v>287</v>
      </c>
      <c r="P983" t="s">
        <v>539</v>
      </c>
      <c r="Q983" t="s">
        <v>323</v>
      </c>
      <c r="R983" t="s">
        <v>805</v>
      </c>
      <c r="S983" t="s">
        <v>287</v>
      </c>
      <c r="T983" t="s">
        <v>395</v>
      </c>
    </row>
    <row r="985" spans="1:20" x14ac:dyDescent="0.25">
      <c r="A985" t="s">
        <v>2000</v>
      </c>
    </row>
    <row r="986" spans="1:20" x14ac:dyDescent="0.25">
      <c r="A986" t="s">
        <v>213</v>
      </c>
    </row>
    <row r="987" spans="1:20" x14ac:dyDescent="0.25">
      <c r="A987" t="s">
        <v>313</v>
      </c>
      <c r="B987" t="s">
        <v>273</v>
      </c>
      <c r="C987" t="s">
        <v>1405</v>
      </c>
      <c r="D987" t="s">
        <v>1406</v>
      </c>
      <c r="E987" t="s">
        <v>1407</v>
      </c>
      <c r="F987" t="s">
        <v>1408</v>
      </c>
      <c r="G987" t="s">
        <v>357</v>
      </c>
      <c r="H987" t="s">
        <v>280</v>
      </c>
    </row>
    <row r="988" spans="1:20" x14ac:dyDescent="0.25">
      <c r="A988" t="s">
        <v>314</v>
      </c>
      <c r="B988" t="s">
        <v>368</v>
      </c>
      <c r="C988" t="s">
        <v>360</v>
      </c>
      <c r="D988" t="s">
        <v>362</v>
      </c>
      <c r="E988" t="s">
        <v>368</v>
      </c>
      <c r="F988" t="s">
        <v>362</v>
      </c>
      <c r="G988" t="s">
        <v>362</v>
      </c>
      <c r="H988" t="s">
        <v>362</v>
      </c>
    </row>
    <row r="989" spans="1:20" x14ac:dyDescent="0.25">
      <c r="A989" t="s">
        <v>321</v>
      </c>
      <c r="B989" t="s">
        <v>825</v>
      </c>
      <c r="C989" t="s">
        <v>362</v>
      </c>
      <c r="D989" t="s">
        <v>362</v>
      </c>
      <c r="E989" t="s">
        <v>369</v>
      </c>
      <c r="F989" t="s">
        <v>360</v>
      </c>
      <c r="G989" t="s">
        <v>362</v>
      </c>
      <c r="H989" t="s">
        <v>362</v>
      </c>
    </row>
    <row r="990" spans="1:20" x14ac:dyDescent="0.25">
      <c r="A990" t="s">
        <v>304</v>
      </c>
      <c r="B990" t="s">
        <v>451</v>
      </c>
      <c r="C990" t="s">
        <v>360</v>
      </c>
      <c r="D990" t="s">
        <v>362</v>
      </c>
      <c r="E990" t="s">
        <v>439</v>
      </c>
      <c r="F990" t="s">
        <v>360</v>
      </c>
      <c r="G990" t="s">
        <v>362</v>
      </c>
      <c r="H990" t="s">
        <v>362</v>
      </c>
    </row>
    <row r="992" spans="1:20" x14ac:dyDescent="0.25">
      <c r="A992" t="s">
        <v>2001</v>
      </c>
    </row>
    <row r="993" spans="1:8" x14ac:dyDescent="0.25">
      <c r="A993" t="s">
        <v>214</v>
      </c>
    </row>
    <row r="994" spans="1:8" x14ac:dyDescent="0.25">
      <c r="A994" t="s">
        <v>313</v>
      </c>
      <c r="B994" t="s">
        <v>273</v>
      </c>
      <c r="C994" t="s">
        <v>1410</v>
      </c>
      <c r="D994" t="s">
        <v>357</v>
      </c>
      <c r="E994" t="s">
        <v>280</v>
      </c>
      <c r="F994" t="s">
        <v>1411</v>
      </c>
      <c r="G994" t="s">
        <v>1412</v>
      </c>
      <c r="H994" t="s">
        <v>1413</v>
      </c>
    </row>
    <row r="995" spans="1:8" x14ac:dyDescent="0.25">
      <c r="A995" t="s">
        <v>314</v>
      </c>
      <c r="B995" t="s">
        <v>368</v>
      </c>
      <c r="C995" t="s">
        <v>362</v>
      </c>
      <c r="D995" t="s">
        <v>362</v>
      </c>
      <c r="E995" t="s">
        <v>362</v>
      </c>
      <c r="F995" t="s">
        <v>360</v>
      </c>
      <c r="G995" t="s">
        <v>362</v>
      </c>
      <c r="H995" t="s">
        <v>360</v>
      </c>
    </row>
    <row r="996" spans="1:8" x14ac:dyDescent="0.25">
      <c r="A996" t="s">
        <v>321</v>
      </c>
      <c r="B996" t="s">
        <v>369</v>
      </c>
      <c r="C996" t="s">
        <v>360</v>
      </c>
      <c r="D996" t="s">
        <v>362</v>
      </c>
      <c r="E996" t="s">
        <v>362</v>
      </c>
      <c r="F996" t="s">
        <v>369</v>
      </c>
      <c r="G996" t="s">
        <v>362</v>
      </c>
      <c r="H996" t="s">
        <v>360</v>
      </c>
    </row>
    <row r="997" spans="1:8" x14ac:dyDescent="0.25">
      <c r="A997" t="s">
        <v>304</v>
      </c>
      <c r="B997" t="s">
        <v>439</v>
      </c>
      <c r="C997" t="s">
        <v>360</v>
      </c>
      <c r="D997" t="s">
        <v>362</v>
      </c>
      <c r="E997" t="s">
        <v>362</v>
      </c>
      <c r="F997" t="s">
        <v>825</v>
      </c>
      <c r="G997" t="s">
        <v>362</v>
      </c>
      <c r="H997" t="s">
        <v>368</v>
      </c>
    </row>
    <row r="999" spans="1:8" x14ac:dyDescent="0.25">
      <c r="A999" t="s">
        <v>2002</v>
      </c>
    </row>
    <row r="1000" spans="1:8" x14ac:dyDescent="0.25">
      <c r="A1000" t="s">
        <v>215</v>
      </c>
    </row>
    <row r="1001" spans="1:8" x14ac:dyDescent="0.25">
      <c r="A1001" t="s">
        <v>272</v>
      </c>
      <c r="B1001" t="s">
        <v>273</v>
      </c>
      <c r="C1001" t="s">
        <v>1415</v>
      </c>
      <c r="D1001" t="s">
        <v>357</v>
      </c>
      <c r="E1001" t="s">
        <v>280</v>
      </c>
      <c r="F1001" t="s">
        <v>1416</v>
      </c>
      <c r="G1001" t="s">
        <v>1417</v>
      </c>
      <c r="H1001" t="s">
        <v>1418</v>
      </c>
    </row>
    <row r="1002" spans="1:8" x14ac:dyDescent="0.25">
      <c r="A1002" t="s">
        <v>282</v>
      </c>
      <c r="B1002" t="s">
        <v>1203</v>
      </c>
      <c r="C1002" t="s">
        <v>1204</v>
      </c>
      <c r="D1002" t="s">
        <v>287</v>
      </c>
      <c r="E1002" t="s">
        <v>287</v>
      </c>
      <c r="F1002" t="s">
        <v>1022</v>
      </c>
      <c r="G1002" t="s">
        <v>1022</v>
      </c>
      <c r="H1002" t="s">
        <v>287</v>
      </c>
    </row>
    <row r="1003" spans="1:8" x14ac:dyDescent="0.25">
      <c r="A1003" t="s">
        <v>290</v>
      </c>
      <c r="B1003" t="s">
        <v>1295</v>
      </c>
      <c r="C1003" t="s">
        <v>1268</v>
      </c>
      <c r="D1003" t="s">
        <v>287</v>
      </c>
      <c r="E1003" t="s">
        <v>287</v>
      </c>
      <c r="F1003" t="s">
        <v>630</v>
      </c>
      <c r="G1003" t="s">
        <v>1044</v>
      </c>
      <c r="H1003" t="s">
        <v>349</v>
      </c>
    </row>
    <row r="1004" spans="1:8" x14ac:dyDescent="0.25">
      <c r="A1004" t="s">
        <v>298</v>
      </c>
      <c r="B1004" t="s">
        <v>450</v>
      </c>
      <c r="C1004" t="s">
        <v>612</v>
      </c>
      <c r="D1004" t="s">
        <v>287</v>
      </c>
      <c r="E1004" t="s">
        <v>287</v>
      </c>
      <c r="F1004" t="s">
        <v>307</v>
      </c>
      <c r="G1004" t="s">
        <v>414</v>
      </c>
      <c r="H1004" t="s">
        <v>307</v>
      </c>
    </row>
    <row r="1005" spans="1:8" x14ac:dyDescent="0.25">
      <c r="A1005" t="s">
        <v>304</v>
      </c>
      <c r="B1005" t="s">
        <v>1403</v>
      </c>
      <c r="C1005" t="s">
        <v>519</v>
      </c>
      <c r="D1005" t="s">
        <v>287</v>
      </c>
      <c r="E1005" t="s">
        <v>287</v>
      </c>
      <c r="F1005" t="s">
        <v>1390</v>
      </c>
      <c r="G1005" t="s">
        <v>531</v>
      </c>
      <c r="H1005" t="s">
        <v>948</v>
      </c>
    </row>
    <row r="1007" spans="1:8" x14ac:dyDescent="0.25">
      <c r="A1007" t="s">
        <v>2003</v>
      </c>
    </row>
    <row r="1008" spans="1:8" x14ac:dyDescent="0.25">
      <c r="A1008" t="s">
        <v>216</v>
      </c>
    </row>
    <row r="1009" spans="1:10" x14ac:dyDescent="0.25">
      <c r="A1009" t="s">
        <v>313</v>
      </c>
      <c r="B1009" t="s">
        <v>273</v>
      </c>
      <c r="C1009" t="s">
        <v>1415</v>
      </c>
      <c r="D1009" t="s">
        <v>357</v>
      </c>
      <c r="E1009" t="s">
        <v>280</v>
      </c>
      <c r="F1009" t="s">
        <v>1416</v>
      </c>
      <c r="G1009" t="s">
        <v>1417</v>
      </c>
      <c r="H1009" t="s">
        <v>1418</v>
      </c>
    </row>
    <row r="1010" spans="1:10" x14ac:dyDescent="0.25">
      <c r="A1010" t="s">
        <v>314</v>
      </c>
      <c r="B1010" t="s">
        <v>1156</v>
      </c>
      <c r="C1010" t="s">
        <v>576</v>
      </c>
      <c r="D1010" t="s">
        <v>287</v>
      </c>
      <c r="E1010" t="s">
        <v>287</v>
      </c>
      <c r="F1010" t="s">
        <v>669</v>
      </c>
      <c r="G1010" t="s">
        <v>1157</v>
      </c>
      <c r="H1010" t="s">
        <v>918</v>
      </c>
    </row>
    <row r="1011" spans="1:10" x14ac:dyDescent="0.25">
      <c r="A1011" t="s">
        <v>321</v>
      </c>
      <c r="B1011" t="s">
        <v>920</v>
      </c>
      <c r="C1011" t="s">
        <v>1010</v>
      </c>
      <c r="D1011" t="s">
        <v>287</v>
      </c>
      <c r="E1011" t="s">
        <v>287</v>
      </c>
      <c r="F1011" t="s">
        <v>404</v>
      </c>
      <c r="G1011" t="s">
        <v>1331</v>
      </c>
      <c r="H1011" t="s">
        <v>921</v>
      </c>
    </row>
    <row r="1012" spans="1:10" x14ac:dyDescent="0.25">
      <c r="A1012" t="s">
        <v>304</v>
      </c>
      <c r="B1012" t="s">
        <v>1403</v>
      </c>
      <c r="C1012" t="s">
        <v>519</v>
      </c>
      <c r="D1012" t="s">
        <v>287</v>
      </c>
      <c r="E1012" t="s">
        <v>287</v>
      </c>
      <c r="F1012" t="s">
        <v>1390</v>
      </c>
      <c r="G1012" t="s">
        <v>531</v>
      </c>
      <c r="H1012" t="s">
        <v>948</v>
      </c>
    </row>
    <row r="1014" spans="1:10" x14ac:dyDescent="0.25">
      <c r="A1014" t="s">
        <v>1429</v>
      </c>
    </row>
    <row r="1015" spans="1:10" x14ac:dyDescent="0.25">
      <c r="A1015" t="s">
        <v>1746</v>
      </c>
    </row>
    <row r="1016" spans="1:10" x14ac:dyDescent="0.25">
      <c r="A1016" t="s">
        <v>313</v>
      </c>
      <c r="B1016" t="s">
        <v>273</v>
      </c>
      <c r="C1016" t="s">
        <v>375</v>
      </c>
      <c r="D1016" t="s">
        <v>380</v>
      </c>
      <c r="E1016" t="s">
        <v>386</v>
      </c>
      <c r="F1016" t="s">
        <v>392</v>
      </c>
    </row>
    <row r="1017" spans="1:10" x14ac:dyDescent="0.25">
      <c r="A1017" t="s">
        <v>314</v>
      </c>
      <c r="B1017" t="s">
        <v>393</v>
      </c>
      <c r="C1017" t="s">
        <v>936</v>
      </c>
      <c r="D1017" t="s">
        <v>670</v>
      </c>
      <c r="E1017" t="s">
        <v>724</v>
      </c>
      <c r="F1017" t="s">
        <v>1921</v>
      </c>
    </row>
    <row r="1018" spans="1:10" x14ac:dyDescent="0.25">
      <c r="A1018" t="s">
        <v>321</v>
      </c>
      <c r="B1018" t="s">
        <v>1593</v>
      </c>
      <c r="C1018" t="s">
        <v>1598</v>
      </c>
      <c r="D1018" t="s">
        <v>596</v>
      </c>
      <c r="E1018" t="s">
        <v>1127</v>
      </c>
      <c r="F1018" t="s">
        <v>661</v>
      </c>
    </row>
    <row r="1019" spans="1:10" x14ac:dyDescent="0.25">
      <c r="A1019" t="s">
        <v>304</v>
      </c>
      <c r="B1019" t="s">
        <v>1590</v>
      </c>
      <c r="C1019" t="s">
        <v>921</v>
      </c>
      <c r="D1019" t="s">
        <v>1079</v>
      </c>
      <c r="E1019" t="s">
        <v>1017</v>
      </c>
      <c r="F1019" t="s">
        <v>650</v>
      </c>
    </row>
    <row r="1021" spans="1:10" x14ac:dyDescent="0.25">
      <c r="A1021" t="s">
        <v>1431</v>
      </c>
    </row>
    <row r="1022" spans="1:10" x14ac:dyDescent="0.25">
      <c r="A1022" t="s">
        <v>1747</v>
      </c>
    </row>
    <row r="1023" spans="1:10" x14ac:dyDescent="0.25">
      <c r="A1023" t="s">
        <v>272</v>
      </c>
      <c r="B1023" t="s">
        <v>273</v>
      </c>
      <c r="C1023" t="s">
        <v>375</v>
      </c>
      <c r="D1023" t="s">
        <v>1432</v>
      </c>
      <c r="E1023" t="s">
        <v>1433</v>
      </c>
      <c r="F1023" t="s">
        <v>1434</v>
      </c>
      <c r="G1023" t="s">
        <v>386</v>
      </c>
      <c r="H1023" t="s">
        <v>1435</v>
      </c>
      <c r="I1023" t="s">
        <v>1437</v>
      </c>
      <c r="J1023" t="s">
        <v>392</v>
      </c>
    </row>
    <row r="1024" spans="1:10" x14ac:dyDescent="0.25">
      <c r="A1024" t="s">
        <v>282</v>
      </c>
      <c r="B1024" t="s">
        <v>548</v>
      </c>
      <c r="C1024" t="s">
        <v>845</v>
      </c>
      <c r="D1024" t="s">
        <v>550</v>
      </c>
      <c r="E1024" t="s">
        <v>549</v>
      </c>
      <c r="F1024" t="s">
        <v>550</v>
      </c>
      <c r="G1024" t="s">
        <v>287</v>
      </c>
      <c r="H1024" t="s">
        <v>287</v>
      </c>
      <c r="I1024" t="s">
        <v>287</v>
      </c>
      <c r="J1024" t="s">
        <v>1430</v>
      </c>
    </row>
    <row r="1025" spans="1:10" x14ac:dyDescent="0.25">
      <c r="A1025" t="s">
        <v>290</v>
      </c>
      <c r="B1025" t="s">
        <v>598</v>
      </c>
      <c r="C1025" t="s">
        <v>388</v>
      </c>
      <c r="D1025" t="s">
        <v>816</v>
      </c>
      <c r="E1025" t="s">
        <v>1924</v>
      </c>
      <c r="F1025" t="s">
        <v>683</v>
      </c>
      <c r="G1025" t="s">
        <v>287</v>
      </c>
      <c r="H1025" t="s">
        <v>599</v>
      </c>
      <c r="I1025" t="s">
        <v>683</v>
      </c>
      <c r="J1025" t="s">
        <v>1986</v>
      </c>
    </row>
    <row r="1026" spans="1:10" x14ac:dyDescent="0.25">
      <c r="A1026" t="s">
        <v>298</v>
      </c>
      <c r="B1026" t="s">
        <v>557</v>
      </c>
      <c r="C1026" t="s">
        <v>287</v>
      </c>
      <c r="D1026" t="s">
        <v>460</v>
      </c>
      <c r="E1026" t="s">
        <v>287</v>
      </c>
      <c r="F1026" t="s">
        <v>287</v>
      </c>
      <c r="G1026" t="s">
        <v>1827</v>
      </c>
      <c r="H1026" t="s">
        <v>287</v>
      </c>
      <c r="I1026" t="s">
        <v>460</v>
      </c>
      <c r="J1026" t="s">
        <v>669</v>
      </c>
    </row>
    <row r="1027" spans="1:10" x14ac:dyDescent="0.25">
      <c r="A1027" t="s">
        <v>304</v>
      </c>
      <c r="B1027" t="s">
        <v>1590</v>
      </c>
      <c r="C1027" t="s">
        <v>921</v>
      </c>
      <c r="D1027" t="s">
        <v>307</v>
      </c>
      <c r="E1027" t="s">
        <v>921</v>
      </c>
      <c r="F1027" t="s">
        <v>539</v>
      </c>
      <c r="G1027" t="s">
        <v>1017</v>
      </c>
      <c r="H1027" t="s">
        <v>805</v>
      </c>
      <c r="I1027" t="s">
        <v>539</v>
      </c>
      <c r="J1027" t="s">
        <v>650</v>
      </c>
    </row>
    <row r="1029" spans="1:10" x14ac:dyDescent="0.25">
      <c r="A1029" t="s">
        <v>1441</v>
      </c>
    </row>
    <row r="1030" spans="1:10" x14ac:dyDescent="0.25">
      <c r="A1030" t="s">
        <v>1748</v>
      </c>
    </row>
    <row r="1031" spans="1:10" x14ac:dyDescent="0.25">
      <c r="A1031" t="s">
        <v>401</v>
      </c>
      <c r="B1031" t="s">
        <v>273</v>
      </c>
      <c r="C1031" t="s">
        <v>375</v>
      </c>
      <c r="D1031" t="s">
        <v>1432</v>
      </c>
      <c r="E1031" t="s">
        <v>1433</v>
      </c>
      <c r="F1031" t="s">
        <v>1434</v>
      </c>
      <c r="G1031" t="s">
        <v>386</v>
      </c>
      <c r="H1031" t="s">
        <v>1435</v>
      </c>
      <c r="I1031" t="s">
        <v>1437</v>
      </c>
      <c r="J1031" t="s">
        <v>392</v>
      </c>
    </row>
    <row r="1032" spans="1:10" x14ac:dyDescent="0.25">
      <c r="A1032" t="s">
        <v>402</v>
      </c>
      <c r="B1032" t="s">
        <v>364</v>
      </c>
      <c r="C1032" t="s">
        <v>536</v>
      </c>
      <c r="D1032" t="s">
        <v>287</v>
      </c>
      <c r="E1032" t="s">
        <v>536</v>
      </c>
      <c r="F1032" t="s">
        <v>287</v>
      </c>
      <c r="G1032" t="s">
        <v>1094</v>
      </c>
      <c r="H1032" t="s">
        <v>287</v>
      </c>
      <c r="I1032" t="s">
        <v>287</v>
      </c>
      <c r="J1032" t="s">
        <v>1338</v>
      </c>
    </row>
    <row r="1033" spans="1:10" x14ac:dyDescent="0.25">
      <c r="A1033" t="s">
        <v>406</v>
      </c>
      <c r="B1033" t="s">
        <v>1782</v>
      </c>
      <c r="C1033" t="s">
        <v>878</v>
      </c>
      <c r="D1033" t="s">
        <v>855</v>
      </c>
      <c r="E1033" t="s">
        <v>878</v>
      </c>
      <c r="F1033" t="s">
        <v>992</v>
      </c>
      <c r="G1033" t="s">
        <v>791</v>
      </c>
      <c r="H1033" t="s">
        <v>805</v>
      </c>
      <c r="I1033" t="s">
        <v>992</v>
      </c>
      <c r="J1033" t="s">
        <v>2004</v>
      </c>
    </row>
    <row r="1034" spans="1:10" x14ac:dyDescent="0.25">
      <c r="A1034" t="s">
        <v>304</v>
      </c>
      <c r="B1034" t="s">
        <v>1590</v>
      </c>
      <c r="C1034" t="s">
        <v>921</v>
      </c>
      <c r="D1034" t="s">
        <v>307</v>
      </c>
      <c r="E1034" t="s">
        <v>921</v>
      </c>
      <c r="F1034" t="s">
        <v>539</v>
      </c>
      <c r="G1034" t="s">
        <v>1017</v>
      </c>
      <c r="H1034" t="s">
        <v>805</v>
      </c>
      <c r="I1034" t="s">
        <v>539</v>
      </c>
      <c r="J1034" t="s">
        <v>650</v>
      </c>
    </row>
    <row r="1036" spans="1:10" x14ac:dyDescent="0.25">
      <c r="A1036" t="s">
        <v>1442</v>
      </c>
    </row>
    <row r="1037" spans="1:10" x14ac:dyDescent="0.25">
      <c r="A1037" t="s">
        <v>1749</v>
      </c>
    </row>
    <row r="1038" spans="1:10" x14ac:dyDescent="0.25">
      <c r="A1038" t="s">
        <v>736</v>
      </c>
      <c r="B1038" t="s">
        <v>273</v>
      </c>
      <c r="C1038" t="s">
        <v>375</v>
      </c>
      <c r="D1038" t="s">
        <v>1432</v>
      </c>
      <c r="E1038" t="s">
        <v>1433</v>
      </c>
      <c r="F1038" t="s">
        <v>1434</v>
      </c>
      <c r="G1038" t="s">
        <v>386</v>
      </c>
      <c r="H1038" t="s">
        <v>1435</v>
      </c>
      <c r="I1038" t="s">
        <v>1437</v>
      </c>
      <c r="J1038" t="s">
        <v>392</v>
      </c>
    </row>
    <row r="1039" spans="1:10" x14ac:dyDescent="0.25">
      <c r="A1039" t="s">
        <v>737</v>
      </c>
      <c r="B1039" t="s">
        <v>1947</v>
      </c>
      <c r="C1039" t="s">
        <v>1033</v>
      </c>
      <c r="D1039" t="s">
        <v>549</v>
      </c>
      <c r="E1039" t="s">
        <v>336</v>
      </c>
      <c r="F1039" t="s">
        <v>847</v>
      </c>
      <c r="G1039" t="s">
        <v>378</v>
      </c>
      <c r="H1039" t="s">
        <v>980</v>
      </c>
      <c r="I1039" t="s">
        <v>980</v>
      </c>
      <c r="J1039" t="s">
        <v>1145</v>
      </c>
    </row>
    <row r="1040" spans="1:10" x14ac:dyDescent="0.25">
      <c r="A1040" t="s">
        <v>741</v>
      </c>
      <c r="B1040" t="s">
        <v>1203</v>
      </c>
      <c r="C1040" t="s">
        <v>1060</v>
      </c>
      <c r="D1040" t="s">
        <v>287</v>
      </c>
      <c r="E1040" t="s">
        <v>287</v>
      </c>
      <c r="F1040" t="s">
        <v>921</v>
      </c>
      <c r="G1040" t="s">
        <v>287</v>
      </c>
      <c r="H1040" t="s">
        <v>287</v>
      </c>
      <c r="I1040" t="s">
        <v>287</v>
      </c>
      <c r="J1040" t="s">
        <v>378</v>
      </c>
    </row>
    <row r="1041" spans="1:15" x14ac:dyDescent="0.25">
      <c r="A1041" t="s">
        <v>1205</v>
      </c>
      <c r="B1041" t="s">
        <v>368</v>
      </c>
      <c r="C1041" t="s">
        <v>287</v>
      </c>
      <c r="D1041" t="s">
        <v>287</v>
      </c>
      <c r="E1041" t="s">
        <v>287</v>
      </c>
      <c r="F1041" t="s">
        <v>287</v>
      </c>
      <c r="G1041" t="s">
        <v>581</v>
      </c>
      <c r="H1041" t="s">
        <v>287</v>
      </c>
      <c r="I1041" t="s">
        <v>287</v>
      </c>
      <c r="J1041" t="s">
        <v>581</v>
      </c>
    </row>
    <row r="1042" spans="1:15" x14ac:dyDescent="0.25">
      <c r="A1042" t="s">
        <v>742</v>
      </c>
      <c r="B1042" t="s">
        <v>1427</v>
      </c>
      <c r="C1042" t="s">
        <v>287</v>
      </c>
      <c r="D1042" t="s">
        <v>948</v>
      </c>
      <c r="E1042" t="s">
        <v>308</v>
      </c>
      <c r="F1042" t="s">
        <v>535</v>
      </c>
      <c r="G1042" t="s">
        <v>1271</v>
      </c>
      <c r="H1042" t="s">
        <v>287</v>
      </c>
      <c r="I1042" t="s">
        <v>308</v>
      </c>
      <c r="J1042" t="s">
        <v>1168</v>
      </c>
    </row>
    <row r="1043" spans="1:15" x14ac:dyDescent="0.25">
      <c r="A1043" t="s">
        <v>304</v>
      </c>
      <c r="B1043" t="s">
        <v>1590</v>
      </c>
      <c r="C1043" t="s">
        <v>921</v>
      </c>
      <c r="D1043" t="s">
        <v>307</v>
      </c>
      <c r="E1043" t="s">
        <v>921</v>
      </c>
      <c r="F1043" t="s">
        <v>539</v>
      </c>
      <c r="G1043" t="s">
        <v>1017</v>
      </c>
      <c r="H1043" t="s">
        <v>805</v>
      </c>
      <c r="I1043" t="s">
        <v>539</v>
      </c>
      <c r="J1043" t="s">
        <v>650</v>
      </c>
    </row>
    <row r="1045" spans="1:15" x14ac:dyDescent="0.25">
      <c r="A1045" t="s">
        <v>1446</v>
      </c>
    </row>
    <row r="1046" spans="1:15" x14ac:dyDescent="0.25">
      <c r="A1046" t="s">
        <v>1750</v>
      </c>
    </row>
    <row r="1047" spans="1:15" x14ac:dyDescent="0.25">
      <c r="A1047" t="s">
        <v>313</v>
      </c>
      <c r="B1047" t="s">
        <v>273</v>
      </c>
      <c r="C1047" t="s">
        <v>375</v>
      </c>
      <c r="D1047" t="s">
        <v>1432</v>
      </c>
      <c r="E1047" t="s">
        <v>1433</v>
      </c>
      <c r="F1047" t="s">
        <v>1434</v>
      </c>
      <c r="G1047" t="s">
        <v>386</v>
      </c>
      <c r="H1047" t="s">
        <v>1435</v>
      </c>
      <c r="I1047" t="s">
        <v>1437</v>
      </c>
      <c r="J1047" t="s">
        <v>392</v>
      </c>
    </row>
    <row r="1048" spans="1:15" x14ac:dyDescent="0.25">
      <c r="A1048" t="s">
        <v>314</v>
      </c>
      <c r="B1048" t="s">
        <v>393</v>
      </c>
      <c r="C1048" t="s">
        <v>936</v>
      </c>
      <c r="D1048" t="s">
        <v>919</v>
      </c>
      <c r="E1048" t="s">
        <v>396</v>
      </c>
      <c r="F1048" t="s">
        <v>287</v>
      </c>
      <c r="G1048" t="s">
        <v>724</v>
      </c>
      <c r="H1048" t="s">
        <v>287</v>
      </c>
      <c r="I1048" t="s">
        <v>394</v>
      </c>
      <c r="J1048" t="s">
        <v>1921</v>
      </c>
    </row>
    <row r="1049" spans="1:15" x14ac:dyDescent="0.25">
      <c r="A1049" t="s">
        <v>321</v>
      </c>
      <c r="B1049" t="s">
        <v>1593</v>
      </c>
      <c r="C1049" t="s">
        <v>1598</v>
      </c>
      <c r="D1049" t="s">
        <v>815</v>
      </c>
      <c r="E1049" t="s">
        <v>308</v>
      </c>
      <c r="F1049" t="s">
        <v>766</v>
      </c>
      <c r="G1049" t="s">
        <v>1127</v>
      </c>
      <c r="H1049" t="s">
        <v>599</v>
      </c>
      <c r="I1049" t="s">
        <v>287</v>
      </c>
      <c r="J1049" t="s">
        <v>661</v>
      </c>
    </row>
    <row r="1050" spans="1:15" x14ac:dyDescent="0.25">
      <c r="A1050" t="s">
        <v>304</v>
      </c>
      <c r="B1050" t="s">
        <v>1590</v>
      </c>
      <c r="C1050" t="s">
        <v>921</v>
      </c>
      <c r="D1050" t="s">
        <v>307</v>
      </c>
      <c r="E1050" t="s">
        <v>921</v>
      </c>
      <c r="F1050" t="s">
        <v>539</v>
      </c>
      <c r="G1050" t="s">
        <v>1017</v>
      </c>
      <c r="H1050" t="s">
        <v>805</v>
      </c>
      <c r="I1050" t="s">
        <v>539</v>
      </c>
      <c r="J1050" t="s">
        <v>650</v>
      </c>
    </row>
    <row r="1052" spans="1:15" x14ac:dyDescent="0.25">
      <c r="A1052" t="s">
        <v>2005</v>
      </c>
    </row>
    <row r="1053" spans="1:15" x14ac:dyDescent="0.25">
      <c r="A1053" t="s">
        <v>222</v>
      </c>
    </row>
    <row r="1054" spans="1:15" x14ac:dyDescent="0.25">
      <c r="A1054" t="s">
        <v>272</v>
      </c>
      <c r="B1054" t="s">
        <v>273</v>
      </c>
      <c r="C1054" t="s">
        <v>372</v>
      </c>
      <c r="D1054" t="s">
        <v>1147</v>
      </c>
      <c r="E1054" t="s">
        <v>1148</v>
      </c>
      <c r="F1054" t="s">
        <v>1149</v>
      </c>
      <c r="G1054" t="s">
        <v>1150</v>
      </c>
      <c r="H1054" t="s">
        <v>279</v>
      </c>
      <c r="I1054" t="s">
        <v>280</v>
      </c>
      <c r="J1054" t="s">
        <v>1004</v>
      </c>
      <c r="K1054" t="s">
        <v>1151</v>
      </c>
      <c r="L1054" t="s">
        <v>1152</v>
      </c>
      <c r="M1054" t="s">
        <v>1153</v>
      </c>
      <c r="N1054" t="s">
        <v>1154</v>
      </c>
      <c r="O1054" t="s">
        <v>1155</v>
      </c>
    </row>
    <row r="1055" spans="1:15" x14ac:dyDescent="0.25">
      <c r="A1055" t="s">
        <v>282</v>
      </c>
      <c r="B1055" t="s">
        <v>1203</v>
      </c>
      <c r="C1055" t="s">
        <v>287</v>
      </c>
      <c r="D1055" t="s">
        <v>378</v>
      </c>
      <c r="E1055" t="s">
        <v>921</v>
      </c>
      <c r="F1055" t="s">
        <v>287</v>
      </c>
      <c r="G1055" t="s">
        <v>378</v>
      </c>
      <c r="H1055" t="s">
        <v>287</v>
      </c>
      <c r="I1055" t="s">
        <v>287</v>
      </c>
      <c r="J1055" t="s">
        <v>1060</v>
      </c>
      <c r="K1055" t="s">
        <v>1204</v>
      </c>
      <c r="L1055" t="s">
        <v>378</v>
      </c>
      <c r="M1055" t="s">
        <v>287</v>
      </c>
      <c r="N1055" t="s">
        <v>287</v>
      </c>
      <c r="O1055" t="s">
        <v>287</v>
      </c>
    </row>
    <row r="1056" spans="1:15" x14ac:dyDescent="0.25">
      <c r="A1056" t="s">
        <v>290</v>
      </c>
      <c r="B1056" t="s">
        <v>743</v>
      </c>
      <c r="C1056" t="s">
        <v>287</v>
      </c>
      <c r="D1056" t="s">
        <v>653</v>
      </c>
      <c r="E1056" t="s">
        <v>1140</v>
      </c>
      <c r="F1056" t="s">
        <v>467</v>
      </c>
      <c r="G1056" t="s">
        <v>2006</v>
      </c>
      <c r="H1056" t="s">
        <v>287</v>
      </c>
      <c r="I1056" t="s">
        <v>287</v>
      </c>
      <c r="J1056" t="s">
        <v>519</v>
      </c>
      <c r="K1056" t="s">
        <v>1522</v>
      </c>
      <c r="L1056" t="s">
        <v>287</v>
      </c>
      <c r="M1056" t="s">
        <v>669</v>
      </c>
      <c r="N1056" t="s">
        <v>564</v>
      </c>
      <c r="O1056" t="s">
        <v>746</v>
      </c>
    </row>
    <row r="1057" spans="1:15" x14ac:dyDescent="0.25">
      <c r="A1057" t="s">
        <v>298</v>
      </c>
      <c r="B1057" t="s">
        <v>1401</v>
      </c>
      <c r="C1057" t="s">
        <v>287</v>
      </c>
      <c r="D1057" t="s">
        <v>683</v>
      </c>
      <c r="E1057" t="s">
        <v>660</v>
      </c>
      <c r="F1057" t="s">
        <v>1033</v>
      </c>
      <c r="G1057" t="s">
        <v>1173</v>
      </c>
      <c r="H1057" t="s">
        <v>287</v>
      </c>
      <c r="I1057" t="s">
        <v>287</v>
      </c>
      <c r="J1057" t="s">
        <v>1093</v>
      </c>
      <c r="K1057" t="s">
        <v>645</v>
      </c>
      <c r="L1057" t="s">
        <v>683</v>
      </c>
      <c r="M1057" t="s">
        <v>1451</v>
      </c>
      <c r="N1057" t="s">
        <v>531</v>
      </c>
      <c r="O1057" t="s">
        <v>660</v>
      </c>
    </row>
    <row r="1058" spans="1:15" x14ac:dyDescent="0.25">
      <c r="A1058" t="s">
        <v>304</v>
      </c>
      <c r="B1058" t="s">
        <v>2007</v>
      </c>
      <c r="C1058" t="s">
        <v>287</v>
      </c>
      <c r="D1058" t="s">
        <v>2008</v>
      </c>
      <c r="E1058" t="s">
        <v>1311</v>
      </c>
      <c r="F1058" t="s">
        <v>377</v>
      </c>
      <c r="G1058" t="s">
        <v>1043</v>
      </c>
      <c r="H1058" t="s">
        <v>287</v>
      </c>
      <c r="I1058" t="s">
        <v>287</v>
      </c>
      <c r="J1058" t="s">
        <v>756</v>
      </c>
      <c r="K1058" t="s">
        <v>1986</v>
      </c>
      <c r="L1058" t="s">
        <v>625</v>
      </c>
      <c r="M1058" t="s">
        <v>1636</v>
      </c>
      <c r="N1058" t="s">
        <v>755</v>
      </c>
      <c r="O1058" t="s">
        <v>774</v>
      </c>
    </row>
    <row r="1060" spans="1:15" x14ac:dyDescent="0.25">
      <c r="A1060" t="s">
        <v>2009</v>
      </c>
    </row>
    <row r="1061" spans="1:15" x14ac:dyDescent="0.25">
      <c r="A1061" t="s">
        <v>223</v>
      </c>
    </row>
    <row r="1062" spans="1:15" x14ac:dyDescent="0.25">
      <c r="A1062" t="s">
        <v>401</v>
      </c>
      <c r="B1062" t="s">
        <v>273</v>
      </c>
      <c r="C1062" t="s">
        <v>372</v>
      </c>
      <c r="D1062" t="s">
        <v>1147</v>
      </c>
      <c r="E1062" t="s">
        <v>1148</v>
      </c>
      <c r="F1062" t="s">
        <v>1149</v>
      </c>
      <c r="G1062" t="s">
        <v>1150</v>
      </c>
      <c r="H1062" t="s">
        <v>279</v>
      </c>
      <c r="I1062" t="s">
        <v>280</v>
      </c>
      <c r="J1062" t="s">
        <v>1004</v>
      </c>
      <c r="K1062" t="s">
        <v>1151</v>
      </c>
      <c r="L1062" t="s">
        <v>1152</v>
      </c>
      <c r="M1062" t="s">
        <v>1153</v>
      </c>
      <c r="N1062" t="s">
        <v>1154</v>
      </c>
      <c r="O1062" t="s">
        <v>1155</v>
      </c>
    </row>
    <row r="1063" spans="1:15" x14ac:dyDescent="0.25">
      <c r="A1063" t="s">
        <v>402</v>
      </c>
      <c r="B1063" t="s">
        <v>453</v>
      </c>
      <c r="C1063" t="s">
        <v>287</v>
      </c>
      <c r="D1063" t="s">
        <v>287</v>
      </c>
      <c r="E1063" t="s">
        <v>526</v>
      </c>
      <c r="F1063" t="s">
        <v>526</v>
      </c>
      <c r="G1063" t="s">
        <v>531</v>
      </c>
      <c r="H1063" t="s">
        <v>287</v>
      </c>
      <c r="I1063" t="s">
        <v>287</v>
      </c>
      <c r="J1063" t="s">
        <v>530</v>
      </c>
      <c r="K1063" t="s">
        <v>1511</v>
      </c>
      <c r="L1063" t="s">
        <v>287</v>
      </c>
      <c r="M1063" t="s">
        <v>531</v>
      </c>
      <c r="N1063" t="s">
        <v>526</v>
      </c>
      <c r="O1063" t="s">
        <v>287</v>
      </c>
    </row>
    <row r="1064" spans="1:15" x14ac:dyDescent="0.25">
      <c r="A1064" t="s">
        <v>406</v>
      </c>
      <c r="B1064" t="s">
        <v>754</v>
      </c>
      <c r="C1064" t="s">
        <v>287</v>
      </c>
      <c r="D1064" t="s">
        <v>307</v>
      </c>
      <c r="E1064" t="s">
        <v>1027</v>
      </c>
      <c r="F1064" t="s">
        <v>318</v>
      </c>
      <c r="G1064" t="s">
        <v>1166</v>
      </c>
      <c r="H1064" t="s">
        <v>287</v>
      </c>
      <c r="I1064" t="s">
        <v>287</v>
      </c>
      <c r="J1064" t="s">
        <v>726</v>
      </c>
      <c r="K1064" t="s">
        <v>1211</v>
      </c>
      <c r="L1064" t="s">
        <v>318</v>
      </c>
      <c r="M1064" t="s">
        <v>414</v>
      </c>
      <c r="N1064" t="s">
        <v>755</v>
      </c>
      <c r="O1064" t="s">
        <v>887</v>
      </c>
    </row>
    <row r="1065" spans="1:15" x14ac:dyDescent="0.25">
      <c r="A1065" t="s">
        <v>304</v>
      </c>
      <c r="B1065" t="s">
        <v>2007</v>
      </c>
      <c r="C1065" t="s">
        <v>287</v>
      </c>
      <c r="D1065" t="s">
        <v>2008</v>
      </c>
      <c r="E1065" t="s">
        <v>1311</v>
      </c>
      <c r="F1065" t="s">
        <v>377</v>
      </c>
      <c r="G1065" t="s">
        <v>1043</v>
      </c>
      <c r="H1065" t="s">
        <v>287</v>
      </c>
      <c r="I1065" t="s">
        <v>287</v>
      </c>
      <c r="J1065" t="s">
        <v>756</v>
      </c>
      <c r="K1065" t="s">
        <v>1986</v>
      </c>
      <c r="L1065" t="s">
        <v>625</v>
      </c>
      <c r="M1065" t="s">
        <v>1636</v>
      </c>
      <c r="N1065" t="s">
        <v>755</v>
      </c>
      <c r="O1065" t="s">
        <v>774</v>
      </c>
    </row>
    <row r="1067" spans="1:15" x14ac:dyDescent="0.25">
      <c r="A1067" t="s">
        <v>2010</v>
      </c>
    </row>
    <row r="1068" spans="1:15" x14ac:dyDescent="0.25">
      <c r="A1068" t="s">
        <v>224</v>
      </c>
    </row>
    <row r="1069" spans="1:15" x14ac:dyDescent="0.25">
      <c r="A1069" t="s">
        <v>313</v>
      </c>
      <c r="B1069" t="s">
        <v>273</v>
      </c>
      <c r="C1069" t="s">
        <v>372</v>
      </c>
      <c r="D1069" t="s">
        <v>1147</v>
      </c>
      <c r="E1069" t="s">
        <v>1148</v>
      </c>
      <c r="F1069" t="s">
        <v>1149</v>
      </c>
      <c r="G1069" t="s">
        <v>1150</v>
      </c>
      <c r="H1069" t="s">
        <v>279</v>
      </c>
      <c r="I1069" t="s">
        <v>280</v>
      </c>
      <c r="J1069" t="s">
        <v>1004</v>
      </c>
      <c r="K1069" t="s">
        <v>1151</v>
      </c>
      <c r="L1069" t="s">
        <v>1152</v>
      </c>
      <c r="M1069" t="s">
        <v>1153</v>
      </c>
      <c r="N1069" t="s">
        <v>1154</v>
      </c>
      <c r="O1069" t="s">
        <v>1155</v>
      </c>
    </row>
    <row r="1070" spans="1:15" x14ac:dyDescent="0.25">
      <c r="A1070" t="s">
        <v>314</v>
      </c>
      <c r="B1070" t="s">
        <v>924</v>
      </c>
      <c r="C1070" t="s">
        <v>287</v>
      </c>
      <c r="D1070" t="s">
        <v>554</v>
      </c>
      <c r="E1070" t="s">
        <v>378</v>
      </c>
      <c r="F1070" t="s">
        <v>377</v>
      </c>
      <c r="G1070" t="s">
        <v>2011</v>
      </c>
      <c r="H1070" t="s">
        <v>287</v>
      </c>
      <c r="I1070" t="s">
        <v>287</v>
      </c>
      <c r="J1070" t="s">
        <v>1272</v>
      </c>
      <c r="K1070" t="s">
        <v>1058</v>
      </c>
      <c r="L1070" t="s">
        <v>408</v>
      </c>
      <c r="M1070" t="s">
        <v>286</v>
      </c>
      <c r="N1070" t="s">
        <v>921</v>
      </c>
      <c r="O1070" t="s">
        <v>554</v>
      </c>
    </row>
    <row r="1071" spans="1:15" x14ac:dyDescent="0.25">
      <c r="A1071" t="s">
        <v>321</v>
      </c>
      <c r="B1071" t="s">
        <v>480</v>
      </c>
      <c r="C1071" t="s">
        <v>287</v>
      </c>
      <c r="D1071" t="s">
        <v>704</v>
      </c>
      <c r="E1071" t="s">
        <v>583</v>
      </c>
      <c r="F1071" t="s">
        <v>347</v>
      </c>
      <c r="G1071" t="s">
        <v>1999</v>
      </c>
      <c r="H1071" t="s">
        <v>287</v>
      </c>
      <c r="I1071" t="s">
        <v>287</v>
      </c>
      <c r="J1071" t="s">
        <v>614</v>
      </c>
      <c r="K1071" t="s">
        <v>732</v>
      </c>
      <c r="L1071" t="s">
        <v>347</v>
      </c>
      <c r="M1071" t="s">
        <v>404</v>
      </c>
      <c r="N1071" t="s">
        <v>482</v>
      </c>
      <c r="O1071" t="s">
        <v>300</v>
      </c>
    </row>
    <row r="1072" spans="1:15" x14ac:dyDescent="0.25">
      <c r="A1072" t="s">
        <v>304</v>
      </c>
      <c r="B1072" t="s">
        <v>2007</v>
      </c>
      <c r="C1072" t="s">
        <v>287</v>
      </c>
      <c r="D1072" t="s">
        <v>2008</v>
      </c>
      <c r="E1072" t="s">
        <v>1311</v>
      </c>
      <c r="F1072" t="s">
        <v>377</v>
      </c>
      <c r="G1072" t="s">
        <v>1043</v>
      </c>
      <c r="H1072" t="s">
        <v>287</v>
      </c>
      <c r="I1072" t="s">
        <v>287</v>
      </c>
      <c r="J1072" t="s">
        <v>756</v>
      </c>
      <c r="K1072" t="s">
        <v>1986</v>
      </c>
      <c r="L1072" t="s">
        <v>625</v>
      </c>
      <c r="M1072" t="s">
        <v>1636</v>
      </c>
      <c r="N1072" t="s">
        <v>755</v>
      </c>
      <c r="O1072" t="s">
        <v>774</v>
      </c>
    </row>
    <row r="1074" spans="1:21" x14ac:dyDescent="0.25">
      <c r="A1074" t="s">
        <v>1464</v>
      </c>
    </row>
    <row r="1075" spans="1:21" x14ac:dyDescent="0.25">
      <c r="A1075" t="s">
        <v>1751</v>
      </c>
    </row>
    <row r="1076" spans="1:21" x14ac:dyDescent="0.25">
      <c r="A1076" t="s">
        <v>273</v>
      </c>
      <c r="B1076" t="s">
        <v>1465</v>
      </c>
      <c r="C1076" t="s">
        <v>1466</v>
      </c>
      <c r="D1076" t="s">
        <v>1467</v>
      </c>
      <c r="E1076" t="s">
        <v>1468</v>
      </c>
      <c r="F1076" t="s">
        <v>1469</v>
      </c>
      <c r="G1076" t="s">
        <v>1470</v>
      </c>
      <c r="H1076" t="s">
        <v>1471</v>
      </c>
      <c r="I1076" t="s">
        <v>1473</v>
      </c>
      <c r="J1076" t="s">
        <v>1474</v>
      </c>
      <c r="K1076" t="s">
        <v>1475</v>
      </c>
      <c r="L1076" t="s">
        <v>1476</v>
      </c>
      <c r="M1076" t="s">
        <v>1478</v>
      </c>
      <c r="N1076" t="s">
        <v>1479</v>
      </c>
      <c r="O1076" t="s">
        <v>1480</v>
      </c>
      <c r="P1076" t="s">
        <v>1481</v>
      </c>
      <c r="Q1076" t="s">
        <v>1482</v>
      </c>
      <c r="R1076" t="s">
        <v>1483</v>
      </c>
      <c r="S1076" t="s">
        <v>1484</v>
      </c>
      <c r="T1076" t="s">
        <v>1485</v>
      </c>
      <c r="U1076" t="s">
        <v>1486</v>
      </c>
    </row>
    <row r="1077" spans="1:21" x14ac:dyDescent="0.25">
      <c r="A1077" t="s">
        <v>1590</v>
      </c>
      <c r="B1077" t="s">
        <v>918</v>
      </c>
      <c r="C1077" t="s">
        <v>1384</v>
      </c>
      <c r="D1077" t="s">
        <v>460</v>
      </c>
      <c r="E1077" t="s">
        <v>805</v>
      </c>
      <c r="F1077" t="s">
        <v>805</v>
      </c>
      <c r="G1077" t="s">
        <v>539</v>
      </c>
      <c r="H1077" t="s">
        <v>1211</v>
      </c>
      <c r="I1077" t="s">
        <v>318</v>
      </c>
      <c r="J1077" t="s">
        <v>467</v>
      </c>
      <c r="K1077" t="s">
        <v>805</v>
      </c>
      <c r="L1077" t="s">
        <v>460</v>
      </c>
      <c r="M1077" t="s">
        <v>492</v>
      </c>
      <c r="N1077" t="s">
        <v>318</v>
      </c>
      <c r="O1077" t="s">
        <v>539</v>
      </c>
      <c r="P1077" t="s">
        <v>467</v>
      </c>
      <c r="Q1077" t="s">
        <v>395</v>
      </c>
      <c r="R1077" t="s">
        <v>488</v>
      </c>
      <c r="S1077" t="s">
        <v>805</v>
      </c>
      <c r="T1077" t="s">
        <v>492</v>
      </c>
      <c r="U1077" t="s">
        <v>395</v>
      </c>
    </row>
    <row r="1079" spans="1:21" x14ac:dyDescent="0.25">
      <c r="A1079" t="s">
        <v>2012</v>
      </c>
    </row>
    <row r="1080" spans="1:21" x14ac:dyDescent="0.25">
      <c r="A1080" t="s">
        <v>226</v>
      </c>
    </row>
    <row r="1081" spans="1:21" x14ac:dyDescent="0.25">
      <c r="A1081" t="s">
        <v>272</v>
      </c>
      <c r="B1081" t="s">
        <v>273</v>
      </c>
      <c r="C1081" t="s">
        <v>1488</v>
      </c>
      <c r="D1081" t="s">
        <v>1489</v>
      </c>
      <c r="E1081" t="s">
        <v>1406</v>
      </c>
      <c r="F1081" t="s">
        <v>1490</v>
      </c>
      <c r="G1081" t="s">
        <v>1491</v>
      </c>
      <c r="H1081" t="s">
        <v>1492</v>
      </c>
      <c r="I1081" t="s">
        <v>357</v>
      </c>
      <c r="J1081" t="s">
        <v>280</v>
      </c>
      <c r="K1081" t="s">
        <v>1493</v>
      </c>
    </row>
    <row r="1082" spans="1:21" x14ac:dyDescent="0.25">
      <c r="A1082" t="s">
        <v>282</v>
      </c>
      <c r="B1082" t="s">
        <v>825</v>
      </c>
      <c r="C1082" t="s">
        <v>362</v>
      </c>
      <c r="D1082" t="s">
        <v>362</v>
      </c>
      <c r="E1082" t="s">
        <v>362</v>
      </c>
      <c r="F1082" t="s">
        <v>369</v>
      </c>
      <c r="G1082" t="s">
        <v>362</v>
      </c>
      <c r="H1082" t="s">
        <v>360</v>
      </c>
      <c r="I1082" t="s">
        <v>362</v>
      </c>
      <c r="J1082" t="s">
        <v>362</v>
      </c>
      <c r="K1082" t="s">
        <v>368</v>
      </c>
    </row>
    <row r="1083" spans="1:21" x14ac:dyDescent="0.25">
      <c r="A1083" t="s">
        <v>290</v>
      </c>
      <c r="B1083" t="s">
        <v>364</v>
      </c>
      <c r="C1083" t="s">
        <v>360</v>
      </c>
      <c r="D1083" t="s">
        <v>369</v>
      </c>
      <c r="E1083" t="s">
        <v>362</v>
      </c>
      <c r="F1083" t="s">
        <v>836</v>
      </c>
      <c r="G1083" t="s">
        <v>362</v>
      </c>
      <c r="H1083" t="s">
        <v>368</v>
      </c>
      <c r="I1083" t="s">
        <v>362</v>
      </c>
      <c r="J1083" t="s">
        <v>362</v>
      </c>
      <c r="K1083" t="s">
        <v>368</v>
      </c>
    </row>
    <row r="1084" spans="1:21" x14ac:dyDescent="0.25">
      <c r="A1084" t="s">
        <v>298</v>
      </c>
      <c r="B1084" t="s">
        <v>453</v>
      </c>
      <c r="C1084" t="s">
        <v>360</v>
      </c>
      <c r="D1084" t="s">
        <v>360</v>
      </c>
      <c r="E1084" t="s">
        <v>362</v>
      </c>
      <c r="F1084" t="s">
        <v>825</v>
      </c>
      <c r="G1084" t="s">
        <v>362</v>
      </c>
      <c r="H1084" t="s">
        <v>360</v>
      </c>
      <c r="I1084" t="s">
        <v>362</v>
      </c>
      <c r="J1084" t="s">
        <v>362</v>
      </c>
      <c r="K1084" t="s">
        <v>368</v>
      </c>
    </row>
    <row r="1085" spans="1:21" x14ac:dyDescent="0.25">
      <c r="A1085" t="s">
        <v>304</v>
      </c>
      <c r="B1085" t="s">
        <v>548</v>
      </c>
      <c r="C1085" t="s">
        <v>368</v>
      </c>
      <c r="D1085" t="s">
        <v>825</v>
      </c>
      <c r="E1085" t="s">
        <v>362</v>
      </c>
      <c r="F1085" t="s">
        <v>376</v>
      </c>
      <c r="G1085" t="s">
        <v>362</v>
      </c>
      <c r="H1085" t="s">
        <v>369</v>
      </c>
      <c r="I1085" t="s">
        <v>362</v>
      </c>
      <c r="J1085" t="s">
        <v>362</v>
      </c>
      <c r="K1085" t="s">
        <v>439</v>
      </c>
    </row>
    <row r="1087" spans="1:21" x14ac:dyDescent="0.25">
      <c r="A1087" t="s">
        <v>2013</v>
      </c>
    </row>
    <row r="1088" spans="1:21" x14ac:dyDescent="0.25">
      <c r="A1088" t="s">
        <v>1752</v>
      </c>
    </row>
    <row r="1089" spans="1:13" x14ac:dyDescent="0.25">
      <c r="A1089" t="s">
        <v>313</v>
      </c>
      <c r="B1089" t="s">
        <v>273</v>
      </c>
      <c r="C1089" t="s">
        <v>1488</v>
      </c>
      <c r="D1089" t="s">
        <v>1489</v>
      </c>
      <c r="E1089" t="s">
        <v>1406</v>
      </c>
      <c r="F1089" t="s">
        <v>1490</v>
      </c>
      <c r="G1089" t="s">
        <v>1491</v>
      </c>
      <c r="H1089" t="s">
        <v>1492</v>
      </c>
      <c r="I1089" t="s">
        <v>357</v>
      </c>
      <c r="J1089" t="s">
        <v>280</v>
      </c>
      <c r="K1089" t="s">
        <v>1493</v>
      </c>
    </row>
    <row r="1090" spans="1:13" x14ac:dyDescent="0.25">
      <c r="A1090" t="s">
        <v>314</v>
      </c>
      <c r="B1090" t="s">
        <v>1172</v>
      </c>
      <c r="C1090" t="s">
        <v>360</v>
      </c>
      <c r="D1090" t="s">
        <v>362</v>
      </c>
      <c r="E1090" t="s">
        <v>362</v>
      </c>
      <c r="F1090" t="s">
        <v>361</v>
      </c>
      <c r="G1090" t="s">
        <v>362</v>
      </c>
      <c r="H1090" t="s">
        <v>362</v>
      </c>
      <c r="I1090" t="s">
        <v>362</v>
      </c>
      <c r="J1090" t="s">
        <v>362</v>
      </c>
      <c r="K1090" t="s">
        <v>368</v>
      </c>
    </row>
    <row r="1091" spans="1:13" x14ac:dyDescent="0.25">
      <c r="A1091" t="s">
        <v>321</v>
      </c>
      <c r="B1091" t="s">
        <v>568</v>
      </c>
      <c r="C1091" t="s">
        <v>360</v>
      </c>
      <c r="D1091" t="s">
        <v>825</v>
      </c>
      <c r="E1091" t="s">
        <v>362</v>
      </c>
      <c r="F1091" t="s">
        <v>1172</v>
      </c>
      <c r="G1091" t="s">
        <v>362</v>
      </c>
      <c r="H1091" t="s">
        <v>369</v>
      </c>
      <c r="I1091" t="s">
        <v>362</v>
      </c>
      <c r="J1091" t="s">
        <v>362</v>
      </c>
      <c r="K1091" t="s">
        <v>369</v>
      </c>
    </row>
    <row r="1092" spans="1:13" x14ac:dyDescent="0.25">
      <c r="A1092" t="s">
        <v>304</v>
      </c>
      <c r="B1092" t="s">
        <v>548</v>
      </c>
      <c r="C1092" t="s">
        <v>368</v>
      </c>
      <c r="D1092" t="s">
        <v>825</v>
      </c>
      <c r="E1092" t="s">
        <v>362</v>
      </c>
      <c r="F1092" t="s">
        <v>376</v>
      </c>
      <c r="G1092" t="s">
        <v>362</v>
      </c>
      <c r="H1092" t="s">
        <v>369</v>
      </c>
      <c r="I1092" t="s">
        <v>362</v>
      </c>
      <c r="J1092" t="s">
        <v>362</v>
      </c>
      <c r="K1092" t="s">
        <v>439</v>
      </c>
    </row>
    <row r="1094" spans="1:13" x14ac:dyDescent="0.25">
      <c r="A1094" t="s">
        <v>2014</v>
      </c>
    </row>
    <row r="1095" spans="1:13" x14ac:dyDescent="0.25">
      <c r="A1095" t="s">
        <v>229</v>
      </c>
    </row>
    <row r="1096" spans="1:13" x14ac:dyDescent="0.25">
      <c r="A1096" t="s">
        <v>272</v>
      </c>
      <c r="B1096" t="s">
        <v>273</v>
      </c>
      <c r="C1096" t="s">
        <v>372</v>
      </c>
      <c r="D1096" t="s">
        <v>1501</v>
      </c>
      <c r="E1096" t="s">
        <v>1502</v>
      </c>
      <c r="F1096" t="s">
        <v>1503</v>
      </c>
      <c r="G1096" t="s">
        <v>1504</v>
      </c>
      <c r="H1096" t="s">
        <v>1505</v>
      </c>
      <c r="I1096" t="s">
        <v>357</v>
      </c>
      <c r="J1096" t="s">
        <v>280</v>
      </c>
      <c r="K1096" t="s">
        <v>1506</v>
      </c>
      <c r="L1096" t="s">
        <v>1507</v>
      </c>
      <c r="M1096" t="s">
        <v>1508</v>
      </c>
    </row>
    <row r="1097" spans="1:13" x14ac:dyDescent="0.25">
      <c r="A1097" t="s">
        <v>282</v>
      </c>
      <c r="B1097" t="s">
        <v>1203</v>
      </c>
      <c r="C1097" t="s">
        <v>287</v>
      </c>
      <c r="D1097" t="s">
        <v>921</v>
      </c>
      <c r="E1097" t="s">
        <v>1204</v>
      </c>
      <c r="F1097" t="s">
        <v>391</v>
      </c>
      <c r="G1097" t="s">
        <v>1204</v>
      </c>
      <c r="H1097" t="s">
        <v>391</v>
      </c>
      <c r="I1097" t="s">
        <v>287</v>
      </c>
      <c r="J1097" t="s">
        <v>287</v>
      </c>
      <c r="K1097" t="s">
        <v>378</v>
      </c>
      <c r="L1097" t="s">
        <v>1145</v>
      </c>
      <c r="M1097" t="s">
        <v>1794</v>
      </c>
    </row>
    <row r="1098" spans="1:13" x14ac:dyDescent="0.25">
      <c r="A1098" t="s">
        <v>290</v>
      </c>
      <c r="B1098" t="s">
        <v>1841</v>
      </c>
      <c r="C1098" t="s">
        <v>287</v>
      </c>
      <c r="D1098" t="s">
        <v>394</v>
      </c>
      <c r="E1098" t="s">
        <v>968</v>
      </c>
      <c r="F1098" t="s">
        <v>1531</v>
      </c>
      <c r="G1098" t="s">
        <v>385</v>
      </c>
      <c r="H1098" t="s">
        <v>1550</v>
      </c>
      <c r="I1098" t="s">
        <v>287</v>
      </c>
      <c r="J1098" t="s">
        <v>287</v>
      </c>
      <c r="K1098" t="s">
        <v>1338</v>
      </c>
      <c r="L1098" t="s">
        <v>597</v>
      </c>
      <c r="M1098" t="s">
        <v>2015</v>
      </c>
    </row>
    <row r="1099" spans="1:13" x14ac:dyDescent="0.25">
      <c r="A1099" t="s">
        <v>298</v>
      </c>
      <c r="B1099" t="s">
        <v>813</v>
      </c>
      <c r="C1099" t="s">
        <v>287</v>
      </c>
      <c r="D1099" t="s">
        <v>839</v>
      </c>
      <c r="E1099" t="s">
        <v>1512</v>
      </c>
      <c r="F1099" t="s">
        <v>506</v>
      </c>
      <c r="G1099" t="s">
        <v>1513</v>
      </c>
      <c r="H1099" t="s">
        <v>1085</v>
      </c>
      <c r="I1099" t="s">
        <v>287</v>
      </c>
      <c r="J1099" t="s">
        <v>287</v>
      </c>
      <c r="K1099" t="s">
        <v>284</v>
      </c>
      <c r="L1099" t="s">
        <v>519</v>
      </c>
      <c r="M1099" t="s">
        <v>838</v>
      </c>
    </row>
    <row r="1100" spans="1:13" x14ac:dyDescent="0.25">
      <c r="A1100" t="s">
        <v>304</v>
      </c>
      <c r="B1100" t="s">
        <v>1064</v>
      </c>
      <c r="C1100" t="s">
        <v>287</v>
      </c>
      <c r="D1100" t="s">
        <v>536</v>
      </c>
      <c r="E1100" t="s">
        <v>882</v>
      </c>
      <c r="F1100" t="s">
        <v>508</v>
      </c>
      <c r="G1100" t="s">
        <v>584</v>
      </c>
      <c r="H1100" t="s">
        <v>1661</v>
      </c>
      <c r="I1100" t="s">
        <v>287</v>
      </c>
      <c r="J1100" t="s">
        <v>287</v>
      </c>
      <c r="K1100" t="s">
        <v>1440</v>
      </c>
      <c r="L1100" t="s">
        <v>1770</v>
      </c>
      <c r="M1100" t="s">
        <v>1780</v>
      </c>
    </row>
    <row r="1102" spans="1:13" x14ac:dyDescent="0.25">
      <c r="A1102" t="s">
        <v>2016</v>
      </c>
    </row>
    <row r="1103" spans="1:13" x14ac:dyDescent="0.25">
      <c r="A1103" t="s">
        <v>230</v>
      </c>
    </row>
    <row r="1104" spans="1:13" x14ac:dyDescent="0.25">
      <c r="A1104" t="s">
        <v>371</v>
      </c>
      <c r="B1104" t="s">
        <v>273</v>
      </c>
      <c r="C1104" t="s">
        <v>372</v>
      </c>
      <c r="D1104" t="s">
        <v>1501</v>
      </c>
      <c r="E1104" t="s">
        <v>1502</v>
      </c>
      <c r="F1104" t="s">
        <v>1503</v>
      </c>
      <c r="G1104" t="s">
        <v>1504</v>
      </c>
      <c r="H1104" t="s">
        <v>1505</v>
      </c>
      <c r="I1104" t="s">
        <v>357</v>
      </c>
      <c r="J1104" t="s">
        <v>280</v>
      </c>
      <c r="K1104" t="s">
        <v>1506</v>
      </c>
      <c r="L1104" t="s">
        <v>1507</v>
      </c>
      <c r="M1104" t="s">
        <v>1508</v>
      </c>
    </row>
    <row r="1105" spans="1:13" x14ac:dyDescent="0.25">
      <c r="A1105" t="s">
        <v>375</v>
      </c>
      <c r="B1105" t="s">
        <v>1172</v>
      </c>
      <c r="C1105" t="s">
        <v>287</v>
      </c>
      <c r="D1105" t="s">
        <v>1033</v>
      </c>
      <c r="E1105" t="s">
        <v>1816</v>
      </c>
      <c r="F1105" t="s">
        <v>391</v>
      </c>
      <c r="G1105" t="s">
        <v>1816</v>
      </c>
      <c r="H1105" t="s">
        <v>1863</v>
      </c>
      <c r="I1105" t="s">
        <v>287</v>
      </c>
      <c r="J1105" t="s">
        <v>287</v>
      </c>
      <c r="K1105" t="s">
        <v>660</v>
      </c>
      <c r="L1105" t="s">
        <v>519</v>
      </c>
      <c r="M1105" t="s">
        <v>1863</v>
      </c>
    </row>
    <row r="1106" spans="1:13" x14ac:dyDescent="0.25">
      <c r="A1106" t="s">
        <v>380</v>
      </c>
      <c r="B1106" t="s">
        <v>1875</v>
      </c>
      <c r="C1106" t="s">
        <v>287</v>
      </c>
      <c r="D1106" t="s">
        <v>287</v>
      </c>
      <c r="E1106" t="s">
        <v>2017</v>
      </c>
      <c r="F1106" t="s">
        <v>765</v>
      </c>
      <c r="G1106" t="s">
        <v>1201</v>
      </c>
      <c r="H1106" t="s">
        <v>2018</v>
      </c>
      <c r="I1106" t="s">
        <v>287</v>
      </c>
      <c r="J1106" t="s">
        <v>287</v>
      </c>
      <c r="K1106" t="s">
        <v>1654</v>
      </c>
      <c r="L1106" t="s">
        <v>1655</v>
      </c>
      <c r="M1106" t="s">
        <v>2019</v>
      </c>
    </row>
    <row r="1107" spans="1:13" x14ac:dyDescent="0.25">
      <c r="A1107" t="s">
        <v>386</v>
      </c>
      <c r="B1107" t="s">
        <v>920</v>
      </c>
      <c r="C1107" t="s">
        <v>287</v>
      </c>
      <c r="D1107" t="s">
        <v>921</v>
      </c>
      <c r="E1107" t="s">
        <v>789</v>
      </c>
      <c r="F1107" t="s">
        <v>507</v>
      </c>
      <c r="G1107" t="s">
        <v>1010</v>
      </c>
      <c r="H1107" t="s">
        <v>923</v>
      </c>
      <c r="I1107" t="s">
        <v>287</v>
      </c>
      <c r="J1107" t="s">
        <v>287</v>
      </c>
      <c r="K1107" t="s">
        <v>1336</v>
      </c>
      <c r="L1107" t="s">
        <v>1010</v>
      </c>
      <c r="M1107" t="s">
        <v>786</v>
      </c>
    </row>
    <row r="1108" spans="1:13" x14ac:dyDescent="0.25">
      <c r="A1108" t="s">
        <v>392</v>
      </c>
      <c r="B1108" t="s">
        <v>920</v>
      </c>
      <c r="C1108" t="s">
        <v>287</v>
      </c>
      <c r="D1108" t="s">
        <v>343</v>
      </c>
      <c r="E1108" t="s">
        <v>2020</v>
      </c>
      <c r="F1108" t="s">
        <v>786</v>
      </c>
      <c r="G1108" t="s">
        <v>1058</v>
      </c>
      <c r="H1108" t="s">
        <v>923</v>
      </c>
      <c r="I1108" t="s">
        <v>287</v>
      </c>
      <c r="J1108" t="s">
        <v>287</v>
      </c>
      <c r="K1108" t="s">
        <v>2021</v>
      </c>
      <c r="L1108" t="s">
        <v>1058</v>
      </c>
      <c r="M1108" t="s">
        <v>1794</v>
      </c>
    </row>
    <row r="1109" spans="1:13" x14ac:dyDescent="0.25">
      <c r="A1109" t="s">
        <v>304</v>
      </c>
      <c r="B1109" t="s">
        <v>1064</v>
      </c>
      <c r="C1109" t="s">
        <v>287</v>
      </c>
      <c r="D1109" t="s">
        <v>536</v>
      </c>
      <c r="E1109" t="s">
        <v>882</v>
      </c>
      <c r="F1109" t="s">
        <v>508</v>
      </c>
      <c r="G1109" t="s">
        <v>584</v>
      </c>
      <c r="H1109" t="s">
        <v>1661</v>
      </c>
      <c r="I1109" t="s">
        <v>287</v>
      </c>
      <c r="J1109" t="s">
        <v>287</v>
      </c>
      <c r="K1109" t="s">
        <v>1440</v>
      </c>
      <c r="L1109" t="s">
        <v>1770</v>
      </c>
      <c r="M1109" t="s">
        <v>1780</v>
      </c>
    </row>
    <row r="1111" spans="1:13" x14ac:dyDescent="0.25">
      <c r="A1111" t="s">
        <v>2022</v>
      </c>
    </row>
    <row r="1112" spans="1:13" x14ac:dyDescent="0.25">
      <c r="A1112" t="s">
        <v>231</v>
      </c>
    </row>
    <row r="1113" spans="1:13" x14ac:dyDescent="0.25">
      <c r="A1113" t="s">
        <v>313</v>
      </c>
      <c r="B1113" t="s">
        <v>273</v>
      </c>
      <c r="C1113" t="s">
        <v>372</v>
      </c>
      <c r="D1113" t="s">
        <v>1501</v>
      </c>
      <c r="E1113" t="s">
        <v>1502</v>
      </c>
      <c r="F1113" t="s">
        <v>1503</v>
      </c>
      <c r="G1113" t="s">
        <v>1504</v>
      </c>
      <c r="H1113" t="s">
        <v>1505</v>
      </c>
      <c r="I1113" t="s">
        <v>357</v>
      </c>
      <c r="J1113" t="s">
        <v>280</v>
      </c>
      <c r="K1113" t="s">
        <v>1506</v>
      </c>
      <c r="L1113" t="s">
        <v>1507</v>
      </c>
      <c r="M1113" t="s">
        <v>1508</v>
      </c>
    </row>
    <row r="1114" spans="1:13" x14ac:dyDescent="0.25">
      <c r="A1114" t="s">
        <v>314</v>
      </c>
      <c r="B1114" t="s">
        <v>1938</v>
      </c>
      <c r="C1114" t="s">
        <v>287</v>
      </c>
      <c r="D1114" t="s">
        <v>413</v>
      </c>
      <c r="E1114" t="s">
        <v>2023</v>
      </c>
      <c r="F1114" t="s">
        <v>508</v>
      </c>
      <c r="G1114" t="s">
        <v>319</v>
      </c>
      <c r="H1114" t="s">
        <v>514</v>
      </c>
      <c r="I1114" t="s">
        <v>287</v>
      </c>
      <c r="J1114" t="s">
        <v>287</v>
      </c>
      <c r="K1114" t="s">
        <v>1377</v>
      </c>
      <c r="L1114" t="s">
        <v>1074</v>
      </c>
      <c r="M1114" t="s">
        <v>776</v>
      </c>
    </row>
    <row r="1115" spans="1:13" x14ac:dyDescent="0.25">
      <c r="A1115" t="s">
        <v>321</v>
      </c>
      <c r="B1115" t="s">
        <v>1841</v>
      </c>
      <c r="C1115" t="s">
        <v>287</v>
      </c>
      <c r="D1115" t="s">
        <v>479</v>
      </c>
      <c r="E1115" t="s">
        <v>1574</v>
      </c>
      <c r="F1115" t="s">
        <v>1531</v>
      </c>
      <c r="G1115" t="s">
        <v>1579</v>
      </c>
      <c r="H1115" t="s">
        <v>1787</v>
      </c>
      <c r="I1115" t="s">
        <v>287</v>
      </c>
      <c r="J1115" t="s">
        <v>287</v>
      </c>
      <c r="K1115" t="s">
        <v>651</v>
      </c>
      <c r="L1115" t="s">
        <v>519</v>
      </c>
      <c r="M1115" t="s">
        <v>1871</v>
      </c>
    </row>
    <row r="1116" spans="1:13" x14ac:dyDescent="0.25">
      <c r="A1116" t="s">
        <v>304</v>
      </c>
      <c r="B1116" t="s">
        <v>1064</v>
      </c>
      <c r="C1116" t="s">
        <v>287</v>
      </c>
      <c r="D1116" t="s">
        <v>536</v>
      </c>
      <c r="E1116" t="s">
        <v>882</v>
      </c>
      <c r="F1116" t="s">
        <v>508</v>
      </c>
      <c r="G1116" t="s">
        <v>584</v>
      </c>
      <c r="H1116" t="s">
        <v>1661</v>
      </c>
      <c r="I1116" t="s">
        <v>287</v>
      </c>
      <c r="J1116" t="s">
        <v>287</v>
      </c>
      <c r="K1116" t="s">
        <v>1440</v>
      </c>
      <c r="L1116" t="s">
        <v>1770</v>
      </c>
      <c r="M1116" t="s">
        <v>1780</v>
      </c>
    </row>
    <row r="1118" spans="1:13" x14ac:dyDescent="0.25">
      <c r="A1118" t="s">
        <v>2024</v>
      </c>
    </row>
    <row r="1119" spans="1:13" x14ac:dyDescent="0.25">
      <c r="A1119" t="s">
        <v>1753</v>
      </c>
    </row>
    <row r="1120" spans="1:13" x14ac:dyDescent="0.25">
      <c r="A1120" t="s">
        <v>272</v>
      </c>
      <c r="B1120" t="s">
        <v>273</v>
      </c>
      <c r="C1120" t="s">
        <v>351</v>
      </c>
      <c r="D1120" t="s">
        <v>278</v>
      </c>
      <c r="E1120" t="s">
        <v>373</v>
      </c>
      <c r="F1120" t="s">
        <v>374</v>
      </c>
    </row>
    <row r="1121" spans="1:6" x14ac:dyDescent="0.25">
      <c r="A1121" t="s">
        <v>282</v>
      </c>
      <c r="B1121" t="s">
        <v>836</v>
      </c>
      <c r="C1121" t="s">
        <v>360</v>
      </c>
      <c r="D1121" t="s">
        <v>365</v>
      </c>
      <c r="E1121" t="s">
        <v>360</v>
      </c>
      <c r="F1121" t="s">
        <v>438</v>
      </c>
    </row>
    <row r="1122" spans="1:6" x14ac:dyDescent="0.25">
      <c r="A1122" t="s">
        <v>290</v>
      </c>
      <c r="B1122" t="s">
        <v>1802</v>
      </c>
      <c r="C1122" t="s">
        <v>368</v>
      </c>
      <c r="D1122" t="s">
        <v>361</v>
      </c>
      <c r="E1122" t="s">
        <v>825</v>
      </c>
      <c r="F1122" t="s">
        <v>1419</v>
      </c>
    </row>
    <row r="1123" spans="1:6" x14ac:dyDescent="0.25">
      <c r="A1123" t="s">
        <v>298</v>
      </c>
      <c r="B1123" t="s">
        <v>367</v>
      </c>
      <c r="C1123" t="s">
        <v>368</v>
      </c>
      <c r="D1123" t="s">
        <v>825</v>
      </c>
      <c r="E1123" t="s">
        <v>362</v>
      </c>
      <c r="F1123" t="s">
        <v>450</v>
      </c>
    </row>
    <row r="1124" spans="1:6" x14ac:dyDescent="0.25">
      <c r="A1124" t="s">
        <v>304</v>
      </c>
      <c r="B1124" t="s">
        <v>929</v>
      </c>
      <c r="C1124" t="s">
        <v>825</v>
      </c>
      <c r="D1124" t="s">
        <v>403</v>
      </c>
      <c r="E1124" t="s">
        <v>439</v>
      </c>
      <c r="F1124" t="s">
        <v>935</v>
      </c>
    </row>
    <row r="1126" spans="1:6" x14ac:dyDescent="0.25">
      <c r="A1126" t="s">
        <v>2025</v>
      </c>
    </row>
    <row r="1127" spans="1:6" x14ac:dyDescent="0.25">
      <c r="A1127" t="s">
        <v>1754</v>
      </c>
    </row>
    <row r="1128" spans="1:6" x14ac:dyDescent="0.25">
      <c r="A1128" t="s">
        <v>371</v>
      </c>
      <c r="B1128" t="s">
        <v>273</v>
      </c>
      <c r="C1128" t="s">
        <v>351</v>
      </c>
      <c r="D1128" t="s">
        <v>278</v>
      </c>
      <c r="E1128" t="s">
        <v>373</v>
      </c>
      <c r="F1128" t="s">
        <v>374</v>
      </c>
    </row>
    <row r="1129" spans="1:6" x14ac:dyDescent="0.25">
      <c r="A1129" t="s">
        <v>375</v>
      </c>
      <c r="B1129" t="s">
        <v>1203</v>
      </c>
      <c r="C1129" t="s">
        <v>362</v>
      </c>
      <c r="D1129" t="s">
        <v>365</v>
      </c>
      <c r="E1129" t="s">
        <v>362</v>
      </c>
      <c r="F1129" t="s">
        <v>438</v>
      </c>
    </row>
    <row r="1130" spans="1:6" x14ac:dyDescent="0.25">
      <c r="A1130" t="s">
        <v>380</v>
      </c>
      <c r="B1130" t="s">
        <v>364</v>
      </c>
      <c r="C1130" t="s">
        <v>360</v>
      </c>
      <c r="D1130" t="s">
        <v>365</v>
      </c>
      <c r="E1130" t="s">
        <v>365</v>
      </c>
      <c r="F1130" t="s">
        <v>361</v>
      </c>
    </row>
    <row r="1131" spans="1:6" x14ac:dyDescent="0.25">
      <c r="A1131" t="s">
        <v>386</v>
      </c>
      <c r="B1131" t="s">
        <v>1304</v>
      </c>
      <c r="C1131" t="s">
        <v>368</v>
      </c>
      <c r="D1131" t="s">
        <v>369</v>
      </c>
      <c r="E1131" t="s">
        <v>362</v>
      </c>
      <c r="F1131" t="s">
        <v>403</v>
      </c>
    </row>
    <row r="1132" spans="1:6" x14ac:dyDescent="0.25">
      <c r="A1132" t="s">
        <v>392</v>
      </c>
      <c r="B1132" t="s">
        <v>452</v>
      </c>
      <c r="C1132" t="s">
        <v>368</v>
      </c>
      <c r="D1132" t="s">
        <v>438</v>
      </c>
      <c r="E1132" t="s">
        <v>365</v>
      </c>
      <c r="F1132" t="s">
        <v>363</v>
      </c>
    </row>
    <row r="1133" spans="1:6" x14ac:dyDescent="0.25">
      <c r="A1133" t="s">
        <v>304</v>
      </c>
      <c r="B1133" t="s">
        <v>929</v>
      </c>
      <c r="C1133" t="s">
        <v>825</v>
      </c>
      <c r="D1133" t="s">
        <v>403</v>
      </c>
      <c r="E1133" t="s">
        <v>439</v>
      </c>
      <c r="F1133" t="s">
        <v>935</v>
      </c>
    </row>
    <row r="1135" spans="1:6" x14ac:dyDescent="0.25">
      <c r="A1135" t="s">
        <v>2026</v>
      </c>
    </row>
    <row r="1136" spans="1:6" x14ac:dyDescent="0.25">
      <c r="A1136" t="s">
        <v>1755</v>
      </c>
    </row>
    <row r="1137" spans="1:6" x14ac:dyDescent="0.25">
      <c r="A1137" t="s">
        <v>313</v>
      </c>
      <c r="B1137" t="s">
        <v>273</v>
      </c>
      <c r="C1137" t="s">
        <v>351</v>
      </c>
      <c r="D1137" t="s">
        <v>278</v>
      </c>
      <c r="E1137" t="s">
        <v>373</v>
      </c>
      <c r="F1137" t="s">
        <v>374</v>
      </c>
    </row>
    <row r="1138" spans="1:6" x14ac:dyDescent="0.25">
      <c r="A1138" t="s">
        <v>314</v>
      </c>
      <c r="B1138" t="s">
        <v>840</v>
      </c>
      <c r="C1138" t="s">
        <v>946</v>
      </c>
      <c r="D1138" t="s">
        <v>887</v>
      </c>
      <c r="E1138" t="s">
        <v>946</v>
      </c>
      <c r="F1138" t="s">
        <v>2027</v>
      </c>
    </row>
    <row r="1139" spans="1:6" x14ac:dyDescent="0.25">
      <c r="A1139" t="s">
        <v>321</v>
      </c>
      <c r="B1139" t="s">
        <v>573</v>
      </c>
      <c r="C1139" t="s">
        <v>343</v>
      </c>
      <c r="D1139" t="s">
        <v>1392</v>
      </c>
      <c r="E1139" t="s">
        <v>285</v>
      </c>
      <c r="F1139" t="s">
        <v>1358</v>
      </c>
    </row>
    <row r="1140" spans="1:6" x14ac:dyDescent="0.25">
      <c r="A1140" t="s">
        <v>304</v>
      </c>
      <c r="B1140" t="s">
        <v>929</v>
      </c>
      <c r="C1140" t="s">
        <v>880</v>
      </c>
      <c r="D1140" t="s">
        <v>447</v>
      </c>
      <c r="E1140" t="s">
        <v>1118</v>
      </c>
      <c r="F1140" t="s">
        <v>458</v>
      </c>
    </row>
    <row r="1142" spans="1:6" x14ac:dyDescent="0.25">
      <c r="A1142" t="s">
        <v>2028</v>
      </c>
    </row>
    <row r="1143" spans="1:6" x14ac:dyDescent="0.25">
      <c r="A1143" t="s">
        <v>235</v>
      </c>
    </row>
    <row r="1144" spans="1:6" x14ac:dyDescent="0.25">
      <c r="A1144" t="s">
        <v>272</v>
      </c>
      <c r="B1144" t="s">
        <v>273</v>
      </c>
      <c r="C1144" t="s">
        <v>1542</v>
      </c>
      <c r="D1144" t="s">
        <v>1543</v>
      </c>
      <c r="E1144" t="s">
        <v>1544</v>
      </c>
    </row>
    <row r="1145" spans="1:6" x14ac:dyDescent="0.25">
      <c r="A1145" t="s">
        <v>282</v>
      </c>
      <c r="B1145" t="s">
        <v>548</v>
      </c>
      <c r="C1145" t="s">
        <v>287</v>
      </c>
      <c r="D1145" t="s">
        <v>391</v>
      </c>
      <c r="E1145" t="s">
        <v>287</v>
      </c>
    </row>
    <row r="1146" spans="1:6" x14ac:dyDescent="0.25">
      <c r="A1146" t="s">
        <v>290</v>
      </c>
      <c r="B1146" t="s">
        <v>553</v>
      </c>
      <c r="C1146" t="s">
        <v>395</v>
      </c>
      <c r="D1146" t="s">
        <v>1529</v>
      </c>
      <c r="E1146" t="s">
        <v>704</v>
      </c>
    </row>
    <row r="1147" spans="1:6" x14ac:dyDescent="0.25">
      <c r="A1147" t="s">
        <v>298</v>
      </c>
      <c r="B1147" t="s">
        <v>557</v>
      </c>
      <c r="C1147" t="s">
        <v>592</v>
      </c>
      <c r="D1147" t="s">
        <v>796</v>
      </c>
      <c r="E1147" t="s">
        <v>460</v>
      </c>
    </row>
    <row r="1148" spans="1:6" x14ac:dyDescent="0.25">
      <c r="A1148" t="s">
        <v>304</v>
      </c>
      <c r="B1148" t="s">
        <v>562</v>
      </c>
      <c r="C1148" t="s">
        <v>395</v>
      </c>
      <c r="D1148" t="s">
        <v>1545</v>
      </c>
      <c r="E1148" t="s">
        <v>318</v>
      </c>
    </row>
    <row r="1150" spans="1:6" x14ac:dyDescent="0.25">
      <c r="A1150" t="s">
        <v>2029</v>
      </c>
    </row>
    <row r="1151" spans="1:6" x14ac:dyDescent="0.25">
      <c r="A1151" t="s">
        <v>236</v>
      </c>
    </row>
    <row r="1152" spans="1:6" x14ac:dyDescent="0.25">
      <c r="A1152" t="s">
        <v>401</v>
      </c>
      <c r="B1152" t="s">
        <v>273</v>
      </c>
      <c r="C1152" t="s">
        <v>1542</v>
      </c>
      <c r="D1152" t="s">
        <v>1543</v>
      </c>
      <c r="E1152" t="s">
        <v>1544</v>
      </c>
    </row>
    <row r="1153" spans="1:5" x14ac:dyDescent="0.25">
      <c r="A1153" t="s">
        <v>402</v>
      </c>
      <c r="B1153" t="s">
        <v>364</v>
      </c>
      <c r="C1153" t="s">
        <v>587</v>
      </c>
      <c r="D1153" t="s">
        <v>1547</v>
      </c>
      <c r="E1153" t="s">
        <v>536</v>
      </c>
    </row>
    <row r="1154" spans="1:5" x14ac:dyDescent="0.25">
      <c r="A1154" t="s">
        <v>406</v>
      </c>
      <c r="B1154" t="s">
        <v>590</v>
      </c>
      <c r="C1154" t="s">
        <v>992</v>
      </c>
      <c r="D1154" t="s">
        <v>1548</v>
      </c>
      <c r="E1154" t="s">
        <v>766</v>
      </c>
    </row>
    <row r="1155" spans="1:5" x14ac:dyDescent="0.25">
      <c r="A1155" t="s">
        <v>304</v>
      </c>
      <c r="B1155" t="s">
        <v>562</v>
      </c>
      <c r="C1155" t="s">
        <v>395</v>
      </c>
      <c r="D1155" t="s">
        <v>1545</v>
      </c>
      <c r="E1155" t="s">
        <v>318</v>
      </c>
    </row>
    <row r="1157" spans="1:5" x14ac:dyDescent="0.25">
      <c r="A1157" t="s">
        <v>2030</v>
      </c>
    </row>
    <row r="1158" spans="1:5" x14ac:dyDescent="0.25">
      <c r="A1158" t="s">
        <v>237</v>
      </c>
    </row>
    <row r="1159" spans="1:5" x14ac:dyDescent="0.25">
      <c r="A1159" t="s">
        <v>313</v>
      </c>
      <c r="B1159" t="s">
        <v>273</v>
      </c>
      <c r="C1159" t="s">
        <v>1542</v>
      </c>
      <c r="D1159" t="s">
        <v>1543</v>
      </c>
      <c r="E1159" t="s">
        <v>1544</v>
      </c>
    </row>
    <row r="1160" spans="1:5" x14ac:dyDescent="0.25">
      <c r="A1160" t="s">
        <v>314</v>
      </c>
      <c r="B1160" t="s">
        <v>393</v>
      </c>
      <c r="C1160" t="s">
        <v>395</v>
      </c>
      <c r="D1160" t="s">
        <v>1550</v>
      </c>
      <c r="E1160" t="s">
        <v>342</v>
      </c>
    </row>
    <row r="1161" spans="1:5" x14ac:dyDescent="0.25">
      <c r="A1161" t="s">
        <v>321</v>
      </c>
      <c r="B1161" t="s">
        <v>598</v>
      </c>
      <c r="C1161" t="s">
        <v>683</v>
      </c>
      <c r="D1161" t="s">
        <v>1551</v>
      </c>
      <c r="E1161" t="s">
        <v>683</v>
      </c>
    </row>
    <row r="1162" spans="1:5" x14ac:dyDescent="0.25">
      <c r="A1162" t="s">
        <v>304</v>
      </c>
      <c r="B1162" t="s">
        <v>562</v>
      </c>
      <c r="C1162" t="s">
        <v>395</v>
      </c>
      <c r="D1162" t="s">
        <v>1545</v>
      </c>
      <c r="E1162" t="s">
        <v>318</v>
      </c>
    </row>
    <row r="1164" spans="1:5" x14ac:dyDescent="0.25">
      <c r="A1164" t="s">
        <v>1552</v>
      </c>
    </row>
    <row r="1165" spans="1:5" x14ac:dyDescent="0.25">
      <c r="A1165" t="s">
        <v>1756</v>
      </c>
    </row>
    <row r="1166" spans="1:5" x14ac:dyDescent="0.25">
      <c r="A1166" t="s">
        <v>313</v>
      </c>
      <c r="B1166" t="s">
        <v>273</v>
      </c>
      <c r="C1166" t="s">
        <v>282</v>
      </c>
      <c r="D1166" t="s">
        <v>290</v>
      </c>
      <c r="E1166" t="s">
        <v>298</v>
      </c>
    </row>
    <row r="1167" spans="1:5" x14ac:dyDescent="0.25">
      <c r="A1167" t="s">
        <v>314</v>
      </c>
      <c r="B1167" t="s">
        <v>393</v>
      </c>
      <c r="C1167" t="s">
        <v>672</v>
      </c>
      <c r="D1167" t="s">
        <v>1094</v>
      </c>
      <c r="E1167" t="s">
        <v>1391</v>
      </c>
    </row>
    <row r="1168" spans="1:5" x14ac:dyDescent="0.25">
      <c r="A1168" t="s">
        <v>321</v>
      </c>
      <c r="B1168" t="s">
        <v>1593</v>
      </c>
      <c r="C1168" t="s">
        <v>755</v>
      </c>
      <c r="D1168" t="s">
        <v>750</v>
      </c>
      <c r="E1168" t="s">
        <v>1237</v>
      </c>
    </row>
    <row r="1169" spans="1:6" x14ac:dyDescent="0.25">
      <c r="A1169" t="s">
        <v>304</v>
      </c>
      <c r="B1169" t="s">
        <v>1590</v>
      </c>
      <c r="C1169" t="s">
        <v>1773</v>
      </c>
      <c r="D1169" t="s">
        <v>302</v>
      </c>
      <c r="E1169" t="s">
        <v>630</v>
      </c>
    </row>
    <row r="1171" spans="1:6" x14ac:dyDescent="0.25">
      <c r="A1171" t="s">
        <v>1554</v>
      </c>
    </row>
    <row r="1172" spans="1:6" x14ac:dyDescent="0.25">
      <c r="A1172" t="s">
        <v>1757</v>
      </c>
    </row>
    <row r="1173" spans="1:6" x14ac:dyDescent="0.25">
      <c r="A1173" t="s">
        <v>313</v>
      </c>
      <c r="B1173" t="s">
        <v>273</v>
      </c>
      <c r="C1173" t="s">
        <v>1555</v>
      </c>
      <c r="D1173" t="s">
        <v>1556</v>
      </c>
      <c r="E1173" t="s">
        <v>1557</v>
      </c>
      <c r="F1173" t="s">
        <v>1558</v>
      </c>
    </row>
    <row r="1174" spans="1:6" x14ac:dyDescent="0.25">
      <c r="A1174" t="s">
        <v>314</v>
      </c>
      <c r="B1174" t="s">
        <v>393</v>
      </c>
      <c r="C1174" t="s">
        <v>2031</v>
      </c>
      <c r="D1174" t="s">
        <v>480</v>
      </c>
      <c r="E1174" t="s">
        <v>450</v>
      </c>
      <c r="F1174" t="s">
        <v>1179</v>
      </c>
    </row>
    <row r="1175" spans="1:6" x14ac:dyDescent="0.25">
      <c r="A1175" t="s">
        <v>321</v>
      </c>
      <c r="B1175" t="s">
        <v>1593</v>
      </c>
      <c r="C1175" t="s">
        <v>2032</v>
      </c>
      <c r="D1175" t="s">
        <v>1842</v>
      </c>
      <c r="E1175" t="s">
        <v>1639</v>
      </c>
      <c r="F1175" t="s">
        <v>832</v>
      </c>
    </row>
    <row r="1176" spans="1:6" x14ac:dyDescent="0.25">
      <c r="A1176" t="s">
        <v>304</v>
      </c>
      <c r="B1176" t="s">
        <v>1590</v>
      </c>
      <c r="C1176" t="s">
        <v>2033</v>
      </c>
      <c r="D1176" t="s">
        <v>982</v>
      </c>
      <c r="E1176" t="s">
        <v>450</v>
      </c>
      <c r="F1176" t="s">
        <v>832</v>
      </c>
    </row>
    <row r="1178" spans="1:6" x14ac:dyDescent="0.25">
      <c r="A1178" t="s">
        <v>2034</v>
      </c>
    </row>
    <row r="1179" spans="1:6" x14ac:dyDescent="0.25">
      <c r="A1179" t="s">
        <v>1758</v>
      </c>
    </row>
    <row r="1180" spans="1:6" x14ac:dyDescent="0.25">
      <c r="A1180" t="s">
        <v>313</v>
      </c>
      <c r="B1180" t="s">
        <v>273</v>
      </c>
      <c r="C1180" t="s">
        <v>1563</v>
      </c>
      <c r="D1180" t="s">
        <v>1564</v>
      </c>
      <c r="E1180" t="s">
        <v>1565</v>
      </c>
    </row>
    <row r="1181" spans="1:6" x14ac:dyDescent="0.25">
      <c r="A1181" t="s">
        <v>314</v>
      </c>
      <c r="B1181" t="s">
        <v>836</v>
      </c>
      <c r="C1181" t="s">
        <v>368</v>
      </c>
      <c r="D1181" t="s">
        <v>361</v>
      </c>
      <c r="E1181" t="s">
        <v>360</v>
      </c>
    </row>
    <row r="1182" spans="1:6" x14ac:dyDescent="0.25">
      <c r="A1182" t="s">
        <v>321</v>
      </c>
      <c r="B1182" t="s">
        <v>568</v>
      </c>
      <c r="C1182" t="s">
        <v>369</v>
      </c>
      <c r="D1182" t="s">
        <v>359</v>
      </c>
      <c r="E1182" t="s">
        <v>360</v>
      </c>
    </row>
    <row r="1183" spans="1:6" x14ac:dyDescent="0.25">
      <c r="A1183" t="s">
        <v>304</v>
      </c>
      <c r="B1183" t="s">
        <v>1295</v>
      </c>
      <c r="C1183" t="s">
        <v>439</v>
      </c>
      <c r="D1183" t="s">
        <v>1304</v>
      </c>
      <c r="E1183" t="s">
        <v>368</v>
      </c>
    </row>
    <row r="1185" spans="1:8" x14ac:dyDescent="0.25">
      <c r="A1185" t="s">
        <v>2035</v>
      </c>
    </row>
    <row r="1186" spans="1:8" x14ac:dyDescent="0.25">
      <c r="A1186" t="s">
        <v>1759</v>
      </c>
    </row>
    <row r="1187" spans="1:8" x14ac:dyDescent="0.25">
      <c r="A1187" t="s">
        <v>272</v>
      </c>
      <c r="B1187" t="s">
        <v>273</v>
      </c>
      <c r="C1187" t="s">
        <v>372</v>
      </c>
      <c r="D1187" t="s">
        <v>543</v>
      </c>
      <c r="E1187" t="s">
        <v>544</v>
      </c>
      <c r="F1187" t="s">
        <v>545</v>
      </c>
      <c r="G1187" t="s">
        <v>546</v>
      </c>
      <c r="H1187" t="s">
        <v>547</v>
      </c>
    </row>
    <row r="1188" spans="1:8" x14ac:dyDescent="0.25">
      <c r="A1188" t="s">
        <v>282</v>
      </c>
      <c r="B1188" t="s">
        <v>548</v>
      </c>
      <c r="C1188" t="s">
        <v>517</v>
      </c>
      <c r="D1188" t="s">
        <v>491</v>
      </c>
      <c r="E1188" t="s">
        <v>287</v>
      </c>
      <c r="F1188" t="s">
        <v>287</v>
      </c>
      <c r="G1188" t="s">
        <v>550</v>
      </c>
      <c r="H1188" t="s">
        <v>1827</v>
      </c>
    </row>
    <row r="1189" spans="1:8" x14ac:dyDescent="0.25">
      <c r="A1189" t="s">
        <v>290</v>
      </c>
      <c r="B1189" t="s">
        <v>598</v>
      </c>
      <c r="C1189" t="s">
        <v>539</v>
      </c>
      <c r="D1189" t="s">
        <v>308</v>
      </c>
      <c r="E1189" t="s">
        <v>599</v>
      </c>
      <c r="F1189" t="s">
        <v>683</v>
      </c>
      <c r="G1189" t="s">
        <v>388</v>
      </c>
      <c r="H1189" t="s">
        <v>2036</v>
      </c>
    </row>
    <row r="1190" spans="1:8" x14ac:dyDescent="0.25">
      <c r="A1190" t="s">
        <v>298</v>
      </c>
      <c r="B1190" t="s">
        <v>557</v>
      </c>
      <c r="C1190" t="s">
        <v>287</v>
      </c>
      <c r="D1190" t="s">
        <v>831</v>
      </c>
      <c r="E1190" t="s">
        <v>287</v>
      </c>
      <c r="F1190" t="s">
        <v>460</v>
      </c>
      <c r="G1190" t="s">
        <v>592</v>
      </c>
      <c r="H1190" t="s">
        <v>610</v>
      </c>
    </row>
    <row r="1191" spans="1:8" x14ac:dyDescent="0.25">
      <c r="A1191" t="s">
        <v>304</v>
      </c>
      <c r="B1191" t="s">
        <v>1590</v>
      </c>
      <c r="C1191" t="s">
        <v>539</v>
      </c>
      <c r="D1191" t="s">
        <v>648</v>
      </c>
      <c r="E1191" t="s">
        <v>805</v>
      </c>
      <c r="F1191" t="s">
        <v>539</v>
      </c>
      <c r="G1191" t="s">
        <v>349</v>
      </c>
      <c r="H1191" t="s">
        <v>879</v>
      </c>
    </row>
    <row r="1193" spans="1:8" x14ac:dyDescent="0.25">
      <c r="A1193" t="s">
        <v>2037</v>
      </c>
    </row>
    <row r="1194" spans="1:8" x14ac:dyDescent="0.25">
      <c r="A1194" t="s">
        <v>1760</v>
      </c>
    </row>
    <row r="1195" spans="1:8" x14ac:dyDescent="0.25">
      <c r="A1195" t="s">
        <v>313</v>
      </c>
      <c r="B1195" t="s">
        <v>273</v>
      </c>
      <c r="C1195" t="s">
        <v>372</v>
      </c>
      <c r="D1195" t="s">
        <v>543</v>
      </c>
      <c r="E1195" t="s">
        <v>544</v>
      </c>
      <c r="F1195" t="s">
        <v>545</v>
      </c>
      <c r="G1195" t="s">
        <v>546</v>
      </c>
      <c r="H1195" t="s">
        <v>547</v>
      </c>
    </row>
    <row r="1196" spans="1:8" x14ac:dyDescent="0.25">
      <c r="A1196" t="s">
        <v>314</v>
      </c>
      <c r="B1196" t="s">
        <v>393</v>
      </c>
      <c r="C1196" t="s">
        <v>574</v>
      </c>
      <c r="D1196" t="s">
        <v>559</v>
      </c>
      <c r="E1196" t="s">
        <v>287</v>
      </c>
      <c r="F1196" t="s">
        <v>574</v>
      </c>
      <c r="G1196" t="s">
        <v>342</v>
      </c>
      <c r="H1196" t="s">
        <v>2015</v>
      </c>
    </row>
    <row r="1197" spans="1:8" x14ac:dyDescent="0.25">
      <c r="A1197" t="s">
        <v>321</v>
      </c>
      <c r="B1197" t="s">
        <v>1593</v>
      </c>
      <c r="C1197" t="s">
        <v>539</v>
      </c>
      <c r="D1197" t="s">
        <v>1598</v>
      </c>
      <c r="E1197" t="s">
        <v>599</v>
      </c>
      <c r="F1197" t="s">
        <v>539</v>
      </c>
      <c r="G1197" t="s">
        <v>601</v>
      </c>
      <c r="H1197" t="s">
        <v>846</v>
      </c>
    </row>
    <row r="1198" spans="1:8" x14ac:dyDescent="0.25">
      <c r="A1198" t="s">
        <v>304</v>
      </c>
      <c r="B1198" t="s">
        <v>1590</v>
      </c>
      <c r="C1198" t="s">
        <v>539</v>
      </c>
      <c r="D1198" t="s">
        <v>648</v>
      </c>
      <c r="E1198" t="s">
        <v>805</v>
      </c>
      <c r="F1198" t="s">
        <v>539</v>
      </c>
      <c r="G1198" t="s">
        <v>349</v>
      </c>
      <c r="H1198" t="s">
        <v>879</v>
      </c>
    </row>
    <row r="1200" spans="1:8" x14ac:dyDescent="0.25">
      <c r="A1200" t="s">
        <v>1578</v>
      </c>
    </row>
    <row r="1201" spans="1:5" x14ac:dyDescent="0.25">
      <c r="A1201" t="s">
        <v>1761</v>
      </c>
    </row>
    <row r="1202" spans="1:5" x14ac:dyDescent="0.25">
      <c r="A1202" t="s">
        <v>272</v>
      </c>
      <c r="B1202" t="s">
        <v>273</v>
      </c>
      <c r="C1202" t="s">
        <v>928</v>
      </c>
      <c r="D1202" t="s">
        <v>931</v>
      </c>
      <c r="E1202" t="s">
        <v>934</v>
      </c>
    </row>
    <row r="1203" spans="1:5" x14ac:dyDescent="0.25">
      <c r="A1203" t="s">
        <v>282</v>
      </c>
      <c r="B1203" t="s">
        <v>548</v>
      </c>
      <c r="C1203" t="s">
        <v>620</v>
      </c>
      <c r="D1203" t="s">
        <v>287</v>
      </c>
      <c r="E1203" t="s">
        <v>619</v>
      </c>
    </row>
    <row r="1204" spans="1:5" x14ac:dyDescent="0.25">
      <c r="A1204" t="s">
        <v>290</v>
      </c>
      <c r="B1204" t="s">
        <v>598</v>
      </c>
      <c r="C1204" t="s">
        <v>1463</v>
      </c>
      <c r="D1204" t="s">
        <v>318</v>
      </c>
      <c r="E1204" t="s">
        <v>1834</v>
      </c>
    </row>
    <row r="1205" spans="1:5" x14ac:dyDescent="0.25">
      <c r="A1205" t="s">
        <v>298</v>
      </c>
      <c r="B1205" t="s">
        <v>557</v>
      </c>
      <c r="C1205" t="s">
        <v>404</v>
      </c>
      <c r="D1205" t="s">
        <v>526</v>
      </c>
      <c r="E1205" t="s">
        <v>614</v>
      </c>
    </row>
    <row r="1206" spans="1:5" x14ac:dyDescent="0.25">
      <c r="A1206" t="s">
        <v>304</v>
      </c>
      <c r="B1206" t="s">
        <v>1590</v>
      </c>
      <c r="C1206" t="s">
        <v>1204</v>
      </c>
      <c r="D1206" t="s">
        <v>337</v>
      </c>
      <c r="E1206" t="s">
        <v>650</v>
      </c>
    </row>
    <row r="1208" spans="1:5" x14ac:dyDescent="0.25">
      <c r="A1208" t="s">
        <v>1581</v>
      </c>
    </row>
    <row r="1209" spans="1:5" x14ac:dyDescent="0.25">
      <c r="A1209" t="s">
        <v>1762</v>
      </c>
    </row>
    <row r="1210" spans="1:5" x14ac:dyDescent="0.25">
      <c r="A1210" t="s">
        <v>401</v>
      </c>
      <c r="B1210" t="s">
        <v>273</v>
      </c>
      <c r="C1210" t="s">
        <v>928</v>
      </c>
      <c r="D1210" t="s">
        <v>931</v>
      </c>
      <c r="E1210" t="s">
        <v>934</v>
      </c>
    </row>
    <row r="1211" spans="1:5" x14ac:dyDescent="0.25">
      <c r="A1211" t="s">
        <v>402</v>
      </c>
      <c r="B1211" t="s">
        <v>364</v>
      </c>
      <c r="C1211" t="s">
        <v>1209</v>
      </c>
      <c r="D1211" t="s">
        <v>586</v>
      </c>
      <c r="E1211" t="s">
        <v>1338</v>
      </c>
    </row>
    <row r="1212" spans="1:5" x14ac:dyDescent="0.25">
      <c r="A1212" t="s">
        <v>406</v>
      </c>
      <c r="B1212" t="s">
        <v>1782</v>
      </c>
      <c r="C1212" t="s">
        <v>1420</v>
      </c>
      <c r="D1212" t="s">
        <v>308</v>
      </c>
      <c r="E1212" t="s">
        <v>2004</v>
      </c>
    </row>
    <row r="1213" spans="1:5" x14ac:dyDescent="0.25">
      <c r="A1213" t="s">
        <v>304</v>
      </c>
      <c r="B1213" t="s">
        <v>1590</v>
      </c>
      <c r="C1213" t="s">
        <v>1204</v>
      </c>
      <c r="D1213" t="s">
        <v>337</v>
      </c>
      <c r="E1213" t="s">
        <v>650</v>
      </c>
    </row>
    <row r="1215" spans="1:5" x14ac:dyDescent="0.25">
      <c r="A1215" t="s">
        <v>1583</v>
      </c>
    </row>
    <row r="1216" spans="1:5" x14ac:dyDescent="0.25">
      <c r="A1216" t="s">
        <v>1763</v>
      </c>
    </row>
    <row r="1217" spans="1:11" x14ac:dyDescent="0.25">
      <c r="A1217" t="s">
        <v>313</v>
      </c>
      <c r="B1217" t="s">
        <v>273</v>
      </c>
      <c r="C1217" t="s">
        <v>928</v>
      </c>
      <c r="D1217" t="s">
        <v>931</v>
      </c>
      <c r="E1217" t="s">
        <v>934</v>
      </c>
    </row>
    <row r="1218" spans="1:11" x14ac:dyDescent="0.25">
      <c r="A1218" t="s">
        <v>314</v>
      </c>
      <c r="B1218" t="s">
        <v>393</v>
      </c>
      <c r="C1218" t="s">
        <v>597</v>
      </c>
      <c r="D1218" t="s">
        <v>479</v>
      </c>
      <c r="E1218" t="s">
        <v>404</v>
      </c>
    </row>
    <row r="1219" spans="1:11" x14ac:dyDescent="0.25">
      <c r="A1219" t="s">
        <v>321</v>
      </c>
      <c r="B1219" t="s">
        <v>1593</v>
      </c>
      <c r="C1219" t="s">
        <v>1288</v>
      </c>
      <c r="D1219" t="s">
        <v>766</v>
      </c>
      <c r="E1219" t="s">
        <v>1355</v>
      </c>
    </row>
    <row r="1220" spans="1:11" x14ac:dyDescent="0.25">
      <c r="A1220" t="s">
        <v>304</v>
      </c>
      <c r="B1220" t="s">
        <v>1590</v>
      </c>
      <c r="C1220" t="s">
        <v>1204</v>
      </c>
      <c r="D1220" t="s">
        <v>337</v>
      </c>
      <c r="E1220" t="s">
        <v>650</v>
      </c>
    </row>
    <row r="1222" spans="1:11" x14ac:dyDescent="0.25">
      <c r="A1222" t="s">
        <v>2038</v>
      </c>
    </row>
    <row r="1223" spans="1:11" x14ac:dyDescent="0.25">
      <c r="A1223" t="s">
        <v>249</v>
      </c>
    </row>
    <row r="1224" spans="1:11" x14ac:dyDescent="0.25">
      <c r="A1224" t="s">
        <v>272</v>
      </c>
      <c r="B1224" t="s">
        <v>273</v>
      </c>
      <c r="C1224" t="s">
        <v>372</v>
      </c>
      <c r="D1224" t="s">
        <v>1502</v>
      </c>
      <c r="E1224" t="s">
        <v>1503</v>
      </c>
      <c r="F1224" t="s">
        <v>1505</v>
      </c>
      <c r="G1224" t="s">
        <v>357</v>
      </c>
      <c r="H1224" t="s">
        <v>280</v>
      </c>
      <c r="I1224" t="s">
        <v>1586</v>
      </c>
      <c r="J1224" t="s">
        <v>1507</v>
      </c>
      <c r="K1224" t="s">
        <v>1508</v>
      </c>
    </row>
    <row r="1225" spans="1:11" x14ac:dyDescent="0.25">
      <c r="A1225" t="s">
        <v>282</v>
      </c>
      <c r="B1225" t="s">
        <v>548</v>
      </c>
      <c r="C1225" t="s">
        <v>287</v>
      </c>
      <c r="D1225" t="s">
        <v>550</v>
      </c>
      <c r="E1225" t="s">
        <v>663</v>
      </c>
      <c r="F1225" t="s">
        <v>549</v>
      </c>
      <c r="G1225" t="s">
        <v>287</v>
      </c>
      <c r="H1225" t="s">
        <v>287</v>
      </c>
      <c r="I1225" t="s">
        <v>287</v>
      </c>
      <c r="J1225" t="s">
        <v>550</v>
      </c>
      <c r="K1225" t="s">
        <v>1587</v>
      </c>
    </row>
    <row r="1226" spans="1:11" x14ac:dyDescent="0.25">
      <c r="A1226" t="s">
        <v>290</v>
      </c>
      <c r="B1226" t="s">
        <v>598</v>
      </c>
      <c r="C1226" t="s">
        <v>287</v>
      </c>
      <c r="D1226" t="s">
        <v>318</v>
      </c>
      <c r="E1226" t="s">
        <v>738</v>
      </c>
      <c r="F1226" t="s">
        <v>673</v>
      </c>
      <c r="G1226" t="s">
        <v>287</v>
      </c>
      <c r="H1226" t="s">
        <v>287</v>
      </c>
      <c r="I1226" t="s">
        <v>287</v>
      </c>
      <c r="J1226" t="s">
        <v>878</v>
      </c>
      <c r="K1226" t="s">
        <v>1588</v>
      </c>
    </row>
    <row r="1227" spans="1:11" x14ac:dyDescent="0.25">
      <c r="A1227" t="s">
        <v>298</v>
      </c>
      <c r="B1227" t="s">
        <v>557</v>
      </c>
      <c r="C1227" t="s">
        <v>287</v>
      </c>
      <c r="D1227" t="s">
        <v>526</v>
      </c>
      <c r="E1227" t="s">
        <v>983</v>
      </c>
      <c r="F1227" t="s">
        <v>669</v>
      </c>
      <c r="G1227" t="s">
        <v>287</v>
      </c>
      <c r="H1227" t="s">
        <v>287</v>
      </c>
      <c r="I1227" t="s">
        <v>287</v>
      </c>
      <c r="J1227" t="s">
        <v>491</v>
      </c>
      <c r="K1227" t="s">
        <v>1589</v>
      </c>
    </row>
    <row r="1228" spans="1:11" x14ac:dyDescent="0.25">
      <c r="A1228" t="s">
        <v>304</v>
      </c>
      <c r="B1228" t="s">
        <v>1590</v>
      </c>
      <c r="C1228" t="s">
        <v>287</v>
      </c>
      <c r="D1228" t="s">
        <v>349</v>
      </c>
      <c r="E1228" t="s">
        <v>1226</v>
      </c>
      <c r="F1228" t="s">
        <v>910</v>
      </c>
      <c r="G1228" t="s">
        <v>287</v>
      </c>
      <c r="H1228" t="s">
        <v>287</v>
      </c>
      <c r="I1228" t="s">
        <v>287</v>
      </c>
      <c r="J1228" t="s">
        <v>579</v>
      </c>
      <c r="K1228" t="s">
        <v>923</v>
      </c>
    </row>
    <row r="1230" spans="1:11" x14ac:dyDescent="0.25">
      <c r="A1230" t="s">
        <v>2039</v>
      </c>
    </row>
    <row r="1231" spans="1:11" x14ac:dyDescent="0.25">
      <c r="A1231" t="s">
        <v>250</v>
      </c>
    </row>
    <row r="1232" spans="1:11" x14ac:dyDescent="0.25">
      <c r="A1232" t="s">
        <v>313</v>
      </c>
      <c r="B1232" t="s">
        <v>273</v>
      </c>
      <c r="C1232" t="s">
        <v>372</v>
      </c>
      <c r="D1232" t="s">
        <v>1502</v>
      </c>
      <c r="E1232" t="s">
        <v>1503</v>
      </c>
      <c r="F1232" t="s">
        <v>1505</v>
      </c>
      <c r="G1232" t="s">
        <v>357</v>
      </c>
      <c r="H1232" t="s">
        <v>280</v>
      </c>
      <c r="I1232" t="s">
        <v>1586</v>
      </c>
      <c r="J1232" t="s">
        <v>1507</v>
      </c>
      <c r="K1232" t="s">
        <v>1508</v>
      </c>
    </row>
    <row r="1233" spans="1:11" x14ac:dyDescent="0.25">
      <c r="A1233" t="s">
        <v>314</v>
      </c>
      <c r="B1233" t="s">
        <v>393</v>
      </c>
      <c r="C1233" t="s">
        <v>287</v>
      </c>
      <c r="D1233" t="s">
        <v>936</v>
      </c>
      <c r="E1233" t="s">
        <v>1237</v>
      </c>
      <c r="F1233" t="s">
        <v>919</v>
      </c>
      <c r="G1233" t="s">
        <v>287</v>
      </c>
      <c r="H1233" t="s">
        <v>287</v>
      </c>
      <c r="I1233" t="s">
        <v>287</v>
      </c>
      <c r="J1233" t="s">
        <v>587</v>
      </c>
      <c r="K1233" t="s">
        <v>1592</v>
      </c>
    </row>
    <row r="1234" spans="1:11" x14ac:dyDescent="0.25">
      <c r="A1234" t="s">
        <v>321</v>
      </c>
      <c r="B1234" t="s">
        <v>1593</v>
      </c>
      <c r="C1234" t="s">
        <v>287</v>
      </c>
      <c r="D1234" t="s">
        <v>766</v>
      </c>
      <c r="E1234" t="s">
        <v>661</v>
      </c>
      <c r="F1234" t="s">
        <v>1170</v>
      </c>
      <c r="G1234" t="s">
        <v>287</v>
      </c>
      <c r="H1234" t="s">
        <v>287</v>
      </c>
      <c r="I1234" t="s">
        <v>287</v>
      </c>
      <c r="J1234" t="s">
        <v>348</v>
      </c>
      <c r="K1234" t="s">
        <v>1525</v>
      </c>
    </row>
    <row r="1235" spans="1:11" x14ac:dyDescent="0.25">
      <c r="A1235" t="s">
        <v>304</v>
      </c>
      <c r="B1235" t="s">
        <v>1590</v>
      </c>
      <c r="C1235" t="s">
        <v>287</v>
      </c>
      <c r="D1235" t="s">
        <v>349</v>
      </c>
      <c r="E1235" t="s">
        <v>1226</v>
      </c>
      <c r="F1235" t="s">
        <v>910</v>
      </c>
      <c r="G1235" t="s">
        <v>287</v>
      </c>
      <c r="H1235" t="s">
        <v>287</v>
      </c>
      <c r="I1235" t="s">
        <v>287</v>
      </c>
      <c r="J1235" t="s">
        <v>579</v>
      </c>
      <c r="K1235" t="s">
        <v>923</v>
      </c>
    </row>
    <row r="1237" spans="1:11" x14ac:dyDescent="0.25">
      <c r="A1237" t="s">
        <v>2040</v>
      </c>
    </row>
    <row r="1238" spans="1:11" x14ac:dyDescent="0.25">
      <c r="A1238" t="s">
        <v>1764</v>
      </c>
    </row>
    <row r="1239" spans="1:11" x14ac:dyDescent="0.25">
      <c r="A1239" t="s">
        <v>272</v>
      </c>
      <c r="B1239" t="s">
        <v>273</v>
      </c>
      <c r="C1239" t="s">
        <v>351</v>
      </c>
      <c r="D1239" t="s">
        <v>1595</v>
      </c>
      <c r="E1239" t="s">
        <v>1596</v>
      </c>
      <c r="F1239" t="s">
        <v>374</v>
      </c>
    </row>
    <row r="1240" spans="1:11" x14ac:dyDescent="0.25">
      <c r="A1240" t="s">
        <v>282</v>
      </c>
      <c r="B1240" t="s">
        <v>367</v>
      </c>
      <c r="C1240" t="s">
        <v>287</v>
      </c>
      <c r="D1240" t="s">
        <v>766</v>
      </c>
      <c r="E1240" t="s">
        <v>1511</v>
      </c>
      <c r="F1240" t="s">
        <v>293</v>
      </c>
    </row>
    <row r="1241" spans="1:11" x14ac:dyDescent="0.25">
      <c r="A1241" t="s">
        <v>290</v>
      </c>
      <c r="B1241" t="s">
        <v>2041</v>
      </c>
      <c r="C1241" t="s">
        <v>1071</v>
      </c>
      <c r="D1241" t="s">
        <v>592</v>
      </c>
      <c r="E1241" t="s">
        <v>2042</v>
      </c>
      <c r="F1241" t="s">
        <v>669</v>
      </c>
    </row>
    <row r="1242" spans="1:11" x14ac:dyDescent="0.25">
      <c r="A1242" t="s">
        <v>298</v>
      </c>
      <c r="B1242" t="s">
        <v>867</v>
      </c>
      <c r="C1242" t="s">
        <v>535</v>
      </c>
      <c r="D1242" t="s">
        <v>564</v>
      </c>
      <c r="E1242" t="s">
        <v>1883</v>
      </c>
      <c r="F1242" t="s">
        <v>619</v>
      </c>
    </row>
    <row r="1243" spans="1:11" x14ac:dyDescent="0.25">
      <c r="A1243" t="s">
        <v>304</v>
      </c>
      <c r="B1243" t="s">
        <v>2043</v>
      </c>
      <c r="C1243" t="s">
        <v>382</v>
      </c>
      <c r="D1243" t="s">
        <v>409</v>
      </c>
      <c r="E1243" t="s">
        <v>989</v>
      </c>
      <c r="F1243" t="s">
        <v>2044</v>
      </c>
    </row>
    <row r="1245" spans="1:11" x14ac:dyDescent="0.25">
      <c r="A1245" t="s">
        <v>2045</v>
      </c>
    </row>
    <row r="1246" spans="1:11" x14ac:dyDescent="0.25">
      <c r="A1246" t="s">
        <v>1765</v>
      </c>
    </row>
    <row r="1247" spans="1:11" x14ac:dyDescent="0.25">
      <c r="A1247" t="s">
        <v>313</v>
      </c>
      <c r="B1247" t="s">
        <v>273</v>
      </c>
      <c r="C1247" t="s">
        <v>351</v>
      </c>
      <c r="D1247" t="s">
        <v>1595</v>
      </c>
      <c r="E1247" t="s">
        <v>1596</v>
      </c>
      <c r="F1247" t="s">
        <v>374</v>
      </c>
    </row>
    <row r="1248" spans="1:11" x14ac:dyDescent="0.25">
      <c r="A1248" t="s">
        <v>314</v>
      </c>
      <c r="B1248" t="s">
        <v>2046</v>
      </c>
      <c r="C1248" t="s">
        <v>550</v>
      </c>
      <c r="D1248" t="s">
        <v>550</v>
      </c>
      <c r="E1248" t="s">
        <v>2047</v>
      </c>
      <c r="F1248" t="s">
        <v>681</v>
      </c>
    </row>
    <row r="1249" spans="1:6" x14ac:dyDescent="0.25">
      <c r="A1249" t="s">
        <v>321</v>
      </c>
      <c r="B1249" t="s">
        <v>2048</v>
      </c>
      <c r="C1249" t="s">
        <v>295</v>
      </c>
      <c r="D1249" t="s">
        <v>946</v>
      </c>
      <c r="E1249" t="s">
        <v>2049</v>
      </c>
      <c r="F1249" t="s">
        <v>341</v>
      </c>
    </row>
    <row r="1250" spans="1:6" x14ac:dyDescent="0.25">
      <c r="A1250" t="s">
        <v>304</v>
      </c>
      <c r="B1250" t="s">
        <v>2043</v>
      </c>
      <c r="C1250" t="s">
        <v>382</v>
      </c>
      <c r="D1250" t="s">
        <v>409</v>
      </c>
      <c r="E1250" t="s">
        <v>989</v>
      </c>
      <c r="F1250" t="s">
        <v>2044</v>
      </c>
    </row>
    <row r="1252" spans="1:6" x14ac:dyDescent="0.25">
      <c r="A1252" t="s">
        <v>1603</v>
      </c>
    </row>
    <row r="1253" spans="1:6" x14ac:dyDescent="0.25">
      <c r="A1253" t="s">
        <v>1766</v>
      </c>
    </row>
    <row r="1254" spans="1:6" x14ac:dyDescent="0.25">
      <c r="A1254" t="s">
        <v>272</v>
      </c>
      <c r="B1254" t="s">
        <v>273</v>
      </c>
      <c r="C1254" t="s">
        <v>737</v>
      </c>
      <c r="D1254" t="s">
        <v>741</v>
      </c>
      <c r="E1254" t="s">
        <v>1205</v>
      </c>
      <c r="F1254" t="s">
        <v>742</v>
      </c>
    </row>
    <row r="1255" spans="1:6" x14ac:dyDescent="0.25">
      <c r="A1255" t="s">
        <v>282</v>
      </c>
      <c r="B1255" t="s">
        <v>548</v>
      </c>
      <c r="C1255" t="s">
        <v>1883</v>
      </c>
      <c r="D1255" t="s">
        <v>619</v>
      </c>
      <c r="E1255" t="s">
        <v>287</v>
      </c>
      <c r="F1255" t="s">
        <v>517</v>
      </c>
    </row>
    <row r="1256" spans="1:6" x14ac:dyDescent="0.25">
      <c r="A1256" t="s">
        <v>290</v>
      </c>
      <c r="B1256" t="s">
        <v>598</v>
      </c>
      <c r="C1256" t="s">
        <v>620</v>
      </c>
      <c r="D1256" t="s">
        <v>318</v>
      </c>
      <c r="E1256" t="s">
        <v>599</v>
      </c>
      <c r="F1256" t="s">
        <v>816</v>
      </c>
    </row>
    <row r="1257" spans="1:6" x14ac:dyDescent="0.25">
      <c r="A1257" t="s">
        <v>298</v>
      </c>
      <c r="B1257" t="s">
        <v>557</v>
      </c>
      <c r="C1257" t="s">
        <v>1093</v>
      </c>
      <c r="D1257" t="s">
        <v>287</v>
      </c>
      <c r="E1257" t="s">
        <v>460</v>
      </c>
      <c r="F1257" t="s">
        <v>1350</v>
      </c>
    </row>
    <row r="1258" spans="1:6" x14ac:dyDescent="0.25">
      <c r="A1258" t="s">
        <v>304</v>
      </c>
      <c r="B1258" t="s">
        <v>1590</v>
      </c>
      <c r="C1258" t="s">
        <v>1138</v>
      </c>
      <c r="D1258" t="s">
        <v>488</v>
      </c>
      <c r="E1258" t="s">
        <v>492</v>
      </c>
      <c r="F1258" t="s">
        <v>1451</v>
      </c>
    </row>
    <row r="1260" spans="1:6" x14ac:dyDescent="0.25">
      <c r="A1260" t="s">
        <v>1605</v>
      </c>
    </row>
    <row r="1261" spans="1:6" x14ac:dyDescent="0.25">
      <c r="A1261" t="s">
        <v>1767</v>
      </c>
    </row>
    <row r="1262" spans="1:6" x14ac:dyDescent="0.25">
      <c r="A1262" t="s">
        <v>313</v>
      </c>
      <c r="B1262" t="s">
        <v>273</v>
      </c>
      <c r="C1262" t="s">
        <v>737</v>
      </c>
      <c r="D1262" t="s">
        <v>741</v>
      </c>
      <c r="E1262" t="s">
        <v>1205</v>
      </c>
      <c r="F1262" t="s">
        <v>742</v>
      </c>
    </row>
    <row r="1263" spans="1:6" x14ac:dyDescent="0.25">
      <c r="A1263" t="s">
        <v>314</v>
      </c>
      <c r="B1263" t="s">
        <v>393</v>
      </c>
      <c r="C1263" t="s">
        <v>2050</v>
      </c>
      <c r="D1263" t="s">
        <v>536</v>
      </c>
      <c r="E1263" t="s">
        <v>287</v>
      </c>
      <c r="F1263" t="s">
        <v>1391</v>
      </c>
    </row>
    <row r="1264" spans="1:6" x14ac:dyDescent="0.25">
      <c r="A1264" t="s">
        <v>321</v>
      </c>
      <c r="B1264" t="s">
        <v>1593</v>
      </c>
      <c r="C1264" t="s">
        <v>1361</v>
      </c>
      <c r="D1264" t="s">
        <v>308</v>
      </c>
      <c r="E1264" t="s">
        <v>539</v>
      </c>
      <c r="F1264" t="s">
        <v>705</v>
      </c>
    </row>
    <row r="1265" spans="1:10" x14ac:dyDescent="0.25">
      <c r="A1265" t="s">
        <v>304</v>
      </c>
      <c r="B1265" t="s">
        <v>1590</v>
      </c>
      <c r="C1265" t="s">
        <v>1138</v>
      </c>
      <c r="D1265" t="s">
        <v>488</v>
      </c>
      <c r="E1265" t="s">
        <v>492</v>
      </c>
      <c r="F1265" t="s">
        <v>1451</v>
      </c>
    </row>
    <row r="1267" spans="1:10" x14ac:dyDescent="0.25">
      <c r="A1267" t="s">
        <v>1607</v>
      </c>
    </row>
    <row r="1268" spans="1:10" x14ac:dyDescent="0.25">
      <c r="A1268" t="s">
        <v>1768</v>
      </c>
    </row>
    <row r="1269" spans="1:10" x14ac:dyDescent="0.25">
      <c r="A1269" t="s">
        <v>313</v>
      </c>
      <c r="B1269" t="s">
        <v>273</v>
      </c>
      <c r="C1269" t="s">
        <v>1608</v>
      </c>
      <c r="D1269" t="s">
        <v>1609</v>
      </c>
      <c r="E1269" t="s">
        <v>1610</v>
      </c>
      <c r="F1269" t="s">
        <v>372</v>
      </c>
      <c r="G1269" t="s">
        <v>278</v>
      </c>
      <c r="H1269" t="s">
        <v>1611</v>
      </c>
      <c r="I1269" t="s">
        <v>280</v>
      </c>
      <c r="J1269" t="s">
        <v>1612</v>
      </c>
    </row>
    <row r="1270" spans="1:10" x14ac:dyDescent="0.25">
      <c r="A1270" t="s">
        <v>314</v>
      </c>
      <c r="B1270" t="s">
        <v>393</v>
      </c>
      <c r="C1270" t="s">
        <v>657</v>
      </c>
      <c r="D1270" t="s">
        <v>1391</v>
      </c>
      <c r="E1270" t="s">
        <v>317</v>
      </c>
      <c r="F1270" t="s">
        <v>287</v>
      </c>
      <c r="G1270" t="s">
        <v>1391</v>
      </c>
      <c r="H1270" t="s">
        <v>287</v>
      </c>
      <c r="I1270" t="s">
        <v>287</v>
      </c>
      <c r="J1270" t="s">
        <v>536</v>
      </c>
    </row>
    <row r="1271" spans="1:10" x14ac:dyDescent="0.25">
      <c r="A1271" t="s">
        <v>321</v>
      </c>
      <c r="B1271" t="s">
        <v>1593</v>
      </c>
      <c r="C1271" t="s">
        <v>1584</v>
      </c>
      <c r="D1271" t="s">
        <v>947</v>
      </c>
      <c r="E1271" t="s">
        <v>1089</v>
      </c>
      <c r="F1271" t="s">
        <v>287</v>
      </c>
      <c r="G1271" t="s">
        <v>705</v>
      </c>
      <c r="H1271" t="s">
        <v>683</v>
      </c>
      <c r="I1271" t="s">
        <v>287</v>
      </c>
      <c r="J1271" t="s">
        <v>308</v>
      </c>
    </row>
    <row r="1272" spans="1:10" x14ac:dyDescent="0.25">
      <c r="A1272" t="s">
        <v>304</v>
      </c>
      <c r="B1272" t="s">
        <v>1590</v>
      </c>
      <c r="C1272" t="s">
        <v>2051</v>
      </c>
      <c r="D1272" t="s">
        <v>1775</v>
      </c>
      <c r="E1272" t="s">
        <v>868</v>
      </c>
      <c r="F1272" t="s">
        <v>287</v>
      </c>
      <c r="G1272" t="s">
        <v>1451</v>
      </c>
      <c r="H1272" t="s">
        <v>460</v>
      </c>
      <c r="I1272" t="s">
        <v>287</v>
      </c>
      <c r="J1272" t="s">
        <v>488</v>
      </c>
    </row>
    <row r="1274" spans="1:10" x14ac:dyDescent="0.25">
      <c r="A1274" t="s">
        <v>2052</v>
      </c>
    </row>
    <row r="1275" spans="1:10" x14ac:dyDescent="0.25">
      <c r="A1275" t="s">
        <v>256</v>
      </c>
    </row>
    <row r="1276" spans="1:10" x14ac:dyDescent="0.25">
      <c r="A1276" t="s">
        <v>272</v>
      </c>
      <c r="B1276" t="s">
        <v>273</v>
      </c>
      <c r="C1276" t="s">
        <v>372</v>
      </c>
      <c r="D1276" t="s">
        <v>357</v>
      </c>
      <c r="E1276" t="s">
        <v>280</v>
      </c>
      <c r="F1276" t="s">
        <v>1614</v>
      </c>
      <c r="G1276" t="s">
        <v>1615</v>
      </c>
      <c r="H1276" t="s">
        <v>1616</v>
      </c>
      <c r="I1276" t="s">
        <v>1320</v>
      </c>
    </row>
    <row r="1277" spans="1:10" x14ac:dyDescent="0.25">
      <c r="A1277" t="s">
        <v>282</v>
      </c>
      <c r="B1277" t="s">
        <v>367</v>
      </c>
      <c r="C1277" t="s">
        <v>287</v>
      </c>
      <c r="D1277" t="s">
        <v>287</v>
      </c>
      <c r="E1277" t="s">
        <v>287</v>
      </c>
      <c r="F1277" t="s">
        <v>1163</v>
      </c>
      <c r="G1277" t="s">
        <v>1177</v>
      </c>
      <c r="H1277" t="s">
        <v>2053</v>
      </c>
      <c r="I1277" t="s">
        <v>1402</v>
      </c>
    </row>
    <row r="1278" spans="1:10" x14ac:dyDescent="0.25">
      <c r="A1278" t="s">
        <v>290</v>
      </c>
      <c r="B1278" t="s">
        <v>2054</v>
      </c>
      <c r="C1278" t="s">
        <v>287</v>
      </c>
      <c r="D1278" t="s">
        <v>287</v>
      </c>
      <c r="E1278" t="s">
        <v>287</v>
      </c>
      <c r="F1278" t="s">
        <v>552</v>
      </c>
      <c r="G1278" t="s">
        <v>2055</v>
      </c>
      <c r="H1278" t="s">
        <v>2056</v>
      </c>
      <c r="I1278" t="s">
        <v>2057</v>
      </c>
    </row>
    <row r="1279" spans="1:10" x14ac:dyDescent="0.25">
      <c r="A1279" t="s">
        <v>298</v>
      </c>
      <c r="B1279" t="s">
        <v>1427</v>
      </c>
      <c r="C1279" t="s">
        <v>287</v>
      </c>
      <c r="D1279" t="s">
        <v>287</v>
      </c>
      <c r="E1279" t="s">
        <v>287</v>
      </c>
      <c r="F1279" t="s">
        <v>1816</v>
      </c>
      <c r="G1279" t="s">
        <v>1897</v>
      </c>
      <c r="H1279" t="s">
        <v>1266</v>
      </c>
      <c r="I1279" t="s">
        <v>2058</v>
      </c>
    </row>
    <row r="1280" spans="1:10" x14ac:dyDescent="0.25">
      <c r="A1280" t="s">
        <v>304</v>
      </c>
      <c r="B1280" t="s">
        <v>1982</v>
      </c>
      <c r="C1280" t="s">
        <v>287</v>
      </c>
      <c r="D1280" t="s">
        <v>287</v>
      </c>
      <c r="E1280" t="s">
        <v>287</v>
      </c>
      <c r="F1280" t="s">
        <v>790</v>
      </c>
      <c r="G1280" t="s">
        <v>734</v>
      </c>
      <c r="H1280" t="s">
        <v>1430</v>
      </c>
      <c r="I1280" t="s">
        <v>2059</v>
      </c>
    </row>
    <row r="1282" spans="1:13" x14ac:dyDescent="0.25">
      <c r="A1282" t="s">
        <v>2060</v>
      </c>
    </row>
    <row r="1283" spans="1:13" x14ac:dyDescent="0.25">
      <c r="A1283" t="s">
        <v>257</v>
      </c>
    </row>
    <row r="1284" spans="1:13" x14ac:dyDescent="0.25">
      <c r="A1284" t="s">
        <v>313</v>
      </c>
      <c r="B1284" t="s">
        <v>273</v>
      </c>
      <c r="C1284" t="s">
        <v>372</v>
      </c>
      <c r="D1284" t="s">
        <v>357</v>
      </c>
      <c r="E1284" t="s">
        <v>280</v>
      </c>
      <c r="F1284" t="s">
        <v>1614</v>
      </c>
      <c r="G1284" t="s">
        <v>1615</v>
      </c>
      <c r="H1284" t="s">
        <v>1616</v>
      </c>
      <c r="I1284" t="s">
        <v>1320</v>
      </c>
    </row>
    <row r="1285" spans="1:13" x14ac:dyDescent="0.25">
      <c r="A1285" t="s">
        <v>314</v>
      </c>
      <c r="B1285" t="s">
        <v>984</v>
      </c>
      <c r="C1285" t="s">
        <v>287</v>
      </c>
      <c r="D1285" t="s">
        <v>287</v>
      </c>
      <c r="E1285" t="s">
        <v>287</v>
      </c>
      <c r="F1285" t="s">
        <v>1138</v>
      </c>
      <c r="G1285" t="s">
        <v>1838</v>
      </c>
      <c r="H1285" t="s">
        <v>981</v>
      </c>
      <c r="I1285" t="s">
        <v>2055</v>
      </c>
    </row>
    <row r="1286" spans="1:13" x14ac:dyDescent="0.25">
      <c r="A1286" t="s">
        <v>321</v>
      </c>
      <c r="B1286" t="s">
        <v>984</v>
      </c>
      <c r="C1286" t="s">
        <v>287</v>
      </c>
      <c r="D1286" t="s">
        <v>287</v>
      </c>
      <c r="E1286" t="s">
        <v>287</v>
      </c>
      <c r="F1286" t="s">
        <v>985</v>
      </c>
      <c r="G1286" t="s">
        <v>985</v>
      </c>
      <c r="H1286" t="s">
        <v>405</v>
      </c>
      <c r="I1286" t="s">
        <v>2061</v>
      </c>
    </row>
    <row r="1287" spans="1:13" x14ac:dyDescent="0.25">
      <c r="A1287" t="s">
        <v>304</v>
      </c>
      <c r="B1287" t="s">
        <v>1982</v>
      </c>
      <c r="C1287" t="s">
        <v>287</v>
      </c>
      <c r="D1287" t="s">
        <v>287</v>
      </c>
      <c r="E1287" t="s">
        <v>287</v>
      </c>
      <c r="F1287" t="s">
        <v>790</v>
      </c>
      <c r="G1287" t="s">
        <v>734</v>
      </c>
      <c r="H1287" t="s">
        <v>1430</v>
      </c>
      <c r="I1287" t="s">
        <v>2059</v>
      </c>
    </row>
    <row r="1289" spans="1:13" x14ac:dyDescent="0.25">
      <c r="A1289" t="s">
        <v>2062</v>
      </c>
    </row>
    <row r="1290" spans="1:13" x14ac:dyDescent="0.25">
      <c r="A1290" t="s">
        <v>258</v>
      </c>
    </row>
    <row r="1291" spans="1:13" x14ac:dyDescent="0.25">
      <c r="A1291" t="s">
        <v>272</v>
      </c>
      <c r="B1291" t="s">
        <v>273</v>
      </c>
      <c r="C1291" t="s">
        <v>889</v>
      </c>
      <c r="D1291" t="s">
        <v>1629</v>
      </c>
      <c r="E1291" t="s">
        <v>890</v>
      </c>
      <c r="F1291" t="s">
        <v>1630</v>
      </c>
      <c r="G1291" t="s">
        <v>1631</v>
      </c>
      <c r="H1291" t="s">
        <v>372</v>
      </c>
      <c r="I1291" t="s">
        <v>892</v>
      </c>
      <c r="J1291" t="s">
        <v>357</v>
      </c>
      <c r="K1291" t="s">
        <v>280</v>
      </c>
      <c r="L1291" t="s">
        <v>1632</v>
      </c>
      <c r="M1291" t="s">
        <v>1633</v>
      </c>
    </row>
    <row r="1292" spans="1:13" x14ac:dyDescent="0.25">
      <c r="A1292" t="s">
        <v>282</v>
      </c>
      <c r="B1292" t="s">
        <v>361</v>
      </c>
      <c r="C1292" t="s">
        <v>664</v>
      </c>
      <c r="D1292" t="s">
        <v>933</v>
      </c>
      <c r="E1292" t="s">
        <v>307</v>
      </c>
      <c r="F1292" t="s">
        <v>307</v>
      </c>
      <c r="G1292" t="s">
        <v>414</v>
      </c>
      <c r="H1292" t="s">
        <v>287</v>
      </c>
      <c r="I1292" t="s">
        <v>287</v>
      </c>
      <c r="J1292" t="s">
        <v>287</v>
      </c>
      <c r="K1292" t="s">
        <v>287</v>
      </c>
      <c r="L1292" t="s">
        <v>287</v>
      </c>
      <c r="M1292" t="s">
        <v>287</v>
      </c>
    </row>
    <row r="1293" spans="1:13" x14ac:dyDescent="0.25">
      <c r="A1293" t="s">
        <v>290</v>
      </c>
      <c r="B1293" t="s">
        <v>743</v>
      </c>
      <c r="C1293" t="s">
        <v>1078</v>
      </c>
      <c r="D1293" t="s">
        <v>575</v>
      </c>
      <c r="E1293" t="s">
        <v>575</v>
      </c>
      <c r="F1293" t="s">
        <v>942</v>
      </c>
      <c r="G1293" t="s">
        <v>1140</v>
      </c>
      <c r="H1293" t="s">
        <v>1140</v>
      </c>
      <c r="I1293" t="s">
        <v>564</v>
      </c>
      <c r="J1293" t="s">
        <v>287</v>
      </c>
      <c r="K1293" t="s">
        <v>287</v>
      </c>
      <c r="L1293" t="s">
        <v>564</v>
      </c>
      <c r="M1293" t="s">
        <v>287</v>
      </c>
    </row>
    <row r="1294" spans="1:13" x14ac:dyDescent="0.25">
      <c r="A1294" t="s">
        <v>298</v>
      </c>
      <c r="B1294" t="s">
        <v>1295</v>
      </c>
      <c r="C1294" t="s">
        <v>831</v>
      </c>
      <c r="D1294" t="s">
        <v>287</v>
      </c>
      <c r="E1294" t="s">
        <v>756</v>
      </c>
      <c r="F1294" t="s">
        <v>349</v>
      </c>
      <c r="G1294" t="s">
        <v>593</v>
      </c>
      <c r="H1294" t="s">
        <v>831</v>
      </c>
      <c r="I1294" t="s">
        <v>1071</v>
      </c>
      <c r="J1294" t="s">
        <v>287</v>
      </c>
      <c r="K1294" t="s">
        <v>287</v>
      </c>
      <c r="L1294" t="s">
        <v>287</v>
      </c>
      <c r="M1294" t="s">
        <v>1071</v>
      </c>
    </row>
    <row r="1295" spans="1:13" x14ac:dyDescent="0.25">
      <c r="A1295" t="s">
        <v>304</v>
      </c>
      <c r="B1295" t="s">
        <v>1634</v>
      </c>
      <c r="C1295" t="s">
        <v>1095</v>
      </c>
      <c r="D1295" t="s">
        <v>1315</v>
      </c>
      <c r="E1295" t="s">
        <v>1635</v>
      </c>
      <c r="F1295" t="s">
        <v>669</v>
      </c>
      <c r="G1295" t="s">
        <v>1636</v>
      </c>
      <c r="H1295" t="s">
        <v>580</v>
      </c>
      <c r="I1295" t="s">
        <v>1280</v>
      </c>
      <c r="J1295" t="s">
        <v>287</v>
      </c>
      <c r="K1295" t="s">
        <v>287</v>
      </c>
      <c r="L1295" t="s">
        <v>467</v>
      </c>
      <c r="M1295" t="s">
        <v>462</v>
      </c>
    </row>
    <row r="1297" spans="1:13" x14ac:dyDescent="0.25">
      <c r="A1297" t="s">
        <v>2063</v>
      </c>
    </row>
    <row r="1298" spans="1:13" x14ac:dyDescent="0.25">
      <c r="A1298" t="s">
        <v>259</v>
      </c>
    </row>
    <row r="1299" spans="1:13" x14ac:dyDescent="0.25">
      <c r="A1299" t="s">
        <v>401</v>
      </c>
      <c r="B1299" t="s">
        <v>273</v>
      </c>
      <c r="C1299" t="s">
        <v>889</v>
      </c>
      <c r="D1299" t="s">
        <v>1629</v>
      </c>
      <c r="E1299" t="s">
        <v>890</v>
      </c>
      <c r="F1299" t="s">
        <v>1630</v>
      </c>
      <c r="G1299" t="s">
        <v>1631</v>
      </c>
      <c r="H1299" t="s">
        <v>372</v>
      </c>
      <c r="I1299" t="s">
        <v>892</v>
      </c>
      <c r="J1299" t="s">
        <v>357</v>
      </c>
      <c r="K1299" t="s">
        <v>280</v>
      </c>
      <c r="L1299" t="s">
        <v>1632</v>
      </c>
      <c r="M1299" t="s">
        <v>1633</v>
      </c>
    </row>
    <row r="1300" spans="1:13" x14ac:dyDescent="0.25">
      <c r="A1300" t="s">
        <v>402</v>
      </c>
      <c r="B1300" t="s">
        <v>361</v>
      </c>
      <c r="C1300" t="s">
        <v>414</v>
      </c>
      <c r="D1300" t="s">
        <v>287</v>
      </c>
      <c r="E1300" t="s">
        <v>932</v>
      </c>
      <c r="F1300" t="s">
        <v>287</v>
      </c>
      <c r="G1300" t="s">
        <v>307</v>
      </c>
      <c r="H1300" t="s">
        <v>307</v>
      </c>
      <c r="I1300" t="s">
        <v>307</v>
      </c>
      <c r="J1300" t="s">
        <v>287</v>
      </c>
      <c r="K1300" t="s">
        <v>287</v>
      </c>
      <c r="L1300" t="s">
        <v>287</v>
      </c>
      <c r="M1300" t="s">
        <v>307</v>
      </c>
    </row>
    <row r="1301" spans="1:13" x14ac:dyDescent="0.25">
      <c r="A1301" t="s">
        <v>406</v>
      </c>
      <c r="B1301" t="s">
        <v>749</v>
      </c>
      <c r="C1301" t="s">
        <v>841</v>
      </c>
      <c r="D1301" t="s">
        <v>678</v>
      </c>
      <c r="E1301" t="s">
        <v>841</v>
      </c>
      <c r="F1301" t="s">
        <v>424</v>
      </c>
      <c r="G1301" t="s">
        <v>753</v>
      </c>
      <c r="H1301" t="s">
        <v>887</v>
      </c>
      <c r="I1301" t="s">
        <v>301</v>
      </c>
      <c r="J1301" t="s">
        <v>287</v>
      </c>
      <c r="K1301" t="s">
        <v>287</v>
      </c>
      <c r="L1301" t="s">
        <v>301</v>
      </c>
      <c r="M1301" t="s">
        <v>287</v>
      </c>
    </row>
    <row r="1302" spans="1:13" x14ac:dyDescent="0.25">
      <c r="A1302" t="s">
        <v>304</v>
      </c>
      <c r="B1302" t="s">
        <v>1634</v>
      </c>
      <c r="C1302" t="s">
        <v>1095</v>
      </c>
      <c r="D1302" t="s">
        <v>1315</v>
      </c>
      <c r="E1302" t="s">
        <v>1635</v>
      </c>
      <c r="F1302" t="s">
        <v>669</v>
      </c>
      <c r="G1302" t="s">
        <v>1636</v>
      </c>
      <c r="H1302" t="s">
        <v>580</v>
      </c>
      <c r="I1302" t="s">
        <v>1280</v>
      </c>
      <c r="J1302" t="s">
        <v>287</v>
      </c>
      <c r="K1302" t="s">
        <v>287</v>
      </c>
      <c r="L1302" t="s">
        <v>467</v>
      </c>
      <c r="M1302" t="s">
        <v>462</v>
      </c>
    </row>
    <row r="1304" spans="1:13" x14ac:dyDescent="0.25">
      <c r="A1304" t="s">
        <v>2064</v>
      </c>
    </row>
    <row r="1305" spans="1:13" x14ac:dyDescent="0.25">
      <c r="A1305" t="s">
        <v>260</v>
      </c>
    </row>
    <row r="1306" spans="1:13" x14ac:dyDescent="0.25">
      <c r="A1306" t="s">
        <v>371</v>
      </c>
      <c r="B1306" t="s">
        <v>273</v>
      </c>
      <c r="C1306" t="s">
        <v>889</v>
      </c>
      <c r="D1306" t="s">
        <v>1629</v>
      </c>
      <c r="E1306" t="s">
        <v>890</v>
      </c>
      <c r="F1306" t="s">
        <v>1630</v>
      </c>
      <c r="G1306" t="s">
        <v>1631</v>
      </c>
      <c r="H1306" t="s">
        <v>372</v>
      </c>
      <c r="I1306" t="s">
        <v>892</v>
      </c>
      <c r="J1306" t="s">
        <v>357</v>
      </c>
      <c r="K1306" t="s">
        <v>280</v>
      </c>
      <c r="L1306" t="s">
        <v>1632</v>
      </c>
      <c r="M1306" t="s">
        <v>1633</v>
      </c>
    </row>
    <row r="1307" spans="1:13" x14ac:dyDescent="0.25">
      <c r="A1307" t="s">
        <v>375</v>
      </c>
      <c r="B1307" t="s">
        <v>453</v>
      </c>
      <c r="C1307" t="s">
        <v>365</v>
      </c>
      <c r="D1307" t="s">
        <v>369</v>
      </c>
      <c r="E1307" t="s">
        <v>362</v>
      </c>
      <c r="F1307" t="s">
        <v>362</v>
      </c>
      <c r="G1307" t="s">
        <v>365</v>
      </c>
      <c r="H1307" t="s">
        <v>360</v>
      </c>
      <c r="I1307" t="s">
        <v>362</v>
      </c>
      <c r="J1307" t="s">
        <v>362</v>
      </c>
      <c r="K1307" t="s">
        <v>362</v>
      </c>
      <c r="L1307" t="s">
        <v>362</v>
      </c>
      <c r="M1307" t="s">
        <v>362</v>
      </c>
    </row>
    <row r="1308" spans="1:13" x14ac:dyDescent="0.25">
      <c r="A1308" t="s">
        <v>380</v>
      </c>
      <c r="B1308" t="s">
        <v>403</v>
      </c>
      <c r="C1308" t="s">
        <v>451</v>
      </c>
      <c r="D1308" t="s">
        <v>360</v>
      </c>
      <c r="E1308" t="s">
        <v>365</v>
      </c>
      <c r="F1308" t="s">
        <v>369</v>
      </c>
      <c r="G1308" t="s">
        <v>365</v>
      </c>
      <c r="H1308" t="s">
        <v>825</v>
      </c>
      <c r="I1308" t="s">
        <v>362</v>
      </c>
      <c r="J1308" t="s">
        <v>362</v>
      </c>
      <c r="K1308" t="s">
        <v>362</v>
      </c>
      <c r="L1308" t="s">
        <v>362</v>
      </c>
      <c r="M1308" t="s">
        <v>362</v>
      </c>
    </row>
    <row r="1309" spans="1:13" x14ac:dyDescent="0.25">
      <c r="A1309" t="s">
        <v>386</v>
      </c>
      <c r="B1309" t="s">
        <v>1537</v>
      </c>
      <c r="C1309" t="s">
        <v>369</v>
      </c>
      <c r="D1309" t="s">
        <v>362</v>
      </c>
      <c r="E1309" t="s">
        <v>364</v>
      </c>
      <c r="F1309" t="s">
        <v>360</v>
      </c>
      <c r="G1309" t="s">
        <v>825</v>
      </c>
      <c r="H1309" t="s">
        <v>365</v>
      </c>
      <c r="I1309" t="s">
        <v>362</v>
      </c>
      <c r="J1309" t="s">
        <v>362</v>
      </c>
      <c r="K1309" t="s">
        <v>362</v>
      </c>
      <c r="L1309" t="s">
        <v>362</v>
      </c>
      <c r="M1309" t="s">
        <v>360</v>
      </c>
    </row>
    <row r="1310" spans="1:13" x14ac:dyDescent="0.25">
      <c r="A1310" t="s">
        <v>392</v>
      </c>
      <c r="B1310" t="s">
        <v>1419</v>
      </c>
      <c r="C1310" t="s">
        <v>439</v>
      </c>
      <c r="D1310" t="s">
        <v>369</v>
      </c>
      <c r="E1310" t="s">
        <v>825</v>
      </c>
      <c r="F1310" t="s">
        <v>453</v>
      </c>
      <c r="G1310" t="s">
        <v>439</v>
      </c>
      <c r="H1310" t="s">
        <v>369</v>
      </c>
      <c r="I1310" t="s">
        <v>365</v>
      </c>
      <c r="J1310" t="s">
        <v>362</v>
      </c>
      <c r="K1310" t="s">
        <v>362</v>
      </c>
      <c r="L1310" t="s">
        <v>368</v>
      </c>
      <c r="M1310" t="s">
        <v>362</v>
      </c>
    </row>
    <row r="1311" spans="1:13" x14ac:dyDescent="0.25">
      <c r="A1311" t="s">
        <v>304</v>
      </c>
      <c r="B1311" t="s">
        <v>1634</v>
      </c>
      <c r="C1311" t="s">
        <v>450</v>
      </c>
      <c r="D1311" t="s">
        <v>453</v>
      </c>
      <c r="E1311" t="s">
        <v>1639</v>
      </c>
      <c r="F1311" t="s">
        <v>359</v>
      </c>
      <c r="G1311" t="s">
        <v>364</v>
      </c>
      <c r="H1311" t="s">
        <v>836</v>
      </c>
      <c r="I1311" t="s">
        <v>365</v>
      </c>
      <c r="J1311" t="s">
        <v>362</v>
      </c>
      <c r="K1311" t="s">
        <v>362</v>
      </c>
      <c r="L1311" t="s">
        <v>368</v>
      </c>
      <c r="M1311" t="s">
        <v>360</v>
      </c>
    </row>
    <row r="1313" spans="1:13" x14ac:dyDescent="0.25">
      <c r="A1313" t="s">
        <v>2065</v>
      </c>
    </row>
    <row r="1314" spans="1:13" x14ac:dyDescent="0.25">
      <c r="A1314" t="s">
        <v>261</v>
      </c>
    </row>
    <row r="1315" spans="1:13" x14ac:dyDescent="0.25">
      <c r="A1315" t="s">
        <v>313</v>
      </c>
      <c r="B1315" t="s">
        <v>273</v>
      </c>
      <c r="C1315" t="s">
        <v>889</v>
      </c>
      <c r="D1315" t="s">
        <v>1629</v>
      </c>
      <c r="E1315" t="s">
        <v>890</v>
      </c>
      <c r="F1315" t="s">
        <v>1630</v>
      </c>
      <c r="G1315" t="s">
        <v>1631</v>
      </c>
      <c r="H1315" t="s">
        <v>372</v>
      </c>
      <c r="I1315" t="s">
        <v>892</v>
      </c>
      <c r="J1315" t="s">
        <v>357</v>
      </c>
      <c r="K1315" t="s">
        <v>280</v>
      </c>
      <c r="L1315" t="s">
        <v>1632</v>
      </c>
      <c r="M1315" t="s">
        <v>1633</v>
      </c>
    </row>
    <row r="1316" spans="1:13" x14ac:dyDescent="0.25">
      <c r="A1316" t="s">
        <v>314</v>
      </c>
      <c r="B1316" t="s">
        <v>1494</v>
      </c>
      <c r="C1316" t="s">
        <v>1105</v>
      </c>
      <c r="D1316" t="s">
        <v>678</v>
      </c>
      <c r="E1316" t="s">
        <v>626</v>
      </c>
      <c r="F1316" t="s">
        <v>583</v>
      </c>
      <c r="G1316" t="s">
        <v>919</v>
      </c>
      <c r="H1316" t="s">
        <v>678</v>
      </c>
      <c r="I1316" t="s">
        <v>467</v>
      </c>
      <c r="J1316" t="s">
        <v>287</v>
      </c>
      <c r="K1316" t="s">
        <v>287</v>
      </c>
      <c r="L1316" t="s">
        <v>467</v>
      </c>
      <c r="M1316" t="s">
        <v>287</v>
      </c>
    </row>
    <row r="1317" spans="1:13" x14ac:dyDescent="0.25">
      <c r="A1317" t="s">
        <v>321</v>
      </c>
      <c r="B1317" t="s">
        <v>445</v>
      </c>
      <c r="C1317" t="s">
        <v>1245</v>
      </c>
      <c r="D1317" t="s">
        <v>1598</v>
      </c>
      <c r="E1317" t="s">
        <v>1077</v>
      </c>
      <c r="F1317" t="s">
        <v>1598</v>
      </c>
      <c r="G1317" t="s">
        <v>1641</v>
      </c>
      <c r="H1317" t="s">
        <v>672</v>
      </c>
      <c r="I1317" t="s">
        <v>308</v>
      </c>
      <c r="J1317" t="s">
        <v>287</v>
      </c>
      <c r="K1317" t="s">
        <v>287</v>
      </c>
      <c r="L1317" t="s">
        <v>408</v>
      </c>
      <c r="M1317" t="s">
        <v>408</v>
      </c>
    </row>
    <row r="1318" spans="1:13" x14ac:dyDescent="0.25">
      <c r="A1318" t="s">
        <v>304</v>
      </c>
      <c r="B1318" t="s">
        <v>1634</v>
      </c>
      <c r="C1318" t="s">
        <v>1095</v>
      </c>
      <c r="D1318" t="s">
        <v>1315</v>
      </c>
      <c r="E1318" t="s">
        <v>1635</v>
      </c>
      <c r="F1318" t="s">
        <v>669</v>
      </c>
      <c r="G1318" t="s">
        <v>1636</v>
      </c>
      <c r="H1318" t="s">
        <v>580</v>
      </c>
      <c r="I1318" t="s">
        <v>1280</v>
      </c>
      <c r="J1318" t="s">
        <v>287</v>
      </c>
      <c r="K1318" t="s">
        <v>287</v>
      </c>
      <c r="L1318" t="s">
        <v>467</v>
      </c>
      <c r="M1318" t="s">
        <v>462</v>
      </c>
    </row>
    <row r="1320" spans="1:13" x14ac:dyDescent="0.25">
      <c r="A1320" t="s">
        <v>2066</v>
      </c>
    </row>
    <row r="1321" spans="1:13" x14ac:dyDescent="0.25">
      <c r="A1321" t="s">
        <v>262</v>
      </c>
    </row>
    <row r="1322" spans="1:13" x14ac:dyDescent="0.25">
      <c r="A1322" t="s">
        <v>272</v>
      </c>
      <c r="B1322" t="s">
        <v>273</v>
      </c>
      <c r="C1322" t="s">
        <v>1643</v>
      </c>
      <c r="D1322" t="s">
        <v>357</v>
      </c>
      <c r="E1322" t="s">
        <v>1644</v>
      </c>
      <c r="F1322" t="s">
        <v>280</v>
      </c>
      <c r="G1322" t="s">
        <v>1645</v>
      </c>
      <c r="H1322" t="s">
        <v>1646</v>
      </c>
    </row>
    <row r="1323" spans="1:13" x14ac:dyDescent="0.25">
      <c r="A1323" t="s">
        <v>282</v>
      </c>
      <c r="B1323" t="s">
        <v>836</v>
      </c>
      <c r="C1323" t="s">
        <v>360</v>
      </c>
      <c r="D1323" t="s">
        <v>362</v>
      </c>
      <c r="E1323" t="s">
        <v>1203</v>
      </c>
      <c r="F1323" t="s">
        <v>362</v>
      </c>
      <c r="G1323" t="s">
        <v>360</v>
      </c>
      <c r="H1323" t="s">
        <v>362</v>
      </c>
    </row>
    <row r="1324" spans="1:13" x14ac:dyDescent="0.25">
      <c r="A1324" t="s">
        <v>290</v>
      </c>
      <c r="B1324" t="s">
        <v>1802</v>
      </c>
      <c r="C1324" t="s">
        <v>439</v>
      </c>
      <c r="D1324" t="s">
        <v>362</v>
      </c>
      <c r="E1324" t="s">
        <v>1401</v>
      </c>
      <c r="F1324" t="s">
        <v>362</v>
      </c>
      <c r="G1324" t="s">
        <v>365</v>
      </c>
      <c r="H1324" t="s">
        <v>825</v>
      </c>
    </row>
    <row r="1325" spans="1:13" x14ac:dyDescent="0.25">
      <c r="A1325" t="s">
        <v>298</v>
      </c>
      <c r="B1325" t="s">
        <v>367</v>
      </c>
      <c r="C1325" t="s">
        <v>365</v>
      </c>
      <c r="D1325" t="s">
        <v>362</v>
      </c>
      <c r="E1325" t="s">
        <v>1304</v>
      </c>
      <c r="F1325" t="s">
        <v>362</v>
      </c>
      <c r="G1325" t="s">
        <v>362</v>
      </c>
      <c r="H1325" t="s">
        <v>360</v>
      </c>
    </row>
    <row r="1326" spans="1:13" x14ac:dyDescent="0.25">
      <c r="A1326" t="s">
        <v>304</v>
      </c>
      <c r="B1326" t="s">
        <v>929</v>
      </c>
      <c r="C1326" t="s">
        <v>361</v>
      </c>
      <c r="D1326" t="s">
        <v>362</v>
      </c>
      <c r="E1326" t="s">
        <v>2067</v>
      </c>
      <c r="F1326" t="s">
        <v>362</v>
      </c>
      <c r="G1326" t="s">
        <v>369</v>
      </c>
      <c r="H1326" t="s">
        <v>439</v>
      </c>
    </row>
    <row r="1328" spans="1:13" x14ac:dyDescent="0.25">
      <c r="A1328" t="s">
        <v>2068</v>
      </c>
    </row>
    <row r="1329" spans="1:13" x14ac:dyDescent="0.25">
      <c r="A1329" t="s">
        <v>263</v>
      </c>
    </row>
    <row r="1330" spans="1:13" x14ac:dyDescent="0.25">
      <c r="A1330" t="s">
        <v>313</v>
      </c>
      <c r="B1330" t="s">
        <v>273</v>
      </c>
      <c r="C1330" t="s">
        <v>1643</v>
      </c>
      <c r="D1330" t="s">
        <v>357</v>
      </c>
      <c r="E1330" t="s">
        <v>1644</v>
      </c>
      <c r="F1330" t="s">
        <v>280</v>
      </c>
      <c r="G1330" t="s">
        <v>1645</v>
      </c>
      <c r="H1330" t="s">
        <v>1646</v>
      </c>
    </row>
    <row r="1331" spans="1:13" x14ac:dyDescent="0.25">
      <c r="A1331" t="s">
        <v>314</v>
      </c>
      <c r="B1331" t="s">
        <v>840</v>
      </c>
      <c r="C1331" t="s">
        <v>946</v>
      </c>
      <c r="D1331" t="s">
        <v>287</v>
      </c>
      <c r="E1331" t="s">
        <v>886</v>
      </c>
      <c r="F1331" t="s">
        <v>287</v>
      </c>
      <c r="G1331" t="s">
        <v>301</v>
      </c>
      <c r="H1331" t="s">
        <v>648</v>
      </c>
    </row>
    <row r="1332" spans="1:13" x14ac:dyDescent="0.25">
      <c r="A1332" t="s">
        <v>321</v>
      </c>
      <c r="B1332" t="s">
        <v>573</v>
      </c>
      <c r="C1332" t="s">
        <v>1919</v>
      </c>
      <c r="D1332" t="s">
        <v>287</v>
      </c>
      <c r="E1332" t="s">
        <v>1896</v>
      </c>
      <c r="F1332" t="s">
        <v>287</v>
      </c>
      <c r="G1332" t="s">
        <v>343</v>
      </c>
      <c r="H1332" t="s">
        <v>343</v>
      </c>
    </row>
    <row r="1333" spans="1:13" x14ac:dyDescent="0.25">
      <c r="A1333" t="s">
        <v>304</v>
      </c>
      <c r="B1333" t="s">
        <v>929</v>
      </c>
      <c r="C1333" t="s">
        <v>1245</v>
      </c>
      <c r="D1333" t="s">
        <v>287</v>
      </c>
      <c r="E1333" t="s">
        <v>2019</v>
      </c>
      <c r="F1333" t="s">
        <v>287</v>
      </c>
      <c r="G1333" t="s">
        <v>308</v>
      </c>
      <c r="H1333" t="s">
        <v>1118</v>
      </c>
    </row>
    <row r="1335" spans="1:13" x14ac:dyDescent="0.25">
      <c r="A1335" t="s">
        <v>2069</v>
      </c>
    </row>
    <row r="1336" spans="1:13" x14ac:dyDescent="0.25">
      <c r="A1336" t="s">
        <v>264</v>
      </c>
    </row>
    <row r="1337" spans="1:13" x14ac:dyDescent="0.25">
      <c r="A1337" t="s">
        <v>272</v>
      </c>
      <c r="B1337" t="s">
        <v>273</v>
      </c>
      <c r="C1337" t="s">
        <v>999</v>
      </c>
      <c r="D1337" t="s">
        <v>1000</v>
      </c>
      <c r="E1337" t="s">
        <v>1001</v>
      </c>
      <c r="F1337" t="s">
        <v>1002</v>
      </c>
      <c r="G1337" t="s">
        <v>357</v>
      </c>
      <c r="H1337" t="s">
        <v>280</v>
      </c>
      <c r="I1337" t="s">
        <v>1003</v>
      </c>
      <c r="J1337" t="s">
        <v>1004</v>
      </c>
      <c r="K1337" t="s">
        <v>1005</v>
      </c>
      <c r="L1337" t="s">
        <v>1006</v>
      </c>
      <c r="M1337" t="s">
        <v>1007</v>
      </c>
    </row>
    <row r="1338" spans="1:13" x14ac:dyDescent="0.25">
      <c r="A1338" t="s">
        <v>290</v>
      </c>
      <c r="B1338" t="s">
        <v>365</v>
      </c>
      <c r="C1338" t="s">
        <v>362</v>
      </c>
      <c r="D1338" t="s">
        <v>365</v>
      </c>
      <c r="E1338" t="s">
        <v>362</v>
      </c>
      <c r="F1338" t="s">
        <v>362</v>
      </c>
      <c r="G1338" t="s">
        <v>362</v>
      </c>
      <c r="H1338" t="s">
        <v>362</v>
      </c>
      <c r="I1338" t="s">
        <v>362</v>
      </c>
      <c r="J1338" t="s">
        <v>360</v>
      </c>
      <c r="K1338" t="s">
        <v>362</v>
      </c>
      <c r="L1338" t="s">
        <v>362</v>
      </c>
      <c r="M1338" t="s">
        <v>362</v>
      </c>
    </row>
    <row r="1339" spans="1:13" x14ac:dyDescent="0.25">
      <c r="A1339" t="s">
        <v>298</v>
      </c>
      <c r="B1339" t="s">
        <v>368</v>
      </c>
      <c r="C1339" t="s">
        <v>362</v>
      </c>
      <c r="D1339" t="s">
        <v>368</v>
      </c>
      <c r="E1339" t="s">
        <v>362</v>
      </c>
      <c r="F1339" t="s">
        <v>362</v>
      </c>
      <c r="G1339" t="s">
        <v>362</v>
      </c>
      <c r="H1339" t="s">
        <v>362</v>
      </c>
      <c r="I1339" t="s">
        <v>362</v>
      </c>
      <c r="J1339" t="s">
        <v>362</v>
      </c>
      <c r="K1339" t="s">
        <v>362</v>
      </c>
      <c r="L1339" t="s">
        <v>362</v>
      </c>
      <c r="M1339" t="s">
        <v>362</v>
      </c>
    </row>
    <row r="1340" spans="1:13" x14ac:dyDescent="0.25">
      <c r="A1340" t="s">
        <v>304</v>
      </c>
      <c r="B1340" t="s">
        <v>825</v>
      </c>
      <c r="C1340" t="s">
        <v>362</v>
      </c>
      <c r="D1340" t="s">
        <v>825</v>
      </c>
      <c r="E1340" t="s">
        <v>362</v>
      </c>
      <c r="F1340" t="s">
        <v>362</v>
      </c>
      <c r="G1340" t="s">
        <v>362</v>
      </c>
      <c r="H1340" t="s">
        <v>362</v>
      </c>
      <c r="I1340" t="s">
        <v>362</v>
      </c>
      <c r="J1340" t="s">
        <v>360</v>
      </c>
      <c r="K1340" t="s">
        <v>362</v>
      </c>
      <c r="L1340" t="s">
        <v>362</v>
      </c>
      <c r="M1340" t="s">
        <v>362</v>
      </c>
    </row>
    <row r="1342" spans="1:13" x14ac:dyDescent="0.25">
      <c r="A1342" t="s">
        <v>2070</v>
      </c>
    </row>
    <row r="1343" spans="1:13" x14ac:dyDescent="0.25">
      <c r="A1343" t="s">
        <v>265</v>
      </c>
    </row>
    <row r="1344" spans="1:13" x14ac:dyDescent="0.25">
      <c r="A1344" t="s">
        <v>313</v>
      </c>
      <c r="B1344" t="s">
        <v>273</v>
      </c>
      <c r="C1344" t="s">
        <v>999</v>
      </c>
      <c r="D1344" t="s">
        <v>1000</v>
      </c>
      <c r="E1344" t="s">
        <v>1001</v>
      </c>
      <c r="F1344" t="s">
        <v>1002</v>
      </c>
      <c r="G1344" t="s">
        <v>357</v>
      </c>
      <c r="H1344" t="s">
        <v>280</v>
      </c>
      <c r="I1344" t="s">
        <v>1003</v>
      </c>
      <c r="J1344" t="s">
        <v>1004</v>
      </c>
      <c r="K1344" t="s">
        <v>1005</v>
      </c>
      <c r="L1344" t="s">
        <v>1006</v>
      </c>
      <c r="M1344" t="s">
        <v>1007</v>
      </c>
    </row>
    <row r="1345" spans="1:13" x14ac:dyDescent="0.25">
      <c r="A1345" t="s">
        <v>314</v>
      </c>
      <c r="B1345" t="s">
        <v>368</v>
      </c>
      <c r="C1345" t="s">
        <v>362</v>
      </c>
      <c r="D1345" t="s">
        <v>368</v>
      </c>
      <c r="E1345" t="s">
        <v>362</v>
      </c>
      <c r="F1345" t="s">
        <v>362</v>
      </c>
      <c r="G1345" t="s">
        <v>362</v>
      </c>
      <c r="H1345" t="s">
        <v>362</v>
      </c>
      <c r="I1345" t="s">
        <v>362</v>
      </c>
      <c r="J1345" t="s">
        <v>360</v>
      </c>
      <c r="K1345" t="s">
        <v>362</v>
      </c>
      <c r="L1345" t="s">
        <v>362</v>
      </c>
      <c r="M1345" t="s">
        <v>362</v>
      </c>
    </row>
    <row r="1346" spans="1:13" x14ac:dyDescent="0.25">
      <c r="A1346" t="s">
        <v>321</v>
      </c>
      <c r="B1346" t="s">
        <v>365</v>
      </c>
      <c r="C1346" t="s">
        <v>362</v>
      </c>
      <c r="D1346" t="s">
        <v>365</v>
      </c>
      <c r="E1346" t="s">
        <v>362</v>
      </c>
      <c r="F1346" t="s">
        <v>362</v>
      </c>
      <c r="G1346" t="s">
        <v>362</v>
      </c>
      <c r="H1346" t="s">
        <v>362</v>
      </c>
      <c r="I1346" t="s">
        <v>362</v>
      </c>
      <c r="J1346" t="s">
        <v>362</v>
      </c>
      <c r="K1346" t="s">
        <v>362</v>
      </c>
      <c r="L1346" t="s">
        <v>362</v>
      </c>
      <c r="M1346" t="s">
        <v>362</v>
      </c>
    </row>
    <row r="1347" spans="1:13" x14ac:dyDescent="0.25">
      <c r="A1347" t="s">
        <v>304</v>
      </c>
      <c r="B1347" t="s">
        <v>825</v>
      </c>
      <c r="C1347" t="s">
        <v>362</v>
      </c>
      <c r="D1347" t="s">
        <v>825</v>
      </c>
      <c r="E1347" t="s">
        <v>362</v>
      </c>
      <c r="F1347" t="s">
        <v>362</v>
      </c>
      <c r="G1347" t="s">
        <v>362</v>
      </c>
      <c r="H1347" t="s">
        <v>362</v>
      </c>
      <c r="I1347" t="s">
        <v>362</v>
      </c>
      <c r="J1347" t="s">
        <v>360</v>
      </c>
      <c r="K1347" t="s">
        <v>362</v>
      </c>
      <c r="L1347" t="s">
        <v>362</v>
      </c>
      <c r="M1347" t="s">
        <v>362</v>
      </c>
    </row>
    <row r="1349" spans="1:13" x14ac:dyDescent="0.25">
      <c r="A1349" t="s">
        <v>2071</v>
      </c>
    </row>
    <row r="1350" spans="1:13" x14ac:dyDescent="0.25">
      <c r="A1350" t="s">
        <v>266</v>
      </c>
    </row>
    <row r="1351" spans="1:13" x14ac:dyDescent="0.25">
      <c r="A1351" t="s">
        <v>272</v>
      </c>
      <c r="B1351" t="s">
        <v>273</v>
      </c>
      <c r="C1351" t="s">
        <v>999</v>
      </c>
      <c r="D1351" t="s">
        <v>1000</v>
      </c>
      <c r="E1351" t="s">
        <v>1001</v>
      </c>
      <c r="F1351" t="s">
        <v>1002</v>
      </c>
      <c r="G1351" t="s">
        <v>357</v>
      </c>
      <c r="H1351" t="s">
        <v>280</v>
      </c>
      <c r="I1351" t="s">
        <v>1003</v>
      </c>
      <c r="J1351" t="s">
        <v>1004</v>
      </c>
      <c r="K1351" t="s">
        <v>1005</v>
      </c>
      <c r="L1351" t="s">
        <v>1006</v>
      </c>
      <c r="M1351" t="s">
        <v>1007</v>
      </c>
    </row>
    <row r="1352" spans="1:13" x14ac:dyDescent="0.25">
      <c r="A1352" t="s">
        <v>282</v>
      </c>
      <c r="B1352" t="s">
        <v>367</v>
      </c>
      <c r="C1352" t="s">
        <v>287</v>
      </c>
      <c r="D1352" t="s">
        <v>534</v>
      </c>
      <c r="E1352" t="s">
        <v>1773</v>
      </c>
      <c r="F1352" t="s">
        <v>404</v>
      </c>
      <c r="G1352" t="s">
        <v>287</v>
      </c>
      <c r="H1352" t="s">
        <v>287</v>
      </c>
      <c r="I1352" t="s">
        <v>1773</v>
      </c>
      <c r="J1352" t="s">
        <v>530</v>
      </c>
      <c r="K1352" t="s">
        <v>766</v>
      </c>
      <c r="L1352" t="s">
        <v>293</v>
      </c>
      <c r="M1352" t="s">
        <v>766</v>
      </c>
    </row>
    <row r="1353" spans="1:13" x14ac:dyDescent="0.25">
      <c r="A1353" t="s">
        <v>290</v>
      </c>
      <c r="B1353" t="s">
        <v>2041</v>
      </c>
      <c r="C1353" t="s">
        <v>349</v>
      </c>
      <c r="D1353" t="s">
        <v>1798</v>
      </c>
      <c r="E1353" t="s">
        <v>1950</v>
      </c>
      <c r="F1353" t="s">
        <v>555</v>
      </c>
      <c r="G1353" t="s">
        <v>287</v>
      </c>
      <c r="H1353" t="s">
        <v>287</v>
      </c>
      <c r="I1353" t="s">
        <v>731</v>
      </c>
      <c r="J1353" t="s">
        <v>845</v>
      </c>
      <c r="K1353" t="s">
        <v>818</v>
      </c>
      <c r="L1353" t="s">
        <v>731</v>
      </c>
      <c r="M1353" t="s">
        <v>731</v>
      </c>
    </row>
    <row r="1354" spans="1:13" x14ac:dyDescent="0.25">
      <c r="A1354" t="s">
        <v>298</v>
      </c>
      <c r="B1354" t="s">
        <v>867</v>
      </c>
      <c r="C1354" t="s">
        <v>549</v>
      </c>
      <c r="D1354" t="s">
        <v>2072</v>
      </c>
      <c r="E1354" t="s">
        <v>1848</v>
      </c>
      <c r="F1354" t="s">
        <v>1426</v>
      </c>
      <c r="G1354" t="s">
        <v>287</v>
      </c>
      <c r="H1354" t="s">
        <v>287</v>
      </c>
      <c r="I1354" t="s">
        <v>550</v>
      </c>
      <c r="J1354" t="s">
        <v>1426</v>
      </c>
      <c r="K1354" t="s">
        <v>648</v>
      </c>
      <c r="L1354" t="s">
        <v>648</v>
      </c>
      <c r="M1354" t="s">
        <v>1426</v>
      </c>
    </row>
    <row r="1355" spans="1:13" x14ac:dyDescent="0.25">
      <c r="A1355" t="s">
        <v>304</v>
      </c>
      <c r="B1355" t="s">
        <v>2043</v>
      </c>
      <c r="C1355" t="s">
        <v>939</v>
      </c>
      <c r="D1355" t="s">
        <v>2073</v>
      </c>
      <c r="E1355" t="s">
        <v>1921</v>
      </c>
      <c r="F1355" t="s">
        <v>284</v>
      </c>
      <c r="G1355" t="s">
        <v>287</v>
      </c>
      <c r="H1355" t="s">
        <v>287</v>
      </c>
      <c r="I1355" t="s">
        <v>536</v>
      </c>
      <c r="J1355" t="s">
        <v>2074</v>
      </c>
      <c r="K1355" t="s">
        <v>1047</v>
      </c>
      <c r="L1355" t="s">
        <v>517</v>
      </c>
      <c r="M1355" t="s">
        <v>1118</v>
      </c>
    </row>
    <row r="1357" spans="1:13" x14ac:dyDescent="0.25">
      <c r="A1357" t="s">
        <v>2075</v>
      </c>
    </row>
    <row r="1358" spans="1:13" x14ac:dyDescent="0.25">
      <c r="A1358" t="s">
        <v>267</v>
      </c>
    </row>
    <row r="1359" spans="1:13" x14ac:dyDescent="0.25">
      <c r="A1359" t="s">
        <v>313</v>
      </c>
      <c r="B1359" t="s">
        <v>273</v>
      </c>
      <c r="C1359" t="s">
        <v>999</v>
      </c>
      <c r="D1359" t="s">
        <v>1000</v>
      </c>
      <c r="E1359" t="s">
        <v>1001</v>
      </c>
      <c r="F1359" t="s">
        <v>1002</v>
      </c>
      <c r="G1359" t="s">
        <v>357</v>
      </c>
      <c r="H1359" t="s">
        <v>280</v>
      </c>
      <c r="I1359" t="s">
        <v>1003</v>
      </c>
      <c r="J1359" t="s">
        <v>1004</v>
      </c>
      <c r="K1359" t="s">
        <v>1005</v>
      </c>
      <c r="L1359" t="s">
        <v>1006</v>
      </c>
      <c r="M1359" t="s">
        <v>1007</v>
      </c>
    </row>
    <row r="1360" spans="1:13" x14ac:dyDescent="0.25">
      <c r="A1360" t="s">
        <v>314</v>
      </c>
      <c r="B1360" t="s">
        <v>2046</v>
      </c>
      <c r="C1360" t="s">
        <v>491</v>
      </c>
      <c r="D1360" t="s">
        <v>1587</v>
      </c>
      <c r="E1360" t="s">
        <v>630</v>
      </c>
      <c r="F1360" t="s">
        <v>619</v>
      </c>
      <c r="G1360" t="s">
        <v>287</v>
      </c>
      <c r="H1360" t="s">
        <v>287</v>
      </c>
      <c r="I1360" t="s">
        <v>517</v>
      </c>
      <c r="J1360" t="s">
        <v>456</v>
      </c>
      <c r="K1360" t="s">
        <v>722</v>
      </c>
      <c r="L1360" t="s">
        <v>579</v>
      </c>
      <c r="M1360" t="s">
        <v>946</v>
      </c>
    </row>
    <row r="1361" spans="1:13" x14ac:dyDescent="0.25">
      <c r="A1361" t="s">
        <v>321</v>
      </c>
      <c r="B1361" t="s">
        <v>2048</v>
      </c>
      <c r="C1361" t="s">
        <v>946</v>
      </c>
      <c r="D1361" t="s">
        <v>520</v>
      </c>
      <c r="E1361" t="s">
        <v>1237</v>
      </c>
      <c r="F1361" t="s">
        <v>1032</v>
      </c>
      <c r="G1361" t="s">
        <v>287</v>
      </c>
      <c r="H1361" t="s">
        <v>287</v>
      </c>
      <c r="I1361" t="s">
        <v>946</v>
      </c>
      <c r="J1361" t="s">
        <v>1447</v>
      </c>
      <c r="K1361" t="s">
        <v>939</v>
      </c>
      <c r="L1361" t="s">
        <v>409</v>
      </c>
      <c r="M1361" t="s">
        <v>1656</v>
      </c>
    </row>
    <row r="1362" spans="1:13" x14ac:dyDescent="0.25">
      <c r="A1362" t="s">
        <v>304</v>
      </c>
      <c r="B1362" t="s">
        <v>2043</v>
      </c>
      <c r="C1362" t="s">
        <v>939</v>
      </c>
      <c r="D1362" t="s">
        <v>2073</v>
      </c>
      <c r="E1362" t="s">
        <v>1921</v>
      </c>
      <c r="F1362" t="s">
        <v>284</v>
      </c>
      <c r="G1362" t="s">
        <v>287</v>
      </c>
      <c r="H1362" t="s">
        <v>287</v>
      </c>
      <c r="I1362" t="s">
        <v>536</v>
      </c>
      <c r="J1362" t="s">
        <v>2074</v>
      </c>
      <c r="K1362" t="s">
        <v>1047</v>
      </c>
      <c r="L1362" t="s">
        <v>517</v>
      </c>
      <c r="M1362" t="s">
        <v>1118</v>
      </c>
    </row>
    <row r="1364" spans="1:13" x14ac:dyDescent="0.25">
      <c r="A1364" t="s">
        <v>2076</v>
      </c>
    </row>
    <row r="1365" spans="1:13" x14ac:dyDescent="0.25">
      <c r="A1365" t="s">
        <v>268</v>
      </c>
    </row>
    <row r="1366" spans="1:13" x14ac:dyDescent="0.25">
      <c r="A1366" t="s">
        <v>272</v>
      </c>
      <c r="B1366" t="s">
        <v>273</v>
      </c>
      <c r="C1366" t="s">
        <v>372</v>
      </c>
      <c r="D1366" t="s">
        <v>1663</v>
      </c>
      <c r="E1366" t="s">
        <v>1664</v>
      </c>
      <c r="F1366" t="s">
        <v>1665</v>
      </c>
      <c r="G1366" t="s">
        <v>1666</v>
      </c>
      <c r="H1366" t="s">
        <v>357</v>
      </c>
      <c r="I1366" t="s">
        <v>280</v>
      </c>
      <c r="J1366" t="s">
        <v>1667</v>
      </c>
    </row>
    <row r="1367" spans="1:13" x14ac:dyDescent="0.25">
      <c r="A1367" t="s">
        <v>282</v>
      </c>
      <c r="B1367" t="s">
        <v>836</v>
      </c>
      <c r="C1367" t="s">
        <v>365</v>
      </c>
      <c r="D1367" t="s">
        <v>825</v>
      </c>
      <c r="E1367" t="s">
        <v>362</v>
      </c>
      <c r="F1367" t="s">
        <v>362</v>
      </c>
      <c r="G1367" t="s">
        <v>825</v>
      </c>
      <c r="H1367" t="s">
        <v>362</v>
      </c>
      <c r="I1367" t="s">
        <v>362</v>
      </c>
      <c r="J1367" t="s">
        <v>360</v>
      </c>
    </row>
    <row r="1368" spans="1:13" x14ac:dyDescent="0.25">
      <c r="A1368" t="s">
        <v>290</v>
      </c>
      <c r="B1368" t="s">
        <v>1802</v>
      </c>
      <c r="C1368" t="s">
        <v>438</v>
      </c>
      <c r="D1368" t="s">
        <v>1419</v>
      </c>
      <c r="E1368" t="s">
        <v>362</v>
      </c>
      <c r="F1368" t="s">
        <v>362</v>
      </c>
      <c r="G1368" t="s">
        <v>825</v>
      </c>
      <c r="H1368" t="s">
        <v>362</v>
      </c>
      <c r="I1368" t="s">
        <v>362</v>
      </c>
      <c r="J1368" t="s">
        <v>369</v>
      </c>
    </row>
    <row r="1369" spans="1:13" x14ac:dyDescent="0.25">
      <c r="A1369" t="s">
        <v>298</v>
      </c>
      <c r="B1369" t="s">
        <v>367</v>
      </c>
      <c r="C1369" t="s">
        <v>825</v>
      </c>
      <c r="D1369" t="s">
        <v>449</v>
      </c>
      <c r="E1369" t="s">
        <v>362</v>
      </c>
      <c r="F1369" t="s">
        <v>362</v>
      </c>
      <c r="G1369" t="s">
        <v>451</v>
      </c>
      <c r="H1369" t="s">
        <v>362</v>
      </c>
      <c r="I1369" t="s">
        <v>362</v>
      </c>
      <c r="J1369" t="s">
        <v>368</v>
      </c>
    </row>
    <row r="1370" spans="1:13" x14ac:dyDescent="0.25">
      <c r="A1370" t="s">
        <v>304</v>
      </c>
      <c r="B1370" t="s">
        <v>929</v>
      </c>
      <c r="C1370" t="s">
        <v>449</v>
      </c>
      <c r="D1370" t="s">
        <v>1938</v>
      </c>
      <c r="E1370" t="s">
        <v>362</v>
      </c>
      <c r="F1370" t="s">
        <v>362</v>
      </c>
      <c r="G1370" t="s">
        <v>364</v>
      </c>
      <c r="H1370" t="s">
        <v>362</v>
      </c>
      <c r="I1370" t="s">
        <v>362</v>
      </c>
      <c r="J1370" t="s">
        <v>451</v>
      </c>
    </row>
    <row r="1372" spans="1:13" x14ac:dyDescent="0.25">
      <c r="A1372" t="s">
        <v>2077</v>
      </c>
    </row>
    <row r="1373" spans="1:13" x14ac:dyDescent="0.25">
      <c r="A1373" t="s">
        <v>269</v>
      </c>
    </row>
    <row r="1374" spans="1:13" x14ac:dyDescent="0.25">
      <c r="A1374" t="s">
        <v>313</v>
      </c>
      <c r="B1374" t="s">
        <v>273</v>
      </c>
      <c r="C1374" t="s">
        <v>372</v>
      </c>
      <c r="D1374" t="s">
        <v>1663</v>
      </c>
      <c r="E1374" t="s">
        <v>1664</v>
      </c>
      <c r="F1374" t="s">
        <v>1665</v>
      </c>
      <c r="G1374" t="s">
        <v>1666</v>
      </c>
      <c r="H1374" t="s">
        <v>357</v>
      </c>
      <c r="I1374" t="s">
        <v>280</v>
      </c>
      <c r="J1374" t="s">
        <v>1667</v>
      </c>
    </row>
    <row r="1375" spans="1:13" x14ac:dyDescent="0.25">
      <c r="A1375" t="s">
        <v>314</v>
      </c>
      <c r="B1375" t="s">
        <v>840</v>
      </c>
      <c r="C1375" t="s">
        <v>722</v>
      </c>
      <c r="D1375" t="s">
        <v>659</v>
      </c>
      <c r="E1375" t="s">
        <v>287</v>
      </c>
      <c r="F1375" t="s">
        <v>287</v>
      </c>
      <c r="G1375" t="s">
        <v>2074</v>
      </c>
      <c r="H1375" t="s">
        <v>287</v>
      </c>
      <c r="I1375" t="s">
        <v>287</v>
      </c>
      <c r="J1375" t="s">
        <v>722</v>
      </c>
    </row>
    <row r="1376" spans="1:13" x14ac:dyDescent="0.25">
      <c r="A1376" t="s">
        <v>321</v>
      </c>
      <c r="B1376" t="s">
        <v>573</v>
      </c>
      <c r="C1376" t="s">
        <v>1392</v>
      </c>
      <c r="D1376" t="s">
        <v>1358</v>
      </c>
      <c r="E1376" t="s">
        <v>287</v>
      </c>
      <c r="F1376" t="s">
        <v>287</v>
      </c>
      <c r="G1376" t="s">
        <v>575</v>
      </c>
      <c r="H1376" t="s">
        <v>287</v>
      </c>
      <c r="I1376" t="s">
        <v>287</v>
      </c>
      <c r="J1376" t="s">
        <v>343</v>
      </c>
    </row>
    <row r="1377" spans="1:12" x14ac:dyDescent="0.25">
      <c r="A1377" t="s">
        <v>304</v>
      </c>
      <c r="B1377" t="s">
        <v>929</v>
      </c>
      <c r="C1377" t="s">
        <v>672</v>
      </c>
      <c r="D1377" t="s">
        <v>716</v>
      </c>
      <c r="E1377" t="s">
        <v>287</v>
      </c>
      <c r="F1377" t="s">
        <v>287</v>
      </c>
      <c r="G1377" t="s">
        <v>1385</v>
      </c>
      <c r="H1377" t="s">
        <v>287</v>
      </c>
      <c r="I1377" t="s">
        <v>287</v>
      </c>
      <c r="J1377" t="s">
        <v>648</v>
      </c>
    </row>
    <row r="1379" spans="1:12" x14ac:dyDescent="0.25">
      <c r="A1379" t="s">
        <v>2078</v>
      </c>
    </row>
    <row r="1380" spans="1:12" x14ac:dyDescent="0.25">
      <c r="A1380" t="s">
        <v>270</v>
      </c>
    </row>
    <row r="1381" spans="1:12" x14ac:dyDescent="0.25">
      <c r="A1381" t="s">
        <v>313</v>
      </c>
      <c r="B1381" t="s">
        <v>273</v>
      </c>
      <c r="C1381" t="s">
        <v>372</v>
      </c>
      <c r="D1381" t="s">
        <v>1672</v>
      </c>
      <c r="E1381" t="s">
        <v>1673</v>
      </c>
      <c r="F1381" t="s">
        <v>357</v>
      </c>
      <c r="G1381" t="s">
        <v>280</v>
      </c>
      <c r="H1381" t="s">
        <v>1674</v>
      </c>
      <c r="I1381" t="s">
        <v>1675</v>
      </c>
      <c r="J1381" t="s">
        <v>1676</v>
      </c>
      <c r="K1381" t="s">
        <v>1677</v>
      </c>
      <c r="L1381" t="s">
        <v>1678</v>
      </c>
    </row>
    <row r="1382" spans="1:12" x14ac:dyDescent="0.25">
      <c r="A1382" t="s">
        <v>314</v>
      </c>
      <c r="B1382" t="s">
        <v>453</v>
      </c>
      <c r="C1382" t="s">
        <v>362</v>
      </c>
      <c r="D1382" t="s">
        <v>362</v>
      </c>
      <c r="E1382" t="s">
        <v>362</v>
      </c>
      <c r="F1382" t="s">
        <v>362</v>
      </c>
      <c r="G1382" t="s">
        <v>362</v>
      </c>
      <c r="H1382" t="s">
        <v>362</v>
      </c>
      <c r="I1382" t="s">
        <v>362</v>
      </c>
      <c r="J1382" t="s">
        <v>360</v>
      </c>
      <c r="K1382" t="s">
        <v>362</v>
      </c>
      <c r="L1382" t="s">
        <v>453</v>
      </c>
    </row>
    <row r="1383" spans="1:12" x14ac:dyDescent="0.25">
      <c r="A1383" t="s">
        <v>321</v>
      </c>
      <c r="B1383" t="s">
        <v>453</v>
      </c>
      <c r="C1383" t="s">
        <v>362</v>
      </c>
      <c r="D1383" t="s">
        <v>362</v>
      </c>
      <c r="E1383" t="s">
        <v>362</v>
      </c>
      <c r="F1383" t="s">
        <v>362</v>
      </c>
      <c r="G1383" t="s">
        <v>362</v>
      </c>
      <c r="H1383" t="s">
        <v>362</v>
      </c>
      <c r="I1383" t="s">
        <v>362</v>
      </c>
      <c r="J1383" t="s">
        <v>439</v>
      </c>
      <c r="K1383" t="s">
        <v>362</v>
      </c>
      <c r="L1383" t="s">
        <v>453</v>
      </c>
    </row>
    <row r="1384" spans="1:12" x14ac:dyDescent="0.25">
      <c r="A1384" t="s">
        <v>304</v>
      </c>
      <c r="B1384" t="s">
        <v>403</v>
      </c>
      <c r="C1384" t="s">
        <v>362</v>
      </c>
      <c r="D1384" t="s">
        <v>362</v>
      </c>
      <c r="E1384" t="s">
        <v>362</v>
      </c>
      <c r="F1384" t="s">
        <v>362</v>
      </c>
      <c r="G1384" t="s">
        <v>362</v>
      </c>
      <c r="H1384" t="s">
        <v>362</v>
      </c>
      <c r="I1384" t="s">
        <v>362</v>
      </c>
      <c r="J1384" t="s">
        <v>451</v>
      </c>
      <c r="K1384" t="s">
        <v>362</v>
      </c>
      <c r="L1384" t="s">
        <v>403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017A-0FAF-41E3-A4C9-0D0C457A47DA}">
  <dimension ref="A1:C143"/>
  <sheetViews>
    <sheetView workbookViewId="0">
      <pane ySplit="1" topLeftCell="A2" activePane="bottomLeft" state="frozen"/>
      <selection pane="bottomLeft"/>
    </sheetView>
  </sheetViews>
  <sheetFormatPr defaultColWidth="11.7109375" defaultRowHeight="15" x14ac:dyDescent="0.25"/>
  <cols>
    <col min="1" max="1" width="37.28515625" bestFit="1" customWidth="1"/>
    <col min="2" max="2" width="64.85546875" bestFit="1" customWidth="1"/>
    <col min="3" max="3" width="96.5703125" customWidth="1"/>
  </cols>
  <sheetData>
    <row r="1" spans="1:3" ht="15.75" x14ac:dyDescent="0.25">
      <c r="A1" s="18" t="s">
        <v>55</v>
      </c>
      <c r="B1" s="18" t="s">
        <v>56</v>
      </c>
      <c r="C1" s="18" t="s">
        <v>57</v>
      </c>
    </row>
    <row r="2" spans="1:3" x14ac:dyDescent="0.25">
      <c r="A2" t="s">
        <v>58</v>
      </c>
      <c r="B2" s="37" t="str">
        <f>HYPERLINK("#'Data_Analysis_non_bnf'!A1", "additional_inf_of_aid_overall_D_140_by_resp_age_group")</f>
        <v>additional_inf_of_aid_overall_D_140_by_resp_age_group</v>
      </c>
      <c r="C2" t="s">
        <v>2079</v>
      </c>
    </row>
    <row r="3" spans="1:3" x14ac:dyDescent="0.25">
      <c r="A3" t="s">
        <v>58</v>
      </c>
      <c r="B3" s="37" t="str">
        <f>HYPERLINK("#'Data_Analysis_non_bnf'!A9", "additional_inf_of_aid_strata_139")</f>
        <v>additional_inf_of_aid_strata_139</v>
      </c>
      <c r="C3" t="s">
        <v>2080</v>
      </c>
    </row>
    <row r="4" spans="1:3" x14ac:dyDescent="0.25">
      <c r="A4" t="s">
        <v>61</v>
      </c>
      <c r="B4" s="37" t="str">
        <f>HYPERLINK("#'Data_Analysis_non_bnf'!A16", "age_gender_pyramid_strata_7")</f>
        <v>age_gender_pyramid_strata_7</v>
      </c>
      <c r="C4" t="s">
        <v>2081</v>
      </c>
    </row>
    <row r="5" spans="1:3" x14ac:dyDescent="0.25">
      <c r="A5" t="s">
        <v>63</v>
      </c>
      <c r="B5" s="37" t="str">
        <f>HYPERLINK("#'Data_Analysis_non_bnf'!A23", "aid_differ_strata_66")</f>
        <v>aid_differ_strata_66</v>
      </c>
      <c r="C5" t="s">
        <v>64</v>
      </c>
    </row>
    <row r="6" spans="1:3" x14ac:dyDescent="0.25">
      <c r="A6" t="s">
        <v>65</v>
      </c>
      <c r="B6" s="37" t="str">
        <f>HYPERLINK("#'Data_Analysis_non_bnf'!A30", "aid_meet_actual_needs_overall_D_48_by_occupation_group")</f>
        <v>aid_meet_actual_needs_overall_D_48_by_occupation_group</v>
      </c>
      <c r="C6" t="s">
        <v>2082</v>
      </c>
    </row>
    <row r="7" spans="1:3" x14ac:dyDescent="0.25">
      <c r="A7" t="s">
        <v>65</v>
      </c>
      <c r="B7" s="37" t="str">
        <f>HYPERLINK("#'Data_Analysis_non_bnf'!A40", "aid_meet_actual_needs_overall_D_49_by_resp_age_group")</f>
        <v>aid_meet_actual_needs_overall_D_49_by_resp_age_group</v>
      </c>
      <c r="C7" t="s">
        <v>2083</v>
      </c>
    </row>
    <row r="8" spans="1:3" x14ac:dyDescent="0.25">
      <c r="A8" t="s">
        <v>65</v>
      </c>
      <c r="B8" s="37" t="str">
        <f>HYPERLINK("#'Data_Analysis_non_bnf'!A48", "aid_meet_actual_needs_strata_47")</f>
        <v>aid_meet_actual_needs_strata_47</v>
      </c>
      <c r="C8" t="s">
        <v>2084</v>
      </c>
    </row>
    <row r="9" spans="1:3" x14ac:dyDescent="0.25">
      <c r="A9" t="s">
        <v>71</v>
      </c>
      <c r="B9" s="37" t="str">
        <f>HYPERLINK("#'Data_Analysis_non_bnf'!A55", "application_rejected_why_overall_30")</f>
        <v>application_rejected_why_overall_30</v>
      </c>
      <c r="C9" t="s">
        <v>72</v>
      </c>
    </row>
    <row r="10" spans="1:3" x14ac:dyDescent="0.25">
      <c r="A10" t="s">
        <v>71</v>
      </c>
      <c r="B10" s="37" t="str">
        <f>HYPERLINK("#'Data_Analysis_non_bnf'!A60", "application_rejected_why_strata_31")</f>
        <v>application_rejected_why_strata_31</v>
      </c>
      <c r="C10" t="s">
        <v>2085</v>
      </c>
    </row>
    <row r="11" spans="1:3" x14ac:dyDescent="0.25">
      <c r="A11" t="s">
        <v>63</v>
      </c>
      <c r="B11" s="37" t="str">
        <f>HYPERLINK("#'Data_Analysis_non_bnf'!A67", "asked_about_aid_overall_D_58_by_resp_age_group")</f>
        <v>asked_about_aid_overall_D_58_by_resp_age_group</v>
      </c>
      <c r="C11" t="s">
        <v>2086</v>
      </c>
    </row>
    <row r="12" spans="1:3" x14ac:dyDescent="0.25">
      <c r="A12" t="s">
        <v>63</v>
      </c>
      <c r="B12" s="37" t="str">
        <f>HYPERLINK("#'Data_Analysis_non_bnf'!A75", "asked_about_aid_strata_57")</f>
        <v>asked_about_aid_strata_57</v>
      </c>
      <c r="C12" t="s">
        <v>2087</v>
      </c>
    </row>
    <row r="13" spans="1:3" x14ac:dyDescent="0.25">
      <c r="A13" t="s">
        <v>63</v>
      </c>
      <c r="B13" s="37" t="str">
        <f>HYPERLINK("#'Data_Analysis_non_bnf'!A82", "aware_activities_overall_D_70_by_resp_age_group")</f>
        <v>aware_activities_overall_D_70_by_resp_age_group</v>
      </c>
      <c r="C13" t="s">
        <v>2088</v>
      </c>
    </row>
    <row r="14" spans="1:3" x14ac:dyDescent="0.25">
      <c r="A14" t="s">
        <v>63</v>
      </c>
      <c r="B14" s="37" t="str">
        <f>HYPERLINK("#'Data_Analysis_non_bnf'!A90", "aware_activities_strata_69")</f>
        <v>aware_activities_strata_69</v>
      </c>
      <c r="C14" t="s">
        <v>2089</v>
      </c>
    </row>
    <row r="15" spans="1:3" x14ac:dyDescent="0.25">
      <c r="A15" t="s">
        <v>78</v>
      </c>
      <c r="B15" s="37" t="str">
        <f>HYPERLINK("#'Data_Analysis_non_bnf'!A97", "aware_people_unable_give_feedback_strata_103")</f>
        <v>aware_people_unable_give_feedback_strata_103</v>
      </c>
      <c r="C15" t="s">
        <v>79</v>
      </c>
    </row>
    <row r="16" spans="1:3" x14ac:dyDescent="0.25">
      <c r="A16" t="s">
        <v>80</v>
      </c>
      <c r="B16" s="37" t="str">
        <f>HYPERLINK("#'Data_Analysis_non_bnf'!A104", "aware_share_feedback_overall_D_88_by_resp_age_group")</f>
        <v>aware_share_feedback_overall_D_88_by_resp_age_group</v>
      </c>
      <c r="C16" t="s">
        <v>2090</v>
      </c>
    </row>
    <row r="17" spans="1:3" x14ac:dyDescent="0.25">
      <c r="A17" t="s">
        <v>80</v>
      </c>
      <c r="B17" s="37" t="str">
        <f>HYPERLINK("#'Data_Analysis_non_bnf'!A112", "aware_share_feedback_overall_D_89_by_date_arrive_length")</f>
        <v>aware_share_feedback_overall_D_89_by_date_arrive_length</v>
      </c>
      <c r="C17" t="s">
        <v>2091</v>
      </c>
    </row>
    <row r="18" spans="1:3" x14ac:dyDescent="0.25">
      <c r="A18" t="s">
        <v>80</v>
      </c>
      <c r="B18" s="37" t="str">
        <f>HYPERLINK("#'Data_Analysis_non_bnf'!A121", "aware_share_feedback_strata_87")</f>
        <v>aware_share_feedback_strata_87</v>
      </c>
      <c r="C18" t="s">
        <v>2092</v>
      </c>
    </row>
    <row r="19" spans="1:3" x14ac:dyDescent="0.25">
      <c r="A19" t="s">
        <v>89</v>
      </c>
      <c r="B19" s="37" t="str">
        <f>HYPERLINK("#'Data_Analysis_non_bnf'!A128", "behaviour_aid_worker_overall_D_95_by_resp_age_group")</f>
        <v>behaviour_aid_worker_overall_D_95_by_resp_age_group</v>
      </c>
      <c r="C19" t="s">
        <v>2093</v>
      </c>
    </row>
    <row r="20" spans="1:3" x14ac:dyDescent="0.25">
      <c r="A20" t="s">
        <v>89</v>
      </c>
      <c r="B20" s="37" t="str">
        <f>HYPERLINK("#'Data_Analysis_non_bnf'!A136", "behaviour_aid_worker_overall_D_96_by_date_arrive_length")</f>
        <v>behaviour_aid_worker_overall_D_96_by_date_arrive_length</v>
      </c>
      <c r="C20" t="s">
        <v>2094</v>
      </c>
    </row>
    <row r="21" spans="1:3" x14ac:dyDescent="0.25">
      <c r="A21" t="s">
        <v>89</v>
      </c>
      <c r="B21" s="37" t="str">
        <f>HYPERLINK("#'Data_Analysis_non_bnf'!A145", "behaviour_aid_worker_strata_94")</f>
        <v>behaviour_aid_worker_strata_94</v>
      </c>
      <c r="C21" t="s">
        <v>2095</v>
      </c>
    </row>
    <row r="22" spans="1:3" x14ac:dyDescent="0.25">
      <c r="A22" t="s">
        <v>63</v>
      </c>
      <c r="B22" s="37" t="str">
        <f>HYPERLINK("#'Data_Analysis_non_bnf'!A152", "challenges_to_share_views_overall_D_83_by_resp_age_group")</f>
        <v>challenges_to_share_views_overall_D_83_by_resp_age_group</v>
      </c>
      <c r="C22" t="s">
        <v>2096</v>
      </c>
    </row>
    <row r="23" spans="1:3" x14ac:dyDescent="0.25">
      <c r="A23" t="s">
        <v>63</v>
      </c>
      <c r="B23" s="37" t="str">
        <f>HYPERLINK("#'Data_Analysis_non_bnf'!A160", "challenges_to_share_views_strata_82")</f>
        <v>challenges_to_share_views_strata_82</v>
      </c>
      <c r="C23" t="s">
        <v>2097</v>
      </c>
    </row>
    <row r="24" spans="1:3" x14ac:dyDescent="0.25">
      <c r="A24" t="s">
        <v>95</v>
      </c>
      <c r="B24" s="37" t="str">
        <f>HYPERLINK("#'Data_Analysis_non_bnf'!A167", "criteria_fair_overall_D_42_by_resp_age_group")</f>
        <v>criteria_fair_overall_D_42_by_resp_age_group</v>
      </c>
      <c r="C24" t="s">
        <v>2098</v>
      </c>
    </row>
    <row r="25" spans="1:3" x14ac:dyDescent="0.25">
      <c r="A25" t="s">
        <v>95</v>
      </c>
      <c r="B25" s="37" t="str">
        <f>HYPERLINK("#'Data_Analysis_non_bnf'!A175", "criteria_fair_overall_D_43_by_occupation_group")</f>
        <v>criteria_fair_overall_D_43_by_occupation_group</v>
      </c>
      <c r="C25" t="s">
        <v>2099</v>
      </c>
    </row>
    <row r="26" spans="1:3" x14ac:dyDescent="0.25">
      <c r="A26" t="s">
        <v>95</v>
      </c>
      <c r="B26" s="37" t="str">
        <f>HYPERLINK("#'Data_Analysis_non_bnf'!A185", "criteria_fair_strata_41")</f>
        <v>criteria_fair_strata_41</v>
      </c>
      <c r="C26" t="s">
        <v>2100</v>
      </c>
    </row>
    <row r="27" spans="1:3" x14ac:dyDescent="0.25">
      <c r="A27" t="s">
        <v>61</v>
      </c>
      <c r="B27" s="37" t="str">
        <f>HYPERLINK("#'Data_Analysis_non_bnf'!A192", "date_arrive_length_strata_4")</f>
        <v>date_arrive_length_strata_4</v>
      </c>
      <c r="C27" t="s">
        <v>2101</v>
      </c>
    </row>
    <row r="28" spans="1:3" x14ac:dyDescent="0.25">
      <c r="A28" t="s">
        <v>61</v>
      </c>
      <c r="B28" s="37" t="str">
        <f>HYPERLINK("#'Data_Analysis_non_bnf'!A199", "date_arrive_ranges_strata_3")</f>
        <v>date_arrive_ranges_strata_3</v>
      </c>
      <c r="C28" t="s">
        <v>2102</v>
      </c>
    </row>
    <row r="29" spans="1:3" x14ac:dyDescent="0.25">
      <c r="A29" t="s">
        <v>105</v>
      </c>
      <c r="B29" s="37" t="str">
        <f>HYPERLINK("#'Data_Analysis_non_bnf'!A206", "deal_challenges_overall_D_127_by_resp_age_group")</f>
        <v>deal_challenges_overall_D_127_by_resp_age_group</v>
      </c>
      <c r="C29" t="s">
        <v>106</v>
      </c>
    </row>
    <row r="30" spans="1:3" x14ac:dyDescent="0.25">
      <c r="A30" t="s">
        <v>105</v>
      </c>
      <c r="B30" s="37" t="str">
        <f>HYPERLINK("#'Data_Analysis_non_bnf'!A213", "deal_challenges_overall_D_128_by_vulnerability_group")</f>
        <v>deal_challenges_overall_D_128_by_vulnerability_group</v>
      </c>
      <c r="C30" t="s">
        <v>107</v>
      </c>
    </row>
    <row r="31" spans="1:3" x14ac:dyDescent="0.25">
      <c r="A31" t="s">
        <v>105</v>
      </c>
      <c r="B31" s="37" t="str">
        <f>HYPERLINK("#'Data_Analysis_non_bnf'!A220", "deal_challenges_strata_126")</f>
        <v>deal_challenges_strata_126</v>
      </c>
      <c r="C31" t="s">
        <v>2103</v>
      </c>
    </row>
    <row r="32" spans="1:3" x14ac:dyDescent="0.25">
      <c r="A32" t="s">
        <v>61</v>
      </c>
      <c r="B32" s="37" t="str">
        <f>HYPERLINK("#'Data_Analysis_non_bnf'!A227", "diff_communication_strata_23")</f>
        <v>diff_communication_strata_23</v>
      </c>
      <c r="C32" t="s">
        <v>2104</v>
      </c>
    </row>
    <row r="33" spans="1:3" x14ac:dyDescent="0.25">
      <c r="A33" t="s">
        <v>61</v>
      </c>
      <c r="B33" s="37" t="str">
        <f>HYPERLINK("#'Data_Analysis_non_bnf'!A234", "diff_hearing_strata_19")</f>
        <v>diff_hearing_strata_19</v>
      </c>
      <c r="C33" t="s">
        <v>2105</v>
      </c>
    </row>
    <row r="34" spans="1:3" x14ac:dyDescent="0.25">
      <c r="A34" t="s">
        <v>61</v>
      </c>
      <c r="B34" s="37" t="str">
        <f>HYPERLINK("#'Data_Analysis_non_bnf'!A241", "diff_remembering_strata_21")</f>
        <v>diff_remembering_strata_21</v>
      </c>
      <c r="C34" t="s">
        <v>2106</v>
      </c>
    </row>
    <row r="35" spans="1:3" x14ac:dyDescent="0.25">
      <c r="A35" t="s">
        <v>61</v>
      </c>
      <c r="B35" s="37" t="str">
        <f>HYPERLINK("#'Data_Analysis_non_bnf'!A248", "diff_seeing_strata_18")</f>
        <v>diff_seeing_strata_18</v>
      </c>
      <c r="C35" t="s">
        <v>2107</v>
      </c>
    </row>
    <row r="36" spans="1:3" x14ac:dyDescent="0.25">
      <c r="A36" t="s">
        <v>61</v>
      </c>
      <c r="B36" s="37" t="str">
        <f>HYPERLINK("#'Data_Analysis_non_bnf'!A255", "diff_self_care_strata_22")</f>
        <v>diff_self_care_strata_22</v>
      </c>
      <c r="C36" t="s">
        <v>2108</v>
      </c>
    </row>
    <row r="37" spans="1:3" x14ac:dyDescent="0.25">
      <c r="A37" t="s">
        <v>61</v>
      </c>
      <c r="B37" s="37" t="str">
        <f>HYPERLINK("#'Data_Analysis_non_bnf'!A262", "diff_walking_strata_20")</f>
        <v>diff_walking_strata_20</v>
      </c>
      <c r="C37" t="s">
        <v>2109</v>
      </c>
    </row>
    <row r="38" spans="1:3" x14ac:dyDescent="0.25">
      <c r="A38" t="s">
        <v>61</v>
      </c>
      <c r="B38" s="37" t="str">
        <f>HYPERLINK("#'Data_Analysis_non_bnf'!A269", "disability_wgss_overall_D_25_by_resp_age_group")</f>
        <v>disability_wgss_overall_D_25_by_resp_age_group</v>
      </c>
      <c r="C38" t="s">
        <v>2110</v>
      </c>
    </row>
    <row r="39" spans="1:3" x14ac:dyDescent="0.25">
      <c r="A39" t="s">
        <v>61</v>
      </c>
      <c r="B39" s="37" t="str">
        <f>HYPERLINK("#'Data_Analysis_non_bnf'!A277", "disability_wgss_strata_24")</f>
        <v>disability_wgss_strata_24</v>
      </c>
      <c r="C39" t="s">
        <v>2111</v>
      </c>
    </row>
    <row r="40" spans="1:3" x14ac:dyDescent="0.25">
      <c r="A40" t="s">
        <v>95</v>
      </c>
      <c r="B40" s="37" t="str">
        <f>HYPERLINK("#'Data_Analysis_non_bnf'!A284", "explain_why_overall_D_45_by_resp_age_group")</f>
        <v>explain_why_overall_D_45_by_resp_age_group</v>
      </c>
      <c r="C40" t="s">
        <v>120</v>
      </c>
    </row>
    <row r="41" spans="1:3" x14ac:dyDescent="0.25">
      <c r="A41" t="s">
        <v>95</v>
      </c>
      <c r="B41" s="37" t="str">
        <f>HYPERLINK("#'Data_Analysis_non_bnf'!A292", "explain_why_overall_D_46_by_occupation_group")</f>
        <v>explain_why_overall_D_46_by_occupation_group</v>
      </c>
      <c r="C41" t="s">
        <v>122</v>
      </c>
    </row>
    <row r="42" spans="1:3" x14ac:dyDescent="0.25">
      <c r="A42" t="s">
        <v>95</v>
      </c>
      <c r="B42" s="37" t="str">
        <f>HYPERLINK("#'Data_Analysis_non_bnf'!A301", "explain_why_strata_44")</f>
        <v>explain_why_strata_44</v>
      </c>
      <c r="C42" t="s">
        <v>123</v>
      </c>
    </row>
    <row r="43" spans="1:3" x14ac:dyDescent="0.25">
      <c r="A43" t="s">
        <v>63</v>
      </c>
      <c r="B43" s="37" t="str">
        <f>HYPERLINK("#'Data_Analysis_non_bnf'!A308", "extent_of_taking_views_overall_D_72_by_resp_age_group")</f>
        <v>extent_of_taking_views_overall_D_72_by_resp_age_group</v>
      </c>
      <c r="C43" t="s">
        <v>2112</v>
      </c>
    </row>
    <row r="44" spans="1:3" x14ac:dyDescent="0.25">
      <c r="A44" t="s">
        <v>63</v>
      </c>
      <c r="B44" s="37" t="str">
        <f>HYPERLINK("#'Data_Analysis_non_bnf'!A316", "extent_of_taking_views_strata_71")</f>
        <v>extent_of_taking_views_strata_71</v>
      </c>
      <c r="C44" t="s">
        <v>2113</v>
      </c>
    </row>
    <row r="45" spans="1:3" x14ac:dyDescent="0.25">
      <c r="A45" t="s">
        <v>117</v>
      </c>
      <c r="B45" s="37" t="str">
        <f>HYPERLINK("#'Data_Analysis_non_bnf'!A323", "feel_informed_overall_D_34_by_resp_age_group")</f>
        <v>feel_informed_overall_D_34_by_resp_age_group</v>
      </c>
      <c r="C45" t="s">
        <v>2114</v>
      </c>
    </row>
    <row r="46" spans="1:3" x14ac:dyDescent="0.25">
      <c r="A46" t="s">
        <v>117</v>
      </c>
      <c r="B46" s="37" t="str">
        <f>HYPERLINK("#'Data_Analysis_non_bnf'!A330", "feel_informed_strata_33")</f>
        <v>feel_informed_strata_33</v>
      </c>
      <c r="C46" t="s">
        <v>2115</v>
      </c>
    </row>
    <row r="47" spans="1:3" x14ac:dyDescent="0.25">
      <c r="A47" t="s">
        <v>61</v>
      </c>
      <c r="B47" s="37" t="str">
        <f>HYPERLINK("#'Data_Analysis_non_bnf'!A337", "gender_strata_6")</f>
        <v>gender_strata_6</v>
      </c>
      <c r="C47" t="s">
        <v>2116</v>
      </c>
    </row>
    <row r="48" spans="1:3" x14ac:dyDescent="0.25">
      <c r="A48" t="s">
        <v>129</v>
      </c>
      <c r="B48" s="37" t="str">
        <f>HYPERLINK("#'Data_Analysis_non_bnf'!A344", "help_manage_challenges_overall_D_130_by_resp_age_group")</f>
        <v>help_manage_challenges_overall_D_130_by_resp_age_group</v>
      </c>
      <c r="C48" t="s">
        <v>2117</v>
      </c>
    </row>
    <row r="49" spans="1:3" x14ac:dyDescent="0.25">
      <c r="A49" t="s">
        <v>129</v>
      </c>
      <c r="B49" s="37" t="str">
        <f>HYPERLINK("#'Data_Analysis_non_bnf'!A351", "help_manage_challenges_overall_D_131_by_occupation_group")</f>
        <v>help_manage_challenges_overall_D_131_by_occupation_group</v>
      </c>
      <c r="C49" t="s">
        <v>131</v>
      </c>
    </row>
    <row r="50" spans="1:3" x14ac:dyDescent="0.25">
      <c r="A50" t="s">
        <v>129</v>
      </c>
      <c r="B50" s="37" t="str">
        <f>HYPERLINK("#'Data_Analysis_non_bnf'!A359", "help_manage_challenges_overall_D_132_by_type_of_accommodation")</f>
        <v>help_manage_challenges_overall_D_132_by_type_of_accommodation</v>
      </c>
      <c r="C50" t="s">
        <v>132</v>
      </c>
    </row>
    <row r="51" spans="1:3" x14ac:dyDescent="0.25">
      <c r="A51" t="s">
        <v>129</v>
      </c>
      <c r="B51" s="37" t="str">
        <f>HYPERLINK("#'Data_Analysis_non_bnf'!A366", "help_manage_challenges_overall_D_133_by_vulnerability_group")</f>
        <v>help_manage_challenges_overall_D_133_by_vulnerability_group</v>
      </c>
      <c r="C51" t="s">
        <v>133</v>
      </c>
    </row>
    <row r="52" spans="1:3" x14ac:dyDescent="0.25">
      <c r="A52" t="s">
        <v>129</v>
      </c>
      <c r="B52" s="37" t="str">
        <f>HYPERLINK("#'Data_Analysis_non_bnf'!A373", "help_manage_challenges_strata_129")</f>
        <v>help_manage_challenges_strata_129</v>
      </c>
      <c r="C52" t="s">
        <v>2118</v>
      </c>
    </row>
    <row r="53" spans="1:3" x14ac:dyDescent="0.25">
      <c r="A53" t="s">
        <v>135</v>
      </c>
      <c r="B53" s="37" t="str">
        <f>HYPERLINK("#'Data_Analysis_non_bnf'!A380", "help_to_give_feedback_overall_D_108_by_resp_age_group")</f>
        <v>help_to_give_feedback_overall_D_108_by_resp_age_group</v>
      </c>
      <c r="C53" t="s">
        <v>2119</v>
      </c>
    </row>
    <row r="54" spans="1:3" x14ac:dyDescent="0.25">
      <c r="A54" t="s">
        <v>135</v>
      </c>
      <c r="B54" s="37" t="str">
        <f>HYPERLINK("#'Data_Analysis_non_bnf'!A388", "help_to_give_feedback_strata_107")</f>
        <v>help_to_give_feedback_strata_107</v>
      </c>
      <c r="C54" t="s">
        <v>2120</v>
      </c>
    </row>
    <row r="55" spans="1:3" x14ac:dyDescent="0.25">
      <c r="A55" t="s">
        <v>63</v>
      </c>
      <c r="B55" s="37" t="str">
        <f>HYPERLINK("#'Data_Analysis_non_bnf'!A395", "help_to_participate_overall_D_85_by_resp_age_group")</f>
        <v>help_to_participate_overall_D_85_by_resp_age_group</v>
      </c>
      <c r="C55" t="s">
        <v>2121</v>
      </c>
    </row>
    <row r="56" spans="1:3" x14ac:dyDescent="0.25">
      <c r="A56" t="s">
        <v>63</v>
      </c>
      <c r="B56" s="37" t="str">
        <f>HYPERLINK("#'Data_Analysis_non_bnf'!A402", "help_to_participate_overall_D_86_by_occupation_group")</f>
        <v>help_to_participate_overall_D_86_by_occupation_group</v>
      </c>
      <c r="C56" t="s">
        <v>2122</v>
      </c>
    </row>
    <row r="57" spans="1:3" x14ac:dyDescent="0.25">
      <c r="A57" t="s">
        <v>63</v>
      </c>
      <c r="B57" s="37" t="str">
        <f>HYPERLINK("#'Data_Analysis_non_bnf'!A411", "help_to_participate_strata_84")</f>
        <v>help_to_participate_strata_84</v>
      </c>
      <c r="C57" t="s">
        <v>2123</v>
      </c>
    </row>
    <row r="58" spans="1:3" x14ac:dyDescent="0.25">
      <c r="A58" t="s">
        <v>95</v>
      </c>
      <c r="B58" s="37" t="str">
        <f>HYPERLINK("#'Data_Analysis_non_bnf'!A418", "how_informed_overall_D_40_by_resp_age_group")</f>
        <v>how_informed_overall_D_40_by_resp_age_group</v>
      </c>
      <c r="C58" t="s">
        <v>2124</v>
      </c>
    </row>
    <row r="59" spans="1:3" x14ac:dyDescent="0.25">
      <c r="A59" t="s">
        <v>95</v>
      </c>
      <c r="B59" s="37" t="str">
        <f>HYPERLINK("#'Data_Analysis_non_bnf'!A426", "how_informed_strata_39")</f>
        <v>how_informed_strata_39</v>
      </c>
      <c r="C59" t="s">
        <v>2125</v>
      </c>
    </row>
    <row r="60" spans="1:3" x14ac:dyDescent="0.25">
      <c r="A60" t="s">
        <v>143</v>
      </c>
      <c r="B60" s="37" t="str">
        <f>HYPERLINK("#'Data_Analysis_non_bnf'!A433", "how_prefer_provide_feedback_overall_D_105_by_resp_age_group")</f>
        <v>how_prefer_provide_feedback_overall_D_105_by_resp_age_group</v>
      </c>
      <c r="C60" t="s">
        <v>144</v>
      </c>
    </row>
    <row r="61" spans="1:3" x14ac:dyDescent="0.25">
      <c r="A61" t="s">
        <v>143</v>
      </c>
      <c r="B61" s="37" t="str">
        <f>HYPERLINK("#'Data_Analysis_non_bnf'!A441", "how_prefer_provide_feedback_overall_D_106_by_occupation_group")</f>
        <v>how_prefer_provide_feedback_overall_D_106_by_occupation_group</v>
      </c>
      <c r="C61" t="s">
        <v>146</v>
      </c>
    </row>
    <row r="62" spans="1:3" x14ac:dyDescent="0.25">
      <c r="A62" t="s">
        <v>143</v>
      </c>
      <c r="B62" s="37" t="str">
        <f>HYPERLINK("#'Data_Analysis_non_bnf'!A451", "how_prefer_provide_feedback_strata_104")</f>
        <v>how_prefer_provide_feedback_strata_104</v>
      </c>
      <c r="C62" t="s">
        <v>147</v>
      </c>
    </row>
    <row r="63" spans="1:3" x14ac:dyDescent="0.25">
      <c r="A63" t="s">
        <v>63</v>
      </c>
      <c r="B63" s="37" t="str">
        <f>HYPERLINK("#'Data_Analysis_non_bnf'!A458", "hum_actors_involve_overall_D_78_by_resp_age_group")</f>
        <v>hum_actors_involve_overall_D_78_by_resp_age_group</v>
      </c>
      <c r="C63" t="s">
        <v>148</v>
      </c>
    </row>
    <row r="64" spans="1:3" x14ac:dyDescent="0.25">
      <c r="A64" t="s">
        <v>63</v>
      </c>
      <c r="B64" s="37" t="str">
        <f>HYPERLINK("#'Data_Analysis_non_bnf'!A466", "hum_actors_involve_overall_D_79_by_occupation_group")</f>
        <v>hum_actors_involve_overall_D_79_by_occupation_group</v>
      </c>
      <c r="C64" t="s">
        <v>150</v>
      </c>
    </row>
    <row r="65" spans="1:3" x14ac:dyDescent="0.25">
      <c r="A65" t="s">
        <v>63</v>
      </c>
      <c r="B65" s="37" t="str">
        <f>HYPERLINK("#'Data_Analysis_non_bnf'!A476", "hum_actors_involve_strata_77")</f>
        <v>hum_actors_involve_strata_77</v>
      </c>
      <c r="C65" t="s">
        <v>151</v>
      </c>
    </row>
    <row r="66" spans="1:3" x14ac:dyDescent="0.25">
      <c r="A66" t="s">
        <v>100</v>
      </c>
      <c r="B66" s="37" t="str">
        <f>HYPERLINK("#'Data_Analysis_non_bnf'!A483", "hum_aid_aware_overall_D_27_by_resp_age_group")</f>
        <v>hum_aid_aware_overall_D_27_by_resp_age_group</v>
      </c>
      <c r="C66" t="s">
        <v>2126</v>
      </c>
    </row>
    <row r="67" spans="1:3" x14ac:dyDescent="0.25">
      <c r="A67" t="s">
        <v>100</v>
      </c>
      <c r="B67" s="37" t="str">
        <f>HYPERLINK("#'Data_Analysis_non_bnf'!A491", "hum_aid_aware_strata_26")</f>
        <v>hum_aid_aware_strata_26</v>
      </c>
      <c r="C67" t="s">
        <v>2127</v>
      </c>
    </row>
    <row r="68" spans="1:3" x14ac:dyDescent="0.25">
      <c r="A68" t="s">
        <v>63</v>
      </c>
      <c r="B68" s="37" t="str">
        <f>HYPERLINK("#'Data_Analysis_non_bnf'!A498", "importance_of_involved_overall_D_76_by_resp_age_group")</f>
        <v>importance_of_involved_overall_D_76_by_resp_age_group</v>
      </c>
      <c r="C68" t="s">
        <v>2128</v>
      </c>
    </row>
    <row r="69" spans="1:3" x14ac:dyDescent="0.25">
      <c r="A69" t="s">
        <v>63</v>
      </c>
      <c r="B69" s="37" t="str">
        <f>HYPERLINK("#'Data_Analysis_non_bnf'!A506", "importance_of_involved_strata_75")</f>
        <v>importance_of_involved_strata_75</v>
      </c>
      <c r="C69" t="s">
        <v>2129</v>
      </c>
    </row>
    <row r="70" spans="1:3" x14ac:dyDescent="0.25">
      <c r="A70" t="s">
        <v>163</v>
      </c>
      <c r="B70" s="37" t="str">
        <f>HYPERLINK("#'Data_Analysis_non_bnf'!A513", "increase_trust_overall_D_112_by_resp_age_group")</f>
        <v>increase_trust_overall_D_112_by_resp_age_group</v>
      </c>
      <c r="C70" t="s">
        <v>1732</v>
      </c>
    </row>
    <row r="71" spans="1:3" x14ac:dyDescent="0.25">
      <c r="A71" t="s">
        <v>163</v>
      </c>
      <c r="B71" s="37" t="str">
        <f>HYPERLINK("#'Data_Analysis_non_bnf'!A521", "increase_trust_strata_111")</f>
        <v>increase_trust_strata_111</v>
      </c>
      <c r="C71" t="s">
        <v>1733</v>
      </c>
    </row>
    <row r="72" spans="1:3" x14ac:dyDescent="0.25">
      <c r="A72" t="s">
        <v>58</v>
      </c>
      <c r="B72" s="37" t="str">
        <f>HYPERLINK("#'Data_Analysis_non_bnf'!A528", "inf_receiving_way_overall_D_138_by_resp_age_group")</f>
        <v>inf_receiving_way_overall_D_138_by_resp_age_group</v>
      </c>
      <c r="C72" t="s">
        <v>2130</v>
      </c>
    </row>
    <row r="73" spans="1:3" x14ac:dyDescent="0.25">
      <c r="A73" t="s">
        <v>58</v>
      </c>
      <c r="B73" s="37" t="str">
        <f>HYPERLINK("#'Data_Analysis_non_bnf'!A535", "inf_receiving_way_strata_137")</f>
        <v>inf_receiving_way_strata_137</v>
      </c>
      <c r="C73" t="s">
        <v>2131</v>
      </c>
    </row>
    <row r="74" spans="1:3" x14ac:dyDescent="0.25">
      <c r="A74" t="s">
        <v>169</v>
      </c>
      <c r="B74" s="37" t="str">
        <f>HYPERLINK("#'Data_Analysis_non_bnf'!A542", "integration_challenges_group_overall_D_123_by_resp_age_group")</f>
        <v>integration_challenges_group_overall_D_123_by_resp_age_group</v>
      </c>
      <c r="C74" t="s">
        <v>2132</v>
      </c>
    </row>
    <row r="75" spans="1:3" x14ac:dyDescent="0.25">
      <c r="A75" t="s">
        <v>169</v>
      </c>
      <c r="B75" s="37" t="str">
        <f>HYPERLINK("#'Data_Analysis_non_bnf'!A550", "integration_challenges_group_overall_D_124_by_occupation_group")</f>
        <v>integration_challenges_group_overall_D_124_by_occupation_group</v>
      </c>
      <c r="C75" t="s">
        <v>2133</v>
      </c>
    </row>
    <row r="76" spans="1:3" x14ac:dyDescent="0.25">
      <c r="A76" t="s">
        <v>169</v>
      </c>
      <c r="B76" s="37" t="str">
        <f>HYPERLINK("#'Data_Analysis_non_bnf'!A560", "integration_challenges_group_overall_D_125_by_vulnerability_group")</f>
        <v>integration_challenges_group_overall_D_125_by_vulnerability_group</v>
      </c>
      <c r="C76" t="s">
        <v>2134</v>
      </c>
    </row>
    <row r="77" spans="1:3" x14ac:dyDescent="0.25">
      <c r="A77" t="s">
        <v>169</v>
      </c>
      <c r="B77" s="37" t="str">
        <f>HYPERLINK("#'Data_Analysis_non_bnf'!A567", "integration_challenges_group_strata_122")</f>
        <v>integration_challenges_group_strata_122</v>
      </c>
      <c r="C77" t="s">
        <v>2135</v>
      </c>
    </row>
    <row r="78" spans="1:3" x14ac:dyDescent="0.25">
      <c r="A78" t="s">
        <v>169</v>
      </c>
      <c r="B78" s="37" t="str">
        <f>HYPERLINK("#'Data_Analysis_non_bnf'!A574", "integration_challenges_overall_D_118_by_resp_age_group")</f>
        <v>integration_challenges_overall_D_118_by_resp_age_group</v>
      </c>
      <c r="C78" t="s">
        <v>175</v>
      </c>
    </row>
    <row r="79" spans="1:3" x14ac:dyDescent="0.25">
      <c r="A79" t="s">
        <v>169</v>
      </c>
      <c r="B79" s="37" t="str">
        <f>HYPERLINK("#'Data_Analysis_non_bnf'!A582", "integration_challenges_overall_D_119_by_type_of_accommodation")</f>
        <v>integration_challenges_overall_D_119_by_type_of_accommodation</v>
      </c>
      <c r="C79" t="s">
        <v>177</v>
      </c>
    </row>
    <row r="80" spans="1:3" x14ac:dyDescent="0.25">
      <c r="A80" t="s">
        <v>169</v>
      </c>
      <c r="B80" s="37" t="str">
        <f>HYPERLINK("#'Data_Analysis_non_bnf'!A589", "integration_challenges_overall_D_120_by_vulnerability_group")</f>
        <v>integration_challenges_overall_D_120_by_vulnerability_group</v>
      </c>
      <c r="C80" t="s">
        <v>178</v>
      </c>
    </row>
    <row r="81" spans="1:3" x14ac:dyDescent="0.25">
      <c r="A81" t="s">
        <v>169</v>
      </c>
      <c r="B81" s="37" t="str">
        <f>HYPERLINK("#'Data_Analysis_non_bnf'!A596", "integration_challenges_overall_D_121_by_occupation_group")</f>
        <v>integration_challenges_overall_D_121_by_occupation_group</v>
      </c>
      <c r="C81" t="s">
        <v>179</v>
      </c>
    </row>
    <row r="82" spans="1:3" x14ac:dyDescent="0.25">
      <c r="A82" t="s">
        <v>169</v>
      </c>
      <c r="B82" s="37" t="str">
        <f>HYPERLINK("#'Data_Analysis_non_bnf'!A606", "integration_challenges_strata_117")</f>
        <v>integration_challenges_strata_117</v>
      </c>
      <c r="C82" t="s">
        <v>180</v>
      </c>
    </row>
    <row r="83" spans="1:3" x14ac:dyDescent="0.25">
      <c r="A83" t="s">
        <v>61</v>
      </c>
      <c r="B83" s="37" t="str">
        <f>HYPERLINK("#'Data_Analysis_non_bnf'!A613", "legal_status_strata_8")</f>
        <v>legal_status_strata_8</v>
      </c>
      <c r="C83" t="s">
        <v>2136</v>
      </c>
    </row>
    <row r="84" spans="1:3" x14ac:dyDescent="0.25">
      <c r="A84" t="s">
        <v>65</v>
      </c>
      <c r="B84" s="37" t="str">
        <f>HYPERLINK("#'Data_Analysis_non_bnf'!A620", "main_reason_not_adequately_overall_D_51_by_resp_age_group")</f>
        <v>main_reason_not_adequately_overall_D_51_by_resp_age_group</v>
      </c>
      <c r="C84" t="s">
        <v>184</v>
      </c>
    </row>
    <row r="85" spans="1:3" x14ac:dyDescent="0.25">
      <c r="A85" t="s">
        <v>65</v>
      </c>
      <c r="B85" s="37" t="str">
        <f>HYPERLINK("#'Data_Analysis_non_bnf'!A628", "main_reason_not_adequately_overall_D_52_by_occupation_group")</f>
        <v>main_reason_not_adequately_overall_D_52_by_occupation_group</v>
      </c>
      <c r="C85" t="s">
        <v>1741</v>
      </c>
    </row>
    <row r="86" spans="1:3" x14ac:dyDescent="0.25">
      <c r="A86" t="s">
        <v>65</v>
      </c>
      <c r="B86" s="37" t="str">
        <f>HYPERLINK("#'Data_Analysis_non_bnf'!A637", "main_reason_not_adequately_strata_50")</f>
        <v>main_reason_not_adequately_strata_50</v>
      </c>
      <c r="C86" t="s">
        <v>1742</v>
      </c>
    </row>
    <row r="87" spans="1:3" x14ac:dyDescent="0.25">
      <c r="A87" t="s">
        <v>63</v>
      </c>
      <c r="B87" s="37" t="str">
        <f>HYPERLINK("#'Data_Analysis_non_bnf'!A644", "main_reason_not_asked_overall_D_68_by_resp_age_group")</f>
        <v>main_reason_not_asked_overall_D_68_by_resp_age_group</v>
      </c>
      <c r="C87" t="s">
        <v>187</v>
      </c>
    </row>
    <row r="88" spans="1:3" x14ac:dyDescent="0.25">
      <c r="A88" t="s">
        <v>63</v>
      </c>
      <c r="B88" s="37" t="str">
        <f>HYPERLINK("#'Data_Analysis_non_bnf'!A652", "main_reason_not_asked_strata_67")</f>
        <v>main_reason_not_asked_strata_67</v>
      </c>
      <c r="C88" t="s">
        <v>188</v>
      </c>
    </row>
    <row r="89" spans="1:3" x14ac:dyDescent="0.25">
      <c r="A89" t="s">
        <v>63</v>
      </c>
      <c r="B89" s="37" t="str">
        <f>HYPERLINK("#'Data_Analysis_non_bnf'!A659", "main_reason_not_involved_overall_D_81_by_resp_age_group")</f>
        <v>main_reason_not_involved_overall_D_81_by_resp_age_group</v>
      </c>
      <c r="C89" t="s">
        <v>2137</v>
      </c>
    </row>
    <row r="90" spans="1:3" x14ac:dyDescent="0.25">
      <c r="A90" t="s">
        <v>63</v>
      </c>
      <c r="B90" s="37" t="str">
        <f>HYPERLINK("#'Data_Analysis_non_bnf'!A666", "main_reason_not_involved_strata_80")</f>
        <v>main_reason_not_involved_strata_80</v>
      </c>
      <c r="C90" t="s">
        <v>2138</v>
      </c>
    </row>
    <row r="91" spans="1:3" x14ac:dyDescent="0.25">
      <c r="A91" t="s">
        <v>80</v>
      </c>
      <c r="B91" s="37" t="str">
        <f>HYPERLINK("#'Data_Analysis_non_bnf'!A673", "main_reason_not_used_overall_D_100_by_resp_age_group")</f>
        <v>main_reason_not_used_overall_D_100_by_resp_age_group</v>
      </c>
      <c r="C91" t="s">
        <v>191</v>
      </c>
    </row>
    <row r="92" spans="1:3" x14ac:dyDescent="0.25">
      <c r="A92" t="s">
        <v>80</v>
      </c>
      <c r="B92" s="37" t="str">
        <f>HYPERLINK("#'Data_Analysis_non_bnf'!A680", "main_reason_not_used_strata_99")</f>
        <v>main_reason_not_used_strata_99</v>
      </c>
      <c r="C92" t="s">
        <v>192</v>
      </c>
    </row>
    <row r="93" spans="1:3" x14ac:dyDescent="0.25">
      <c r="A93" t="s">
        <v>80</v>
      </c>
      <c r="B93" s="37" t="str">
        <f>HYPERLINK("#'Data_Analysis_non_bnf'!A687", "main_reason_of_hesitate_overall_D_102_by_resp_age_group")</f>
        <v>main_reason_of_hesitate_overall_D_102_by_resp_age_group</v>
      </c>
      <c r="C93" t="s">
        <v>2139</v>
      </c>
    </row>
    <row r="94" spans="1:3" x14ac:dyDescent="0.25">
      <c r="A94" t="s">
        <v>80</v>
      </c>
      <c r="B94" s="37" t="str">
        <f>HYPERLINK("#'Data_Analysis_non_bnf'!A694", "main_reason_of_hesitate_strata_101")</f>
        <v>main_reason_of_hesitate_strata_101</v>
      </c>
      <c r="C94" t="s">
        <v>2140</v>
      </c>
    </row>
    <row r="95" spans="1:3" x14ac:dyDescent="0.25">
      <c r="A95" t="s">
        <v>117</v>
      </c>
      <c r="B95" s="37" t="str">
        <f>HYPERLINK("#'Data_Analysis_non_bnf'!A701", "make_inf_accessible_overall_D_38_by_resp_age_group")</f>
        <v>make_inf_accessible_overall_D_38_by_resp_age_group</v>
      </c>
      <c r="C95" t="s">
        <v>197</v>
      </c>
    </row>
    <row r="96" spans="1:3" x14ac:dyDescent="0.25">
      <c r="A96" t="s">
        <v>117</v>
      </c>
      <c r="B96" s="37" t="str">
        <f>HYPERLINK("#'Data_Analysis_non_bnf'!A708", "make_inf_accessible_strata_37")</f>
        <v>make_inf_accessible_strata_37</v>
      </c>
      <c r="C96" t="s">
        <v>199</v>
      </c>
    </row>
    <row r="97" spans="1:3" x14ac:dyDescent="0.25">
      <c r="A97" t="s">
        <v>200</v>
      </c>
      <c r="B97" s="37" t="str">
        <f>HYPERLINK("#'Data_Analysis_non_bnf'!A715", "most_important_aid_overall_D_54_by_resp_age_group")</f>
        <v>most_important_aid_overall_D_54_by_resp_age_group</v>
      </c>
      <c r="C97" t="s">
        <v>201</v>
      </c>
    </row>
    <row r="98" spans="1:3" x14ac:dyDescent="0.25">
      <c r="A98" t="s">
        <v>200</v>
      </c>
      <c r="B98" s="37" t="str">
        <f>HYPERLINK("#'Data_Analysis_non_bnf'!A723", "most_important_aid_overall_D_55_by_occupation_group")</f>
        <v>most_important_aid_overall_D_55_by_occupation_group</v>
      </c>
      <c r="C98" t="s">
        <v>203</v>
      </c>
    </row>
    <row r="99" spans="1:3" x14ac:dyDescent="0.25">
      <c r="A99" t="s">
        <v>200</v>
      </c>
      <c r="B99" s="37" t="str">
        <f>HYPERLINK("#'Data_Analysis_non_bnf'!A733", "most_important_aid_overall_D_56_by_vulnerability_group")</f>
        <v>most_important_aid_overall_D_56_by_vulnerability_group</v>
      </c>
      <c r="C99" t="s">
        <v>204</v>
      </c>
    </row>
    <row r="100" spans="1:3" x14ac:dyDescent="0.25">
      <c r="A100" t="s">
        <v>200</v>
      </c>
      <c r="B100" s="37" t="str">
        <f>HYPERLINK("#'Data_Analysis_non_bnf'!A740", "most_important_aid_strata_53")</f>
        <v>most_important_aid_strata_53</v>
      </c>
      <c r="C100" t="s">
        <v>205</v>
      </c>
    </row>
    <row r="101" spans="1:3" x14ac:dyDescent="0.25">
      <c r="A101" t="s">
        <v>206</v>
      </c>
      <c r="B101" s="37" t="str">
        <f>HYPERLINK("#'Data_Analysis_non_bnf'!A747", "most_important_needs_overall_D_114_by_resp_age_group")</f>
        <v>most_important_needs_overall_D_114_by_resp_age_group</v>
      </c>
      <c r="C101" t="s">
        <v>207</v>
      </c>
    </row>
    <row r="102" spans="1:3" x14ac:dyDescent="0.25">
      <c r="A102" t="s">
        <v>206</v>
      </c>
      <c r="B102" s="37" t="str">
        <f>HYPERLINK("#'Data_Analysis_non_bnf'!A755", "most_important_needs_overall_D_115_by_vulnerability_group")</f>
        <v>most_important_needs_overall_D_115_by_vulnerability_group</v>
      </c>
      <c r="C102" t="s">
        <v>209</v>
      </c>
    </row>
    <row r="103" spans="1:3" x14ac:dyDescent="0.25">
      <c r="A103" t="s">
        <v>206</v>
      </c>
      <c r="B103" s="37" t="str">
        <f>HYPERLINK("#'Data_Analysis_non_bnf'!A762", "most_important_needs_overall_D_116_by_occupation_group")</f>
        <v>most_important_needs_overall_D_116_by_occupation_group</v>
      </c>
      <c r="C103" t="s">
        <v>210</v>
      </c>
    </row>
    <row r="104" spans="1:3" x14ac:dyDescent="0.25">
      <c r="A104" t="s">
        <v>206</v>
      </c>
      <c r="B104" s="37" t="str">
        <f>HYPERLINK("#'Data_Analysis_non_bnf'!A772", "most_important_needs_strata_113")</f>
        <v>most_important_needs_strata_113</v>
      </c>
      <c r="C104" t="s">
        <v>211</v>
      </c>
    </row>
    <row r="105" spans="1:3" x14ac:dyDescent="0.25">
      <c r="A105" t="s">
        <v>71</v>
      </c>
      <c r="B105" s="37" t="str">
        <f>HYPERLINK("#'Data_Analysis_non_bnf'!A779", "not_applied_aid_strata_32")</f>
        <v>not_applied_aid_strata_32</v>
      </c>
      <c r="C105" t="s">
        <v>212</v>
      </c>
    </row>
    <row r="106" spans="1:3" x14ac:dyDescent="0.25">
      <c r="A106" t="s">
        <v>63</v>
      </c>
      <c r="B106" s="37" t="str">
        <f>HYPERLINK("#'Data_Analysis_non_bnf'!A786", "not_say_in_decision_affect_comm_overall_D_74_by_resp_age_group")</f>
        <v>not_say_in_decision_affect_comm_overall_D_74_by_resp_age_group</v>
      </c>
      <c r="C106" t="s">
        <v>215</v>
      </c>
    </row>
    <row r="107" spans="1:3" x14ac:dyDescent="0.25">
      <c r="A107" t="s">
        <v>63</v>
      </c>
      <c r="B107" s="37" t="str">
        <f>HYPERLINK("#'Data_Analysis_non_bnf'!A794", "not_say_in_decision_affect_comm_strata_73")</f>
        <v>not_say_in_decision_affect_comm_strata_73</v>
      </c>
      <c r="C107" t="s">
        <v>216</v>
      </c>
    </row>
    <row r="108" spans="1:3" x14ac:dyDescent="0.25">
      <c r="A108" t="s">
        <v>61</v>
      </c>
      <c r="B108" s="37" t="str">
        <f>HYPERLINK("#'Data_Analysis_non_bnf'!A801", "occupation_group_strata_14")</f>
        <v>occupation_group_strata_14</v>
      </c>
      <c r="C108" t="s">
        <v>2141</v>
      </c>
    </row>
    <row r="109" spans="1:3" x14ac:dyDescent="0.25">
      <c r="A109" t="s">
        <v>61</v>
      </c>
      <c r="B109" s="37" t="str">
        <f>HYPERLINK("#'Data_Analysis_non_bnf'!A808", "occupation_overall_D_12_by_resp_age_group")</f>
        <v>occupation_overall_D_12_by_resp_age_group</v>
      </c>
      <c r="C109" t="s">
        <v>2142</v>
      </c>
    </row>
    <row r="110" spans="1:3" x14ac:dyDescent="0.25">
      <c r="A110" t="s">
        <v>61</v>
      </c>
      <c r="B110" s="37" t="str">
        <f>HYPERLINK("#'Data_Analysis_non_bnf'!A816", "occupation_overall_D_13_by_vulnerability_group")</f>
        <v>occupation_overall_D_13_by_vulnerability_group</v>
      </c>
      <c r="C110" t="s">
        <v>2143</v>
      </c>
    </row>
    <row r="111" spans="1:3" x14ac:dyDescent="0.25">
      <c r="A111" t="s">
        <v>61</v>
      </c>
      <c r="B111" s="37" t="str">
        <f>HYPERLINK("#'Data_Analysis_non_bnf'!A823", "occupation_strata_11")</f>
        <v>occupation_strata_11</v>
      </c>
      <c r="C111" t="s">
        <v>2144</v>
      </c>
    </row>
    <row r="112" spans="1:3" x14ac:dyDescent="0.25">
      <c r="A112" t="s">
        <v>58</v>
      </c>
      <c r="B112" s="37" t="str">
        <f>HYPERLINK("#'Data_Analysis_non_bnf'!A830", "preferred_way_receiving_inf_overall_D_142_by_resp_age_group")</f>
        <v>preferred_way_receiving_inf_overall_D_142_by_resp_age_group</v>
      </c>
      <c r="C112" t="s">
        <v>2145</v>
      </c>
    </row>
    <row r="113" spans="1:3" x14ac:dyDescent="0.25">
      <c r="A113" t="s">
        <v>58</v>
      </c>
      <c r="B113" s="37" t="str">
        <f>HYPERLINK("#'Data_Analysis_non_bnf'!A837", "preferred_way_receiving_inf_strata_141")</f>
        <v>preferred_way_receiving_inf_strata_141</v>
      </c>
      <c r="C113" t="s">
        <v>2146</v>
      </c>
    </row>
    <row r="114" spans="1:3" x14ac:dyDescent="0.25">
      <c r="A114" t="s">
        <v>61</v>
      </c>
      <c r="B114" s="37" t="str">
        <f>HYPERLINK("#'Data_Analysis_non_bnf'!A844", "raion_overall_5")</f>
        <v>raion_overall_5</v>
      </c>
      <c r="C114" t="s">
        <v>2147</v>
      </c>
    </row>
    <row r="115" spans="1:3" x14ac:dyDescent="0.25">
      <c r="A115" t="s">
        <v>117</v>
      </c>
      <c r="B115" s="37" t="str">
        <f>HYPERLINK("#'Data_Analysis_non_bnf'!A849", "reason_not_informed_overall_D_36_by_resp_age_group")</f>
        <v>reason_not_informed_overall_D_36_by_resp_age_group</v>
      </c>
      <c r="C115" t="s">
        <v>226</v>
      </c>
    </row>
    <row r="116" spans="1:3" x14ac:dyDescent="0.25">
      <c r="A116" t="s">
        <v>117</v>
      </c>
      <c r="B116" s="37" t="str">
        <f>HYPERLINK("#'Data_Analysis_non_bnf'!A856", "reason_not_informed_strata_35")</f>
        <v>reason_not_informed_strata_35</v>
      </c>
      <c r="C116" t="s">
        <v>1752</v>
      </c>
    </row>
    <row r="117" spans="1:3" x14ac:dyDescent="0.25">
      <c r="A117" t="s">
        <v>228</v>
      </c>
      <c r="B117" s="37" t="str">
        <f>HYPERLINK("#'Data_Analysis_non_bnf'!A863", "receive_support_from_overall_D_135_by_resp_age_group")</f>
        <v>receive_support_from_overall_D_135_by_resp_age_group</v>
      </c>
      <c r="C117" t="s">
        <v>2148</v>
      </c>
    </row>
    <row r="118" spans="1:3" x14ac:dyDescent="0.25">
      <c r="A118" t="s">
        <v>228</v>
      </c>
      <c r="B118" s="37" t="str">
        <f>HYPERLINK("#'Data_Analysis_non_bnf'!A870", "receive_support_from_overall_D_136_by_occupation_group")</f>
        <v>receive_support_from_overall_D_136_by_occupation_group</v>
      </c>
      <c r="C118" t="s">
        <v>2149</v>
      </c>
    </row>
    <row r="119" spans="1:3" x14ac:dyDescent="0.25">
      <c r="A119" t="s">
        <v>228</v>
      </c>
      <c r="B119" s="37" t="str">
        <f>HYPERLINK("#'Data_Analysis_non_bnf'!A878", "receive_support_from_strata_134")</f>
        <v>receive_support_from_strata_134</v>
      </c>
      <c r="C119" t="s">
        <v>2150</v>
      </c>
    </row>
    <row r="120" spans="1:3" x14ac:dyDescent="0.25">
      <c r="A120" t="s">
        <v>63</v>
      </c>
      <c r="B120" s="37" t="str">
        <f>HYPERLINK("#'Data_Analysis_non_bnf'!A885", "receive_what_asked_overall_D_64_by_resp_age_group")</f>
        <v>receive_what_asked_overall_D_64_by_resp_age_group</v>
      </c>
      <c r="C120" t="s">
        <v>2151</v>
      </c>
    </row>
    <row r="121" spans="1:3" x14ac:dyDescent="0.25">
      <c r="A121" t="s">
        <v>63</v>
      </c>
      <c r="B121" s="37" t="str">
        <f>HYPERLINK("#'Data_Analysis_non_bnf'!A892", "receive_what_asked_overall_D_65_by_occupation_group")</f>
        <v>receive_what_asked_overall_D_65_by_occupation_group</v>
      </c>
      <c r="C121" t="s">
        <v>2152</v>
      </c>
    </row>
    <row r="122" spans="1:3" x14ac:dyDescent="0.25">
      <c r="A122" t="s">
        <v>63</v>
      </c>
      <c r="B122" s="37" t="str">
        <f>HYPERLINK("#'Data_Analysis_non_bnf'!A899", "receive_what_asked_strata_63")</f>
        <v>receive_what_asked_strata_63</v>
      </c>
      <c r="C122" t="s">
        <v>2153</v>
      </c>
    </row>
    <row r="123" spans="1:3" x14ac:dyDescent="0.25">
      <c r="A123" t="s">
        <v>61</v>
      </c>
      <c r="B123" s="37" t="str">
        <f>HYPERLINK("#'Data_Analysis_non_bnf'!A906", "resp_age_group_strata_2")</f>
        <v>resp_age_group_strata_2</v>
      </c>
      <c r="C123" t="s">
        <v>2154</v>
      </c>
    </row>
    <row r="124" spans="1:3" x14ac:dyDescent="0.25">
      <c r="A124" t="s">
        <v>61</v>
      </c>
      <c r="B124" s="37" t="str">
        <f>HYPERLINK("#'Data_Analysis_non_bnf'!A913", "resp_age_strata_1")</f>
        <v>resp_age_strata_1</v>
      </c>
      <c r="C124" t="s">
        <v>2155</v>
      </c>
    </row>
    <row r="125" spans="1:3" x14ac:dyDescent="0.25">
      <c r="A125" t="s">
        <v>163</v>
      </c>
      <c r="B125" s="37" t="str">
        <f>HYPERLINK("#'Data_Analysis_non_bnf'!A920", "trust_hum_actors_overall_D_110_by_resp_age_group")</f>
        <v>trust_hum_actors_overall_D_110_by_resp_age_group</v>
      </c>
      <c r="C125" t="s">
        <v>2156</v>
      </c>
    </row>
    <row r="126" spans="1:3" x14ac:dyDescent="0.25">
      <c r="A126" t="s">
        <v>163</v>
      </c>
      <c r="B126" s="37" t="str">
        <f>HYPERLINK("#'Data_Analysis_non_bnf'!A928", "trust_hum_actors_strata_109")</f>
        <v>trust_hum_actors_strata_109</v>
      </c>
      <c r="C126" t="s">
        <v>2157</v>
      </c>
    </row>
    <row r="127" spans="1:3" x14ac:dyDescent="0.25">
      <c r="A127" t="s">
        <v>71</v>
      </c>
      <c r="B127" s="37" t="str">
        <f>HYPERLINK("#'Data_Analysis_non_bnf'!A935", "try_to_apply_overall_D_29_by_vulnerability_group")</f>
        <v>try_to_apply_overall_D_29_by_vulnerability_group</v>
      </c>
      <c r="C127" t="s">
        <v>243</v>
      </c>
    </row>
    <row r="128" spans="1:3" x14ac:dyDescent="0.25">
      <c r="A128" t="s">
        <v>71</v>
      </c>
      <c r="B128" s="37" t="str">
        <f>HYPERLINK("#'Data_Analysis_non_bnf'!A942", "try_to_apply_strata_28")</f>
        <v>try_to_apply_strata_28</v>
      </c>
      <c r="C128" t="s">
        <v>244</v>
      </c>
    </row>
    <row r="129" spans="1:3" x14ac:dyDescent="0.25">
      <c r="A129" t="s">
        <v>245</v>
      </c>
      <c r="B129" s="37" t="str">
        <f>HYPERLINK("#'Data_Analysis_non_bnf'!A949", "type_of_accommodation_overall_D_10_by_resp_age_group")</f>
        <v>type_of_accommodation_overall_D_10_by_resp_age_group</v>
      </c>
      <c r="C129" t="s">
        <v>2158</v>
      </c>
    </row>
    <row r="130" spans="1:3" x14ac:dyDescent="0.25">
      <c r="A130" t="s">
        <v>245</v>
      </c>
      <c r="B130" s="37" t="str">
        <f>HYPERLINK("#'Data_Analysis_non_bnf'!A957", "type_of_accommodation_strata_9")</f>
        <v>type_of_accommodation_strata_9</v>
      </c>
      <c r="C130" t="s">
        <v>2159</v>
      </c>
    </row>
    <row r="131" spans="1:3" x14ac:dyDescent="0.25">
      <c r="A131" t="s">
        <v>80</v>
      </c>
      <c r="B131" s="37" t="str">
        <f>HYPERLINK("#'Data_Analysis_non_bnf'!A964", "used_ways_to_give_feedback_overall_D_98_by_resp_age_group")</f>
        <v>used_ways_to_give_feedback_overall_D_98_by_resp_age_group</v>
      </c>
      <c r="C131" t="s">
        <v>2160</v>
      </c>
    </row>
    <row r="132" spans="1:3" x14ac:dyDescent="0.25">
      <c r="A132" t="s">
        <v>80</v>
      </c>
      <c r="B132" s="37" t="str">
        <f>HYPERLINK("#'Data_Analysis_non_bnf'!A972", "used_ways_to_give_feedback_strata_97")</f>
        <v>used_ways_to_give_feedback_strata_97</v>
      </c>
      <c r="C132" t="s">
        <v>2161</v>
      </c>
    </row>
    <row r="133" spans="1:3" x14ac:dyDescent="0.25">
      <c r="A133" t="s">
        <v>61</v>
      </c>
      <c r="B133" s="37" t="str">
        <f>HYPERLINK("#'Data_Analysis_non_bnf'!A979", "vulnerability_group_overall_D_17_by_resp_age_group")</f>
        <v>vulnerability_group_overall_D_17_by_resp_age_group</v>
      </c>
      <c r="C133" t="s">
        <v>2162</v>
      </c>
    </row>
    <row r="134" spans="1:3" x14ac:dyDescent="0.25">
      <c r="A134" t="s">
        <v>61</v>
      </c>
      <c r="B134" s="37" t="str">
        <f>HYPERLINK("#'Data_Analysis_non_bnf'!A987", "vulnerability_group_strata_16")</f>
        <v>vulnerability_group_strata_16</v>
      </c>
      <c r="C134" t="s">
        <v>2163</v>
      </c>
    </row>
    <row r="135" spans="1:3" x14ac:dyDescent="0.25">
      <c r="A135" t="s">
        <v>61</v>
      </c>
      <c r="B135" s="37" t="str">
        <f>HYPERLINK("#'Data_Analysis_non_bnf'!A994", "vulnerability_strata_15")</f>
        <v>vulnerability_strata_15</v>
      </c>
      <c r="C135" t="s">
        <v>2164</v>
      </c>
    </row>
    <row r="136" spans="1:3" x14ac:dyDescent="0.25">
      <c r="A136" t="s">
        <v>80</v>
      </c>
      <c r="B136" s="37" t="str">
        <f>HYPERLINK("#'Data_Analysis_non_bnf'!A1001", "ways_feedback_used_for_overall_D_93_by_resp_age_group")</f>
        <v>ways_feedback_used_for_overall_D_93_by_resp_age_group</v>
      </c>
      <c r="C136" t="s">
        <v>256</v>
      </c>
    </row>
    <row r="137" spans="1:3" x14ac:dyDescent="0.25">
      <c r="A137" t="s">
        <v>80</v>
      </c>
      <c r="B137" s="37" t="str">
        <f>HYPERLINK("#'Data_Analysis_non_bnf'!A1009", "ways_feedback_used_for_strata_92")</f>
        <v>ways_feedback_used_for_strata_92</v>
      </c>
      <c r="C137" t="s">
        <v>257</v>
      </c>
    </row>
    <row r="138" spans="1:3" x14ac:dyDescent="0.25">
      <c r="A138" t="s">
        <v>63</v>
      </c>
      <c r="B138" s="37" t="str">
        <f>HYPERLINK("#'Data_Analysis_non_bnf'!A1016", "what_way_asked_overall_D_60_by_resp_age_group")</f>
        <v>what_way_asked_overall_D_60_by_resp_age_group</v>
      </c>
      <c r="C138" t="s">
        <v>262</v>
      </c>
    </row>
    <row r="139" spans="1:3" x14ac:dyDescent="0.25">
      <c r="A139" t="s">
        <v>63</v>
      </c>
      <c r="B139" s="37" t="str">
        <f>HYPERLINK("#'Data_Analysis_non_bnf'!A1023", "what_way_asked_strata_59")</f>
        <v>what_way_asked_strata_59</v>
      </c>
      <c r="C139" t="s">
        <v>2165</v>
      </c>
    </row>
    <row r="140" spans="1:3" x14ac:dyDescent="0.25">
      <c r="A140" t="s">
        <v>80</v>
      </c>
      <c r="B140" s="37" t="str">
        <f>HYPERLINK("#'Data_Analysis_non_bnf'!A1030", "which_aware_overall_D_91_by_resp_age_group")</f>
        <v>which_aware_overall_D_91_by_resp_age_group</v>
      </c>
      <c r="C140" t="s">
        <v>266</v>
      </c>
    </row>
    <row r="141" spans="1:3" x14ac:dyDescent="0.25">
      <c r="A141" t="s">
        <v>80</v>
      </c>
      <c r="B141" s="37" t="str">
        <f>HYPERLINK("#'Data_Analysis_non_bnf'!A1038", "which_aware_strata_90")</f>
        <v>which_aware_strata_90</v>
      </c>
      <c r="C141" t="s">
        <v>267</v>
      </c>
    </row>
    <row r="142" spans="1:3" x14ac:dyDescent="0.25">
      <c r="A142" t="s">
        <v>63</v>
      </c>
      <c r="B142" s="37" t="str">
        <f>HYPERLINK("#'Data_Analysis_non_bnf'!A1045", "who_asked_overall_D_62_by_resp_age_group")</f>
        <v>who_asked_overall_D_62_by_resp_age_group</v>
      </c>
      <c r="C142" t="s">
        <v>268</v>
      </c>
    </row>
    <row r="143" spans="1:3" x14ac:dyDescent="0.25">
      <c r="A143" t="s">
        <v>63</v>
      </c>
      <c r="B143" s="37" t="str">
        <f>HYPERLINK("#'Data_Analysis_non_bnf'!A1052", "who_asked_strata_61")</f>
        <v>who_asked_strata_61</v>
      </c>
      <c r="C143" t="s">
        <v>2166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4CDB-5F5C-449F-9331-8475C3B0838A}">
  <dimension ref="A1:T1057"/>
  <sheetViews>
    <sheetView workbookViewId="0"/>
  </sheetViews>
  <sheetFormatPr defaultColWidth="11.42578125" defaultRowHeight="15" x14ac:dyDescent="0.25"/>
  <sheetData>
    <row r="1" spans="1:10" x14ac:dyDescent="0.25">
      <c r="A1" t="s">
        <v>2167</v>
      </c>
    </row>
    <row r="2" spans="1:10" x14ac:dyDescent="0.25">
      <c r="A2" t="s">
        <v>2079</v>
      </c>
    </row>
    <row r="3" spans="1:10" x14ac:dyDescent="0.25">
      <c r="A3" t="s">
        <v>272</v>
      </c>
      <c r="B3" t="s">
        <v>273</v>
      </c>
      <c r="C3" t="s">
        <v>274</v>
      </c>
      <c r="D3" t="s">
        <v>275</v>
      </c>
      <c r="E3" t="s">
        <v>276</v>
      </c>
      <c r="F3" t="s">
        <v>277</v>
      </c>
      <c r="G3" t="s">
        <v>278</v>
      </c>
      <c r="H3" t="s">
        <v>279</v>
      </c>
      <c r="I3" t="s">
        <v>280</v>
      </c>
      <c r="J3" t="s">
        <v>281</v>
      </c>
    </row>
    <row r="4" spans="1:10" x14ac:dyDescent="0.25">
      <c r="A4" t="s">
        <v>282</v>
      </c>
      <c r="B4" t="s">
        <v>743</v>
      </c>
      <c r="C4" t="s">
        <v>1078</v>
      </c>
      <c r="D4" t="s">
        <v>564</v>
      </c>
      <c r="E4" t="s">
        <v>564</v>
      </c>
      <c r="F4" t="s">
        <v>287</v>
      </c>
      <c r="G4" t="s">
        <v>1522</v>
      </c>
      <c r="H4" t="s">
        <v>287</v>
      </c>
      <c r="I4" t="s">
        <v>287</v>
      </c>
      <c r="J4" t="s">
        <v>404</v>
      </c>
    </row>
    <row r="5" spans="1:10" x14ac:dyDescent="0.25">
      <c r="A5" t="s">
        <v>290</v>
      </c>
      <c r="B5" t="s">
        <v>1462</v>
      </c>
      <c r="C5" t="s">
        <v>733</v>
      </c>
      <c r="D5" t="s">
        <v>460</v>
      </c>
      <c r="E5" t="s">
        <v>409</v>
      </c>
      <c r="F5" t="s">
        <v>287</v>
      </c>
      <c r="G5" t="s">
        <v>1175</v>
      </c>
      <c r="H5" t="s">
        <v>287</v>
      </c>
      <c r="I5" t="s">
        <v>287</v>
      </c>
      <c r="J5" t="s">
        <v>1443</v>
      </c>
    </row>
    <row r="6" spans="1:10" x14ac:dyDescent="0.25">
      <c r="A6" t="s">
        <v>298</v>
      </c>
      <c r="B6" t="s">
        <v>360</v>
      </c>
      <c r="C6" t="s">
        <v>287</v>
      </c>
      <c r="D6" t="s">
        <v>287</v>
      </c>
      <c r="E6" t="s">
        <v>287</v>
      </c>
      <c r="F6" t="s">
        <v>287</v>
      </c>
      <c r="G6" t="s">
        <v>391</v>
      </c>
      <c r="H6" t="s">
        <v>287</v>
      </c>
      <c r="I6" t="s">
        <v>287</v>
      </c>
      <c r="J6" t="s">
        <v>287</v>
      </c>
    </row>
    <row r="7" spans="1:10" x14ac:dyDescent="0.25">
      <c r="A7" t="s">
        <v>304</v>
      </c>
      <c r="B7" t="s">
        <v>2168</v>
      </c>
      <c r="C7" t="s">
        <v>593</v>
      </c>
      <c r="D7" t="s">
        <v>301</v>
      </c>
      <c r="E7" t="s">
        <v>377</v>
      </c>
      <c r="F7" t="s">
        <v>287</v>
      </c>
      <c r="G7" t="s">
        <v>1379</v>
      </c>
      <c r="H7" t="s">
        <v>287</v>
      </c>
      <c r="I7" t="s">
        <v>287</v>
      </c>
      <c r="J7" t="s">
        <v>1088</v>
      </c>
    </row>
    <row r="9" spans="1:10" x14ac:dyDescent="0.25">
      <c r="A9" t="s">
        <v>2169</v>
      </c>
    </row>
    <row r="10" spans="1:10" x14ac:dyDescent="0.25">
      <c r="A10" t="s">
        <v>2080</v>
      </c>
    </row>
    <row r="11" spans="1:10" x14ac:dyDescent="0.25">
      <c r="A11" t="s">
        <v>313</v>
      </c>
      <c r="B11" t="s">
        <v>273</v>
      </c>
      <c r="C11" t="s">
        <v>274</v>
      </c>
      <c r="D11" t="s">
        <v>275</v>
      </c>
      <c r="E11" t="s">
        <v>276</v>
      </c>
      <c r="F11" t="s">
        <v>277</v>
      </c>
      <c r="G11" t="s">
        <v>278</v>
      </c>
      <c r="H11" t="s">
        <v>279</v>
      </c>
      <c r="I11" t="s">
        <v>280</v>
      </c>
      <c r="J11" t="s">
        <v>281</v>
      </c>
    </row>
    <row r="12" spans="1:10" x14ac:dyDescent="0.25">
      <c r="A12" t="s">
        <v>314</v>
      </c>
      <c r="B12" t="s">
        <v>475</v>
      </c>
      <c r="C12" t="s">
        <v>1048</v>
      </c>
      <c r="D12" t="s">
        <v>287</v>
      </c>
      <c r="E12" t="s">
        <v>325</v>
      </c>
      <c r="F12" t="s">
        <v>287</v>
      </c>
      <c r="G12" t="s">
        <v>296</v>
      </c>
      <c r="H12" t="s">
        <v>287</v>
      </c>
      <c r="I12" t="s">
        <v>287</v>
      </c>
      <c r="J12" t="s">
        <v>791</v>
      </c>
    </row>
    <row r="13" spans="1:10" x14ac:dyDescent="0.25">
      <c r="A13" t="s">
        <v>321</v>
      </c>
      <c r="B13" t="s">
        <v>935</v>
      </c>
      <c r="C13" t="s">
        <v>569</v>
      </c>
      <c r="D13" t="s">
        <v>488</v>
      </c>
      <c r="E13" t="s">
        <v>874</v>
      </c>
      <c r="F13" t="s">
        <v>287</v>
      </c>
      <c r="G13" t="s">
        <v>310</v>
      </c>
      <c r="H13" t="s">
        <v>287</v>
      </c>
      <c r="I13" t="s">
        <v>287</v>
      </c>
      <c r="J13" t="s">
        <v>721</v>
      </c>
    </row>
    <row r="14" spans="1:10" x14ac:dyDescent="0.25">
      <c r="A14" t="s">
        <v>304</v>
      </c>
      <c r="B14" t="s">
        <v>2168</v>
      </c>
      <c r="C14" t="s">
        <v>593</v>
      </c>
      <c r="D14" t="s">
        <v>301</v>
      </c>
      <c r="E14" t="s">
        <v>377</v>
      </c>
      <c r="F14" t="s">
        <v>287</v>
      </c>
      <c r="G14" t="s">
        <v>1379</v>
      </c>
      <c r="H14" t="s">
        <v>287</v>
      </c>
      <c r="I14" t="s">
        <v>287</v>
      </c>
      <c r="J14" t="s">
        <v>1088</v>
      </c>
    </row>
    <row r="16" spans="1:10" x14ac:dyDescent="0.25">
      <c r="A16" t="s">
        <v>327</v>
      </c>
    </row>
    <row r="17" spans="1:11" x14ac:dyDescent="0.25">
      <c r="A17" t="s">
        <v>2081</v>
      </c>
    </row>
    <row r="18" spans="1:11" x14ac:dyDescent="0.25">
      <c r="A18" t="s">
        <v>313</v>
      </c>
      <c r="B18" t="s">
        <v>273</v>
      </c>
      <c r="C18" t="s">
        <v>328</v>
      </c>
      <c r="D18" t="s">
        <v>329</v>
      </c>
      <c r="E18" t="s">
        <v>330</v>
      </c>
      <c r="F18" t="s">
        <v>331</v>
      </c>
      <c r="G18" t="s">
        <v>332</v>
      </c>
    </row>
    <row r="19" spans="1:11" x14ac:dyDescent="0.25">
      <c r="A19" t="s">
        <v>314</v>
      </c>
      <c r="B19" t="s">
        <v>475</v>
      </c>
      <c r="C19" t="s">
        <v>1022</v>
      </c>
      <c r="D19" t="s">
        <v>1072</v>
      </c>
      <c r="E19" t="s">
        <v>287</v>
      </c>
      <c r="F19" t="s">
        <v>855</v>
      </c>
      <c r="G19" t="s">
        <v>855</v>
      </c>
    </row>
    <row r="20" spans="1:11" x14ac:dyDescent="0.25">
      <c r="A20" t="s">
        <v>321</v>
      </c>
      <c r="B20" t="s">
        <v>935</v>
      </c>
      <c r="C20" t="s">
        <v>649</v>
      </c>
      <c r="D20" t="s">
        <v>677</v>
      </c>
      <c r="E20" t="s">
        <v>422</v>
      </c>
      <c r="F20" t="s">
        <v>681</v>
      </c>
      <c r="G20" t="s">
        <v>488</v>
      </c>
    </row>
    <row r="21" spans="1:11" x14ac:dyDescent="0.25">
      <c r="A21" t="s">
        <v>304</v>
      </c>
      <c r="B21" t="s">
        <v>2168</v>
      </c>
      <c r="C21" t="s">
        <v>660</v>
      </c>
      <c r="D21" t="s">
        <v>2170</v>
      </c>
      <c r="E21" t="s">
        <v>599</v>
      </c>
      <c r="F21" t="s">
        <v>831</v>
      </c>
      <c r="G21" t="s">
        <v>636</v>
      </c>
    </row>
    <row r="23" spans="1:11" x14ac:dyDescent="0.25">
      <c r="A23" t="s">
        <v>2171</v>
      </c>
    </row>
    <row r="24" spans="1:11" x14ac:dyDescent="0.25">
      <c r="A24" t="s">
        <v>64</v>
      </c>
    </row>
    <row r="25" spans="1:11" x14ac:dyDescent="0.25">
      <c r="A25" t="s">
        <v>313</v>
      </c>
      <c r="B25" t="s">
        <v>273</v>
      </c>
      <c r="C25" t="s">
        <v>351</v>
      </c>
      <c r="D25" t="s">
        <v>352</v>
      </c>
      <c r="E25" t="s">
        <v>353</v>
      </c>
      <c r="F25" t="s">
        <v>354</v>
      </c>
      <c r="G25" t="s">
        <v>355</v>
      </c>
      <c r="H25" t="s">
        <v>356</v>
      </c>
      <c r="I25" t="s">
        <v>357</v>
      </c>
      <c r="J25" t="s">
        <v>280</v>
      </c>
      <c r="K25" t="s">
        <v>358</v>
      </c>
    </row>
    <row r="26" spans="1:11" x14ac:dyDescent="0.25">
      <c r="A26" t="s">
        <v>314</v>
      </c>
      <c r="B26" t="s">
        <v>439</v>
      </c>
      <c r="C26" t="s">
        <v>362</v>
      </c>
      <c r="D26" t="s">
        <v>825</v>
      </c>
      <c r="E26" t="s">
        <v>360</v>
      </c>
      <c r="F26" t="s">
        <v>362</v>
      </c>
      <c r="G26" t="s">
        <v>362</v>
      </c>
      <c r="H26" t="s">
        <v>360</v>
      </c>
      <c r="I26" t="s">
        <v>362</v>
      </c>
      <c r="J26" t="s">
        <v>362</v>
      </c>
      <c r="K26" t="s">
        <v>362</v>
      </c>
    </row>
    <row r="27" spans="1:11" x14ac:dyDescent="0.25">
      <c r="A27" t="s">
        <v>321</v>
      </c>
      <c r="B27" t="s">
        <v>825</v>
      </c>
      <c r="C27" t="s">
        <v>362</v>
      </c>
      <c r="D27" t="s">
        <v>825</v>
      </c>
      <c r="E27" t="s">
        <v>362</v>
      </c>
      <c r="F27" t="s">
        <v>362</v>
      </c>
      <c r="G27" t="s">
        <v>362</v>
      </c>
      <c r="H27" t="s">
        <v>362</v>
      </c>
      <c r="I27" t="s">
        <v>362</v>
      </c>
      <c r="J27" t="s">
        <v>362</v>
      </c>
      <c r="K27" t="s">
        <v>362</v>
      </c>
    </row>
    <row r="28" spans="1:11" x14ac:dyDescent="0.25">
      <c r="A28" t="s">
        <v>304</v>
      </c>
      <c r="B28" t="s">
        <v>1203</v>
      </c>
      <c r="C28" t="s">
        <v>362</v>
      </c>
      <c r="D28" t="s">
        <v>361</v>
      </c>
      <c r="E28" t="s">
        <v>360</v>
      </c>
      <c r="F28" t="s">
        <v>362</v>
      </c>
      <c r="G28" t="s">
        <v>362</v>
      </c>
      <c r="H28" t="s">
        <v>360</v>
      </c>
      <c r="I28" t="s">
        <v>362</v>
      </c>
      <c r="J28" t="s">
        <v>362</v>
      </c>
      <c r="K28" t="s">
        <v>362</v>
      </c>
    </row>
    <row r="30" spans="1:11" x14ac:dyDescent="0.25">
      <c r="A30" t="s">
        <v>2172</v>
      </c>
    </row>
    <row r="31" spans="1:11" x14ac:dyDescent="0.25">
      <c r="A31" t="s">
        <v>2082</v>
      </c>
    </row>
    <row r="32" spans="1:11" x14ac:dyDescent="0.25">
      <c r="A32" t="s">
        <v>371</v>
      </c>
      <c r="B32" t="s">
        <v>273</v>
      </c>
      <c r="C32" t="s">
        <v>372</v>
      </c>
      <c r="D32" t="s">
        <v>278</v>
      </c>
      <c r="E32" t="s">
        <v>373</v>
      </c>
      <c r="F32" t="s">
        <v>374</v>
      </c>
    </row>
    <row r="33" spans="1:6" x14ac:dyDescent="0.25">
      <c r="A33" t="s">
        <v>375</v>
      </c>
      <c r="B33" t="s">
        <v>365</v>
      </c>
      <c r="C33" t="s">
        <v>287</v>
      </c>
      <c r="D33" t="s">
        <v>287</v>
      </c>
      <c r="E33" t="s">
        <v>404</v>
      </c>
      <c r="F33" t="s">
        <v>519</v>
      </c>
    </row>
    <row r="34" spans="1:6" x14ac:dyDescent="0.25">
      <c r="A34" t="s">
        <v>380</v>
      </c>
      <c r="B34" t="s">
        <v>817</v>
      </c>
      <c r="C34" t="s">
        <v>408</v>
      </c>
      <c r="D34" t="s">
        <v>559</v>
      </c>
      <c r="E34" t="s">
        <v>1046</v>
      </c>
      <c r="F34" t="s">
        <v>1096</v>
      </c>
    </row>
    <row r="35" spans="1:6" x14ac:dyDescent="0.25">
      <c r="A35" t="s">
        <v>386</v>
      </c>
      <c r="B35" t="s">
        <v>360</v>
      </c>
      <c r="C35" t="s">
        <v>287</v>
      </c>
      <c r="D35" t="s">
        <v>391</v>
      </c>
      <c r="E35" t="s">
        <v>287</v>
      </c>
      <c r="F35" t="s">
        <v>287</v>
      </c>
    </row>
    <row r="36" spans="1:6" x14ac:dyDescent="0.25">
      <c r="A36" t="s">
        <v>390</v>
      </c>
      <c r="B36" t="s">
        <v>368</v>
      </c>
      <c r="C36" t="s">
        <v>287</v>
      </c>
      <c r="D36" t="s">
        <v>287</v>
      </c>
      <c r="E36" t="s">
        <v>287</v>
      </c>
      <c r="F36" t="s">
        <v>391</v>
      </c>
    </row>
    <row r="37" spans="1:6" x14ac:dyDescent="0.25">
      <c r="A37" t="s">
        <v>392</v>
      </c>
      <c r="B37" t="s">
        <v>568</v>
      </c>
      <c r="C37" t="s">
        <v>488</v>
      </c>
      <c r="D37" t="s">
        <v>570</v>
      </c>
      <c r="E37" t="s">
        <v>987</v>
      </c>
      <c r="F37" t="s">
        <v>572</v>
      </c>
    </row>
    <row r="38" spans="1:6" x14ac:dyDescent="0.25">
      <c r="A38" t="s">
        <v>304</v>
      </c>
      <c r="B38" t="s">
        <v>2168</v>
      </c>
      <c r="C38" t="s">
        <v>301</v>
      </c>
      <c r="D38" t="s">
        <v>636</v>
      </c>
      <c r="E38" t="s">
        <v>635</v>
      </c>
      <c r="F38" t="s">
        <v>1072</v>
      </c>
    </row>
    <row r="40" spans="1:6" x14ac:dyDescent="0.25">
      <c r="A40" t="s">
        <v>2173</v>
      </c>
    </row>
    <row r="41" spans="1:6" x14ac:dyDescent="0.25">
      <c r="A41" t="s">
        <v>2083</v>
      </c>
    </row>
    <row r="42" spans="1:6" x14ac:dyDescent="0.25">
      <c r="A42" t="s">
        <v>272</v>
      </c>
      <c r="B42" t="s">
        <v>273</v>
      </c>
      <c r="C42" t="s">
        <v>372</v>
      </c>
      <c r="D42" t="s">
        <v>278</v>
      </c>
      <c r="E42" t="s">
        <v>373</v>
      </c>
      <c r="F42" t="s">
        <v>374</v>
      </c>
    </row>
    <row r="43" spans="1:6" x14ac:dyDescent="0.25">
      <c r="A43" t="s">
        <v>282</v>
      </c>
      <c r="B43" t="s">
        <v>743</v>
      </c>
      <c r="C43" t="s">
        <v>287</v>
      </c>
      <c r="D43" t="s">
        <v>564</v>
      </c>
      <c r="E43" t="s">
        <v>2174</v>
      </c>
      <c r="F43" t="s">
        <v>1126</v>
      </c>
    </row>
    <row r="44" spans="1:6" x14ac:dyDescent="0.25">
      <c r="A44" t="s">
        <v>290</v>
      </c>
      <c r="B44" t="s">
        <v>1462</v>
      </c>
      <c r="C44" t="s">
        <v>409</v>
      </c>
      <c r="D44" t="s">
        <v>1656</v>
      </c>
      <c r="E44" t="s">
        <v>972</v>
      </c>
      <c r="F44" t="s">
        <v>1050</v>
      </c>
    </row>
    <row r="45" spans="1:6" x14ac:dyDescent="0.25">
      <c r="A45" t="s">
        <v>298</v>
      </c>
      <c r="B45" t="s">
        <v>360</v>
      </c>
      <c r="C45" t="s">
        <v>287</v>
      </c>
      <c r="D45" t="s">
        <v>391</v>
      </c>
      <c r="E45" t="s">
        <v>287</v>
      </c>
      <c r="F45" t="s">
        <v>287</v>
      </c>
    </row>
    <row r="46" spans="1:6" x14ac:dyDescent="0.25">
      <c r="A46" t="s">
        <v>304</v>
      </c>
      <c r="B46" t="s">
        <v>2168</v>
      </c>
      <c r="C46" t="s">
        <v>301</v>
      </c>
      <c r="D46" t="s">
        <v>636</v>
      </c>
      <c r="E46" t="s">
        <v>635</v>
      </c>
      <c r="F46" t="s">
        <v>1072</v>
      </c>
    </row>
    <row r="48" spans="1:6" x14ac:dyDescent="0.25">
      <c r="A48" t="s">
        <v>2175</v>
      </c>
    </row>
    <row r="49" spans="1:8" x14ac:dyDescent="0.25">
      <c r="A49" t="s">
        <v>2084</v>
      </c>
    </row>
    <row r="50" spans="1:8" x14ac:dyDescent="0.25">
      <c r="A50" t="s">
        <v>313</v>
      </c>
      <c r="B50" t="s">
        <v>273</v>
      </c>
      <c r="C50" t="s">
        <v>372</v>
      </c>
      <c r="D50" t="s">
        <v>278</v>
      </c>
      <c r="E50" t="s">
        <v>373</v>
      </c>
      <c r="F50" t="s">
        <v>374</v>
      </c>
    </row>
    <row r="51" spans="1:8" x14ac:dyDescent="0.25">
      <c r="A51" t="s">
        <v>314</v>
      </c>
      <c r="B51" t="s">
        <v>475</v>
      </c>
      <c r="C51" t="s">
        <v>1280</v>
      </c>
      <c r="D51" t="s">
        <v>422</v>
      </c>
      <c r="E51" t="s">
        <v>664</v>
      </c>
      <c r="F51" t="s">
        <v>1204</v>
      </c>
    </row>
    <row r="52" spans="1:8" x14ac:dyDescent="0.25">
      <c r="A52" t="s">
        <v>321</v>
      </c>
      <c r="B52" t="s">
        <v>935</v>
      </c>
      <c r="C52" t="s">
        <v>422</v>
      </c>
      <c r="D52" t="s">
        <v>681</v>
      </c>
      <c r="E52" t="s">
        <v>783</v>
      </c>
      <c r="F52" t="s">
        <v>1137</v>
      </c>
    </row>
    <row r="53" spans="1:8" x14ac:dyDescent="0.25">
      <c r="A53" t="s">
        <v>304</v>
      </c>
      <c r="B53" t="s">
        <v>2168</v>
      </c>
      <c r="C53" t="s">
        <v>301</v>
      </c>
      <c r="D53" t="s">
        <v>636</v>
      </c>
      <c r="E53" t="s">
        <v>635</v>
      </c>
      <c r="F53" t="s">
        <v>1072</v>
      </c>
    </row>
    <row r="55" spans="1:8" x14ac:dyDescent="0.25">
      <c r="A55" t="s">
        <v>2176</v>
      </c>
    </row>
    <row r="56" spans="1:8" x14ac:dyDescent="0.25">
      <c r="A56" t="s">
        <v>72</v>
      </c>
    </row>
    <row r="57" spans="1:8" x14ac:dyDescent="0.25">
      <c r="A57" t="s">
        <v>273</v>
      </c>
      <c r="B57" t="s">
        <v>441</v>
      </c>
      <c r="C57" t="s">
        <v>442</v>
      </c>
      <c r="D57" t="s">
        <v>443</v>
      </c>
      <c r="E57" t="s">
        <v>357</v>
      </c>
      <c r="F57" t="s">
        <v>280</v>
      </c>
      <c r="G57" t="s">
        <v>444</v>
      </c>
    </row>
    <row r="58" spans="1:8" x14ac:dyDescent="0.25">
      <c r="A58" t="s">
        <v>445</v>
      </c>
      <c r="B58" t="s">
        <v>446</v>
      </c>
      <c r="C58" t="s">
        <v>287</v>
      </c>
      <c r="D58" t="s">
        <v>447</v>
      </c>
      <c r="E58" t="s">
        <v>287</v>
      </c>
      <c r="F58" t="s">
        <v>287</v>
      </c>
      <c r="G58" t="s">
        <v>308</v>
      </c>
    </row>
    <row r="60" spans="1:8" x14ac:dyDescent="0.25">
      <c r="A60" t="s">
        <v>2177</v>
      </c>
    </row>
    <row r="61" spans="1:8" x14ac:dyDescent="0.25">
      <c r="A61" t="s">
        <v>2085</v>
      </c>
    </row>
    <row r="62" spans="1:8" x14ac:dyDescent="0.25">
      <c r="A62" t="s">
        <v>313</v>
      </c>
      <c r="B62" t="s">
        <v>273</v>
      </c>
      <c r="C62" t="s">
        <v>441</v>
      </c>
      <c r="D62" t="s">
        <v>442</v>
      </c>
      <c r="E62" t="s">
        <v>443</v>
      </c>
      <c r="F62" t="s">
        <v>357</v>
      </c>
      <c r="G62" t="s">
        <v>280</v>
      </c>
      <c r="H62" t="s">
        <v>444</v>
      </c>
    </row>
    <row r="63" spans="1:8" x14ac:dyDescent="0.25">
      <c r="A63" t="s">
        <v>314</v>
      </c>
      <c r="B63" t="s">
        <v>449</v>
      </c>
      <c r="C63" t="s">
        <v>359</v>
      </c>
      <c r="D63" t="s">
        <v>362</v>
      </c>
      <c r="E63" t="s">
        <v>368</v>
      </c>
      <c r="F63" t="s">
        <v>362</v>
      </c>
      <c r="G63" t="s">
        <v>362</v>
      </c>
      <c r="H63" t="s">
        <v>368</v>
      </c>
    </row>
    <row r="64" spans="1:8" x14ac:dyDescent="0.25">
      <c r="A64" t="s">
        <v>321</v>
      </c>
      <c r="B64" t="s">
        <v>367</v>
      </c>
      <c r="C64" t="s">
        <v>450</v>
      </c>
      <c r="D64" t="s">
        <v>362</v>
      </c>
      <c r="E64" t="s">
        <v>451</v>
      </c>
      <c r="F64" t="s">
        <v>362</v>
      </c>
      <c r="G64" t="s">
        <v>362</v>
      </c>
      <c r="H64" t="s">
        <v>362</v>
      </c>
    </row>
    <row r="65" spans="1:8" x14ac:dyDescent="0.25">
      <c r="A65" t="s">
        <v>304</v>
      </c>
      <c r="B65" t="s">
        <v>445</v>
      </c>
      <c r="C65" t="s">
        <v>452</v>
      </c>
      <c r="D65" t="s">
        <v>362</v>
      </c>
      <c r="E65" t="s">
        <v>453</v>
      </c>
      <c r="F65" t="s">
        <v>362</v>
      </c>
      <c r="G65" t="s">
        <v>362</v>
      </c>
      <c r="H65" t="s">
        <v>368</v>
      </c>
    </row>
    <row r="67" spans="1:8" x14ac:dyDescent="0.25">
      <c r="A67" t="s">
        <v>2178</v>
      </c>
    </row>
    <row r="68" spans="1:8" x14ac:dyDescent="0.25">
      <c r="A68" t="s">
        <v>2086</v>
      </c>
    </row>
    <row r="69" spans="1:8" x14ac:dyDescent="0.25">
      <c r="A69" t="s">
        <v>272</v>
      </c>
      <c r="B69" t="s">
        <v>273</v>
      </c>
      <c r="C69" t="s">
        <v>372</v>
      </c>
      <c r="D69" t="s">
        <v>278</v>
      </c>
      <c r="E69" t="s">
        <v>374</v>
      </c>
    </row>
    <row r="70" spans="1:8" x14ac:dyDescent="0.25">
      <c r="A70" t="s">
        <v>282</v>
      </c>
      <c r="B70" t="s">
        <v>743</v>
      </c>
      <c r="C70" t="s">
        <v>287</v>
      </c>
      <c r="D70" t="s">
        <v>2073</v>
      </c>
      <c r="E70" t="s">
        <v>653</v>
      </c>
    </row>
    <row r="71" spans="1:8" x14ac:dyDescent="0.25">
      <c r="A71" t="s">
        <v>290</v>
      </c>
      <c r="B71" t="s">
        <v>1462</v>
      </c>
      <c r="C71" t="s">
        <v>460</v>
      </c>
      <c r="D71" t="s">
        <v>773</v>
      </c>
      <c r="E71" t="s">
        <v>1423</v>
      </c>
    </row>
    <row r="72" spans="1:8" x14ac:dyDescent="0.25">
      <c r="A72" t="s">
        <v>298</v>
      </c>
      <c r="B72" t="s">
        <v>360</v>
      </c>
      <c r="C72" t="s">
        <v>287</v>
      </c>
      <c r="D72" t="s">
        <v>391</v>
      </c>
      <c r="E72" t="s">
        <v>287</v>
      </c>
    </row>
    <row r="73" spans="1:8" x14ac:dyDescent="0.25">
      <c r="A73" t="s">
        <v>304</v>
      </c>
      <c r="B73" t="s">
        <v>2168</v>
      </c>
      <c r="C73" t="s">
        <v>599</v>
      </c>
      <c r="D73" t="s">
        <v>606</v>
      </c>
      <c r="E73" t="s">
        <v>306</v>
      </c>
    </row>
    <row r="75" spans="1:8" x14ac:dyDescent="0.25">
      <c r="A75" t="s">
        <v>2179</v>
      </c>
    </row>
    <row r="76" spans="1:8" x14ac:dyDescent="0.25">
      <c r="A76" t="s">
        <v>2087</v>
      </c>
    </row>
    <row r="77" spans="1:8" x14ac:dyDescent="0.25">
      <c r="A77" t="s">
        <v>313</v>
      </c>
      <c r="B77" t="s">
        <v>273</v>
      </c>
      <c r="C77" t="s">
        <v>372</v>
      </c>
      <c r="D77" t="s">
        <v>278</v>
      </c>
      <c r="E77" t="s">
        <v>374</v>
      </c>
    </row>
    <row r="78" spans="1:8" x14ac:dyDescent="0.25">
      <c r="A78" t="s">
        <v>314</v>
      </c>
      <c r="B78" t="s">
        <v>475</v>
      </c>
      <c r="C78" t="s">
        <v>287</v>
      </c>
      <c r="D78" t="s">
        <v>960</v>
      </c>
      <c r="E78" t="s">
        <v>317</v>
      </c>
    </row>
    <row r="79" spans="1:8" x14ac:dyDescent="0.25">
      <c r="A79" t="s">
        <v>321</v>
      </c>
      <c r="B79" t="s">
        <v>935</v>
      </c>
      <c r="C79" t="s">
        <v>422</v>
      </c>
      <c r="D79" t="s">
        <v>2180</v>
      </c>
      <c r="E79" t="s">
        <v>681</v>
      </c>
    </row>
    <row r="80" spans="1:8" x14ac:dyDescent="0.25">
      <c r="A80" t="s">
        <v>304</v>
      </c>
      <c r="B80" t="s">
        <v>2168</v>
      </c>
      <c r="C80" t="s">
        <v>599</v>
      </c>
      <c r="D80" t="s">
        <v>606</v>
      </c>
      <c r="E80" t="s">
        <v>306</v>
      </c>
    </row>
    <row r="82" spans="1:8" x14ac:dyDescent="0.25">
      <c r="A82" t="s">
        <v>2181</v>
      </c>
    </row>
    <row r="83" spans="1:8" x14ac:dyDescent="0.25">
      <c r="A83" t="s">
        <v>2088</v>
      </c>
    </row>
    <row r="84" spans="1:8" x14ac:dyDescent="0.25">
      <c r="A84" t="s">
        <v>272</v>
      </c>
      <c r="B84" t="s">
        <v>273</v>
      </c>
      <c r="C84" t="s">
        <v>471</v>
      </c>
      <c r="D84" t="s">
        <v>357</v>
      </c>
      <c r="E84" t="s">
        <v>280</v>
      </c>
      <c r="F84" t="s">
        <v>472</v>
      </c>
      <c r="G84" t="s">
        <v>473</v>
      </c>
      <c r="H84" t="s">
        <v>474</v>
      </c>
    </row>
    <row r="85" spans="1:8" x14ac:dyDescent="0.25">
      <c r="A85" t="s">
        <v>282</v>
      </c>
      <c r="B85" t="s">
        <v>840</v>
      </c>
      <c r="C85" t="s">
        <v>793</v>
      </c>
      <c r="D85" t="s">
        <v>287</v>
      </c>
      <c r="E85" t="s">
        <v>287</v>
      </c>
      <c r="F85" t="s">
        <v>287</v>
      </c>
      <c r="G85" t="s">
        <v>301</v>
      </c>
      <c r="H85" t="s">
        <v>287</v>
      </c>
    </row>
    <row r="86" spans="1:8" x14ac:dyDescent="0.25">
      <c r="A86" t="s">
        <v>290</v>
      </c>
      <c r="B86" t="s">
        <v>577</v>
      </c>
      <c r="C86" t="s">
        <v>2182</v>
      </c>
      <c r="D86" t="s">
        <v>287</v>
      </c>
      <c r="E86" t="s">
        <v>287</v>
      </c>
      <c r="F86" t="s">
        <v>559</v>
      </c>
      <c r="G86" t="s">
        <v>815</v>
      </c>
      <c r="H86" t="s">
        <v>457</v>
      </c>
    </row>
    <row r="87" spans="1:8" x14ac:dyDescent="0.25">
      <c r="A87" t="s">
        <v>298</v>
      </c>
      <c r="B87" t="s">
        <v>360</v>
      </c>
      <c r="C87" t="s">
        <v>391</v>
      </c>
      <c r="D87" t="s">
        <v>287</v>
      </c>
      <c r="E87" t="s">
        <v>287</v>
      </c>
      <c r="F87" t="s">
        <v>287</v>
      </c>
      <c r="G87" t="s">
        <v>287</v>
      </c>
      <c r="H87" t="s">
        <v>287</v>
      </c>
    </row>
    <row r="88" spans="1:8" x14ac:dyDescent="0.25">
      <c r="A88" t="s">
        <v>304</v>
      </c>
      <c r="B88" t="s">
        <v>2041</v>
      </c>
      <c r="C88" t="s">
        <v>1588</v>
      </c>
      <c r="D88" t="s">
        <v>287</v>
      </c>
      <c r="E88" t="s">
        <v>287</v>
      </c>
      <c r="F88" t="s">
        <v>592</v>
      </c>
      <c r="G88" t="s">
        <v>324</v>
      </c>
      <c r="H88" t="s">
        <v>492</v>
      </c>
    </row>
    <row r="90" spans="1:8" x14ac:dyDescent="0.25">
      <c r="A90" t="s">
        <v>2183</v>
      </c>
    </row>
    <row r="91" spans="1:8" x14ac:dyDescent="0.25">
      <c r="A91" t="s">
        <v>2089</v>
      </c>
    </row>
    <row r="92" spans="1:8" x14ac:dyDescent="0.25">
      <c r="A92" t="s">
        <v>313</v>
      </c>
      <c r="B92" t="s">
        <v>273</v>
      </c>
      <c r="C92" t="s">
        <v>471</v>
      </c>
      <c r="D92" t="s">
        <v>357</v>
      </c>
      <c r="E92" t="s">
        <v>280</v>
      </c>
      <c r="F92" t="s">
        <v>472</v>
      </c>
      <c r="G92" t="s">
        <v>473</v>
      </c>
      <c r="H92" t="s">
        <v>474</v>
      </c>
    </row>
    <row r="93" spans="1:8" x14ac:dyDescent="0.25">
      <c r="A93" t="s">
        <v>314</v>
      </c>
      <c r="B93" t="s">
        <v>982</v>
      </c>
      <c r="C93" t="s">
        <v>830</v>
      </c>
      <c r="D93" t="s">
        <v>287</v>
      </c>
      <c r="E93" t="s">
        <v>287</v>
      </c>
      <c r="F93" t="s">
        <v>592</v>
      </c>
      <c r="G93" t="s">
        <v>600</v>
      </c>
      <c r="H93" t="s">
        <v>992</v>
      </c>
    </row>
    <row r="94" spans="1:8" x14ac:dyDescent="0.25">
      <c r="A94" t="s">
        <v>321</v>
      </c>
      <c r="B94" t="s">
        <v>982</v>
      </c>
      <c r="C94" t="s">
        <v>1863</v>
      </c>
      <c r="D94" t="s">
        <v>287</v>
      </c>
      <c r="E94" t="s">
        <v>287</v>
      </c>
      <c r="F94" t="s">
        <v>592</v>
      </c>
      <c r="G94" t="s">
        <v>592</v>
      </c>
      <c r="H94" t="s">
        <v>287</v>
      </c>
    </row>
    <row r="95" spans="1:8" x14ac:dyDescent="0.25">
      <c r="A95" t="s">
        <v>304</v>
      </c>
      <c r="B95" t="s">
        <v>2041</v>
      </c>
      <c r="C95" t="s">
        <v>1588</v>
      </c>
      <c r="D95" t="s">
        <v>287</v>
      </c>
      <c r="E95" t="s">
        <v>287</v>
      </c>
      <c r="F95" t="s">
        <v>592</v>
      </c>
      <c r="G95" t="s">
        <v>324</v>
      </c>
      <c r="H95" t="s">
        <v>492</v>
      </c>
    </row>
    <row r="97" spans="1:16" x14ac:dyDescent="0.25">
      <c r="A97" t="s">
        <v>2184</v>
      </c>
    </row>
    <row r="98" spans="1:16" x14ac:dyDescent="0.25">
      <c r="A98" t="s">
        <v>79</v>
      </c>
    </row>
    <row r="99" spans="1:16" x14ac:dyDescent="0.25">
      <c r="A99" t="s">
        <v>313</v>
      </c>
      <c r="B99" t="s">
        <v>273</v>
      </c>
      <c r="C99" t="s">
        <v>494</v>
      </c>
      <c r="D99" t="s">
        <v>495</v>
      </c>
      <c r="E99" t="s">
        <v>357</v>
      </c>
      <c r="F99" t="s">
        <v>496</v>
      </c>
      <c r="G99" t="s">
        <v>497</v>
      </c>
      <c r="H99" t="s">
        <v>498</v>
      </c>
      <c r="I99" t="s">
        <v>499</v>
      </c>
      <c r="J99" t="s">
        <v>500</v>
      </c>
      <c r="K99" t="s">
        <v>501</v>
      </c>
      <c r="L99" t="s">
        <v>502</v>
      </c>
      <c r="M99" t="s">
        <v>280</v>
      </c>
      <c r="N99" t="s">
        <v>503</v>
      </c>
      <c r="O99" t="s">
        <v>504</v>
      </c>
      <c r="P99" t="s">
        <v>505</v>
      </c>
    </row>
    <row r="100" spans="1:16" x14ac:dyDescent="0.25">
      <c r="A100" t="s">
        <v>314</v>
      </c>
      <c r="B100" t="s">
        <v>475</v>
      </c>
      <c r="C100" t="s">
        <v>2185</v>
      </c>
      <c r="D100" t="s">
        <v>287</v>
      </c>
      <c r="E100" t="s">
        <v>287</v>
      </c>
      <c r="F100" t="s">
        <v>287</v>
      </c>
      <c r="G100" t="s">
        <v>287</v>
      </c>
      <c r="H100" t="s">
        <v>287</v>
      </c>
      <c r="I100" t="s">
        <v>287</v>
      </c>
      <c r="J100" t="s">
        <v>287</v>
      </c>
      <c r="K100" t="s">
        <v>422</v>
      </c>
      <c r="L100" t="s">
        <v>287</v>
      </c>
      <c r="M100" t="s">
        <v>287</v>
      </c>
      <c r="N100" t="s">
        <v>287</v>
      </c>
      <c r="O100" t="s">
        <v>287</v>
      </c>
      <c r="P100" t="s">
        <v>287</v>
      </c>
    </row>
    <row r="101" spans="1:16" x14ac:dyDescent="0.25">
      <c r="A101" t="s">
        <v>321</v>
      </c>
      <c r="B101" t="s">
        <v>935</v>
      </c>
      <c r="C101" t="s">
        <v>787</v>
      </c>
      <c r="D101" t="s">
        <v>422</v>
      </c>
      <c r="E101" t="s">
        <v>287</v>
      </c>
      <c r="F101" t="s">
        <v>287</v>
      </c>
      <c r="G101" t="s">
        <v>422</v>
      </c>
      <c r="H101" t="s">
        <v>287</v>
      </c>
      <c r="I101" t="s">
        <v>874</v>
      </c>
      <c r="J101" t="s">
        <v>287</v>
      </c>
      <c r="K101" t="s">
        <v>874</v>
      </c>
      <c r="L101" t="s">
        <v>287</v>
      </c>
      <c r="M101" t="s">
        <v>287</v>
      </c>
      <c r="N101" t="s">
        <v>287</v>
      </c>
      <c r="O101" t="s">
        <v>287</v>
      </c>
      <c r="P101" t="s">
        <v>287</v>
      </c>
    </row>
    <row r="102" spans="1:16" x14ac:dyDescent="0.25">
      <c r="A102" t="s">
        <v>304</v>
      </c>
      <c r="B102" t="s">
        <v>2168</v>
      </c>
      <c r="C102" t="s">
        <v>2186</v>
      </c>
      <c r="D102" t="s">
        <v>599</v>
      </c>
      <c r="E102" t="s">
        <v>287</v>
      </c>
      <c r="F102" t="s">
        <v>287</v>
      </c>
      <c r="G102" t="s">
        <v>599</v>
      </c>
      <c r="H102" t="s">
        <v>287</v>
      </c>
      <c r="I102" t="s">
        <v>422</v>
      </c>
      <c r="J102" t="s">
        <v>287</v>
      </c>
      <c r="K102" t="s">
        <v>301</v>
      </c>
      <c r="L102" t="s">
        <v>287</v>
      </c>
      <c r="M102" t="s">
        <v>287</v>
      </c>
      <c r="N102" t="s">
        <v>287</v>
      </c>
      <c r="O102" t="s">
        <v>287</v>
      </c>
      <c r="P102" t="s">
        <v>287</v>
      </c>
    </row>
    <row r="104" spans="1:16" x14ac:dyDescent="0.25">
      <c r="A104" t="s">
        <v>2187</v>
      </c>
    </row>
    <row r="105" spans="1:16" x14ac:dyDescent="0.25">
      <c r="A105" t="s">
        <v>2090</v>
      </c>
    </row>
    <row r="106" spans="1:16" x14ac:dyDescent="0.25">
      <c r="A106" t="s">
        <v>272</v>
      </c>
      <c r="B106" t="s">
        <v>273</v>
      </c>
      <c r="C106" t="s">
        <v>511</v>
      </c>
      <c r="D106" t="s">
        <v>512</v>
      </c>
      <c r="E106" t="s">
        <v>278</v>
      </c>
    </row>
    <row r="107" spans="1:16" x14ac:dyDescent="0.25">
      <c r="A107" t="s">
        <v>282</v>
      </c>
      <c r="B107" t="s">
        <v>743</v>
      </c>
      <c r="C107" t="s">
        <v>1845</v>
      </c>
      <c r="D107" t="s">
        <v>467</v>
      </c>
      <c r="E107" t="s">
        <v>287</v>
      </c>
    </row>
    <row r="108" spans="1:16" x14ac:dyDescent="0.25">
      <c r="A108" t="s">
        <v>290</v>
      </c>
      <c r="B108" t="s">
        <v>1462</v>
      </c>
      <c r="C108" t="s">
        <v>1548</v>
      </c>
      <c r="D108" t="s">
        <v>395</v>
      </c>
      <c r="E108" t="s">
        <v>395</v>
      </c>
    </row>
    <row r="109" spans="1:16" x14ac:dyDescent="0.25">
      <c r="A109" t="s">
        <v>298</v>
      </c>
      <c r="B109" t="s">
        <v>360</v>
      </c>
      <c r="C109" t="s">
        <v>391</v>
      </c>
      <c r="D109" t="s">
        <v>287</v>
      </c>
      <c r="E109" t="s">
        <v>287</v>
      </c>
    </row>
    <row r="110" spans="1:16" x14ac:dyDescent="0.25">
      <c r="A110" t="s">
        <v>304</v>
      </c>
      <c r="B110" t="s">
        <v>2168</v>
      </c>
      <c r="C110" t="s">
        <v>785</v>
      </c>
      <c r="D110" t="s">
        <v>301</v>
      </c>
      <c r="E110" t="s">
        <v>422</v>
      </c>
    </row>
    <row r="112" spans="1:16" x14ac:dyDescent="0.25">
      <c r="A112" t="s">
        <v>2188</v>
      </c>
    </row>
    <row r="113" spans="1:5" x14ac:dyDescent="0.25">
      <c r="A113" t="s">
        <v>2091</v>
      </c>
    </row>
    <row r="114" spans="1:5" x14ac:dyDescent="0.25">
      <c r="A114" t="s">
        <v>524</v>
      </c>
      <c r="B114" t="s">
        <v>273</v>
      </c>
      <c r="C114" t="s">
        <v>511</v>
      </c>
      <c r="D114" t="s">
        <v>512</v>
      </c>
      <c r="E114" t="s">
        <v>278</v>
      </c>
    </row>
    <row r="115" spans="1:5" x14ac:dyDescent="0.25">
      <c r="A115" t="s">
        <v>525</v>
      </c>
      <c r="B115" t="s">
        <v>836</v>
      </c>
      <c r="C115" t="s">
        <v>391</v>
      </c>
      <c r="D115" t="s">
        <v>287</v>
      </c>
      <c r="E115" t="s">
        <v>287</v>
      </c>
    </row>
    <row r="116" spans="1:5" x14ac:dyDescent="0.25">
      <c r="A116" t="s">
        <v>527</v>
      </c>
      <c r="B116" t="s">
        <v>920</v>
      </c>
      <c r="C116" t="s">
        <v>786</v>
      </c>
      <c r="D116" t="s">
        <v>541</v>
      </c>
      <c r="E116" t="s">
        <v>541</v>
      </c>
    </row>
    <row r="117" spans="1:5" x14ac:dyDescent="0.25">
      <c r="A117" t="s">
        <v>529</v>
      </c>
      <c r="B117" t="s">
        <v>368</v>
      </c>
      <c r="C117" t="s">
        <v>287</v>
      </c>
      <c r="D117" t="s">
        <v>581</v>
      </c>
      <c r="E117" t="s">
        <v>581</v>
      </c>
    </row>
    <row r="118" spans="1:5" x14ac:dyDescent="0.25">
      <c r="A118" t="s">
        <v>532</v>
      </c>
      <c r="B118" t="s">
        <v>1427</v>
      </c>
      <c r="C118" t="s">
        <v>2189</v>
      </c>
      <c r="D118" t="s">
        <v>535</v>
      </c>
      <c r="E118" t="s">
        <v>287</v>
      </c>
    </row>
    <row r="119" spans="1:5" x14ac:dyDescent="0.25">
      <c r="A119" t="s">
        <v>304</v>
      </c>
      <c r="B119" t="s">
        <v>2168</v>
      </c>
      <c r="C119" t="s">
        <v>785</v>
      </c>
      <c r="D119" t="s">
        <v>301</v>
      </c>
      <c r="E119" t="s">
        <v>422</v>
      </c>
    </row>
    <row r="121" spans="1:5" x14ac:dyDescent="0.25">
      <c r="A121" t="s">
        <v>2190</v>
      </c>
    </row>
    <row r="122" spans="1:5" x14ac:dyDescent="0.25">
      <c r="A122" t="s">
        <v>2092</v>
      </c>
    </row>
    <row r="123" spans="1:5" x14ac:dyDescent="0.25">
      <c r="A123" t="s">
        <v>313</v>
      </c>
      <c r="B123" t="s">
        <v>273</v>
      </c>
      <c r="C123" t="s">
        <v>511</v>
      </c>
      <c r="D123" t="s">
        <v>512</v>
      </c>
      <c r="E123" t="s">
        <v>278</v>
      </c>
    </row>
    <row r="124" spans="1:5" x14ac:dyDescent="0.25">
      <c r="A124" t="s">
        <v>314</v>
      </c>
      <c r="B124" t="s">
        <v>475</v>
      </c>
      <c r="C124" t="s">
        <v>2186</v>
      </c>
      <c r="D124" t="s">
        <v>422</v>
      </c>
      <c r="E124" t="s">
        <v>422</v>
      </c>
    </row>
    <row r="125" spans="1:5" x14ac:dyDescent="0.25">
      <c r="A125" t="s">
        <v>321</v>
      </c>
      <c r="B125" t="s">
        <v>935</v>
      </c>
      <c r="C125" t="s">
        <v>787</v>
      </c>
      <c r="D125" t="s">
        <v>874</v>
      </c>
      <c r="E125" t="s">
        <v>422</v>
      </c>
    </row>
    <row r="126" spans="1:5" x14ac:dyDescent="0.25">
      <c r="A126" t="s">
        <v>304</v>
      </c>
      <c r="B126" t="s">
        <v>2168</v>
      </c>
      <c r="C126" t="s">
        <v>785</v>
      </c>
      <c r="D126" t="s">
        <v>301</v>
      </c>
      <c r="E126" t="s">
        <v>422</v>
      </c>
    </row>
    <row r="128" spans="1:5" x14ac:dyDescent="0.25">
      <c r="A128" t="s">
        <v>2191</v>
      </c>
    </row>
    <row r="129" spans="1:4" x14ac:dyDescent="0.25">
      <c r="A129" t="s">
        <v>2093</v>
      </c>
    </row>
    <row r="130" spans="1:4" x14ac:dyDescent="0.25">
      <c r="A130" t="s">
        <v>272</v>
      </c>
      <c r="B130" t="s">
        <v>273</v>
      </c>
      <c r="C130" t="s">
        <v>278</v>
      </c>
      <c r="D130" t="s">
        <v>374</v>
      </c>
    </row>
    <row r="131" spans="1:4" x14ac:dyDescent="0.25">
      <c r="A131" t="s">
        <v>282</v>
      </c>
      <c r="B131" t="s">
        <v>743</v>
      </c>
      <c r="C131" t="s">
        <v>669</v>
      </c>
      <c r="D131" t="s">
        <v>941</v>
      </c>
    </row>
    <row r="132" spans="1:4" x14ac:dyDescent="0.25">
      <c r="A132" t="s">
        <v>290</v>
      </c>
      <c r="B132" t="s">
        <v>1462</v>
      </c>
      <c r="C132" t="s">
        <v>733</v>
      </c>
      <c r="D132" t="s">
        <v>1817</v>
      </c>
    </row>
    <row r="133" spans="1:4" x14ac:dyDescent="0.25">
      <c r="A133" t="s">
        <v>298</v>
      </c>
      <c r="B133" t="s">
        <v>360</v>
      </c>
      <c r="C133" t="s">
        <v>287</v>
      </c>
      <c r="D133" t="s">
        <v>391</v>
      </c>
    </row>
    <row r="134" spans="1:4" x14ac:dyDescent="0.25">
      <c r="A134" t="s">
        <v>304</v>
      </c>
      <c r="B134" t="s">
        <v>2168</v>
      </c>
      <c r="C134" t="s">
        <v>575</v>
      </c>
      <c r="D134" t="s">
        <v>606</v>
      </c>
    </row>
    <row r="136" spans="1:4" x14ac:dyDescent="0.25">
      <c r="A136" t="s">
        <v>2192</v>
      </c>
    </row>
    <row r="137" spans="1:4" x14ac:dyDescent="0.25">
      <c r="A137" t="s">
        <v>2094</v>
      </c>
    </row>
    <row r="138" spans="1:4" x14ac:dyDescent="0.25">
      <c r="A138" t="s">
        <v>524</v>
      </c>
      <c r="B138" t="s">
        <v>273</v>
      </c>
      <c r="C138" t="s">
        <v>278</v>
      </c>
      <c r="D138" t="s">
        <v>374</v>
      </c>
    </row>
    <row r="139" spans="1:4" x14ac:dyDescent="0.25">
      <c r="A139" t="s">
        <v>525</v>
      </c>
      <c r="B139" t="s">
        <v>836</v>
      </c>
      <c r="C139" t="s">
        <v>839</v>
      </c>
      <c r="D139" t="s">
        <v>838</v>
      </c>
    </row>
    <row r="140" spans="1:4" x14ac:dyDescent="0.25">
      <c r="A140" t="s">
        <v>527</v>
      </c>
      <c r="B140" t="s">
        <v>920</v>
      </c>
      <c r="C140" t="s">
        <v>1331</v>
      </c>
      <c r="D140" t="s">
        <v>2020</v>
      </c>
    </row>
    <row r="141" spans="1:4" x14ac:dyDescent="0.25">
      <c r="A141" t="s">
        <v>529</v>
      </c>
      <c r="B141" t="s">
        <v>368</v>
      </c>
      <c r="C141" t="s">
        <v>391</v>
      </c>
      <c r="D141" t="s">
        <v>287</v>
      </c>
    </row>
    <row r="142" spans="1:4" x14ac:dyDescent="0.25">
      <c r="A142" t="s">
        <v>532</v>
      </c>
      <c r="B142" t="s">
        <v>1427</v>
      </c>
      <c r="C142" t="s">
        <v>878</v>
      </c>
      <c r="D142" t="s">
        <v>1798</v>
      </c>
    </row>
    <row r="143" spans="1:4" x14ac:dyDescent="0.25">
      <c r="A143" t="s">
        <v>304</v>
      </c>
      <c r="B143" t="s">
        <v>2168</v>
      </c>
      <c r="C143" t="s">
        <v>575</v>
      </c>
      <c r="D143" t="s">
        <v>606</v>
      </c>
    </row>
    <row r="145" spans="1:6" x14ac:dyDescent="0.25">
      <c r="A145" t="s">
        <v>2193</v>
      </c>
    </row>
    <row r="146" spans="1:6" x14ac:dyDescent="0.25">
      <c r="A146" t="s">
        <v>2095</v>
      </c>
    </row>
    <row r="147" spans="1:6" x14ac:dyDescent="0.25">
      <c r="A147" t="s">
        <v>313</v>
      </c>
      <c r="B147" t="s">
        <v>273</v>
      </c>
      <c r="C147" t="s">
        <v>278</v>
      </c>
      <c r="D147" t="s">
        <v>374</v>
      </c>
    </row>
    <row r="148" spans="1:6" x14ac:dyDescent="0.25">
      <c r="A148" t="s">
        <v>314</v>
      </c>
      <c r="B148" t="s">
        <v>475</v>
      </c>
      <c r="C148" t="s">
        <v>855</v>
      </c>
      <c r="D148" t="s">
        <v>1783</v>
      </c>
    </row>
    <row r="149" spans="1:6" x14ac:dyDescent="0.25">
      <c r="A149" t="s">
        <v>321</v>
      </c>
      <c r="B149" t="s">
        <v>935</v>
      </c>
      <c r="C149" t="s">
        <v>728</v>
      </c>
      <c r="D149" t="s">
        <v>937</v>
      </c>
    </row>
    <row r="150" spans="1:6" x14ac:dyDescent="0.25">
      <c r="A150" t="s">
        <v>304</v>
      </c>
      <c r="B150" t="s">
        <v>2168</v>
      </c>
      <c r="C150" t="s">
        <v>575</v>
      </c>
      <c r="D150" t="s">
        <v>606</v>
      </c>
    </row>
    <row r="152" spans="1:6" x14ac:dyDescent="0.25">
      <c r="A152" t="s">
        <v>2194</v>
      </c>
    </row>
    <row r="153" spans="1:6" x14ac:dyDescent="0.25">
      <c r="A153" t="s">
        <v>2096</v>
      </c>
    </row>
    <row r="154" spans="1:6" x14ac:dyDescent="0.25">
      <c r="A154" t="s">
        <v>272</v>
      </c>
      <c r="B154" t="s">
        <v>273</v>
      </c>
      <c r="C154" t="s">
        <v>351</v>
      </c>
      <c r="D154" t="s">
        <v>622</v>
      </c>
      <c r="E154" t="s">
        <v>278</v>
      </c>
      <c r="F154" t="s">
        <v>374</v>
      </c>
    </row>
    <row r="155" spans="1:6" x14ac:dyDescent="0.25">
      <c r="A155" t="s">
        <v>282</v>
      </c>
      <c r="B155" t="s">
        <v>743</v>
      </c>
      <c r="C155" t="s">
        <v>287</v>
      </c>
      <c r="D155" t="s">
        <v>1126</v>
      </c>
      <c r="E155" t="s">
        <v>745</v>
      </c>
      <c r="F155" t="s">
        <v>467</v>
      </c>
    </row>
    <row r="156" spans="1:6" x14ac:dyDescent="0.25">
      <c r="A156" t="s">
        <v>290</v>
      </c>
      <c r="B156" t="s">
        <v>1462</v>
      </c>
      <c r="C156" t="s">
        <v>1245</v>
      </c>
      <c r="D156" t="s">
        <v>682</v>
      </c>
      <c r="E156" t="s">
        <v>1463</v>
      </c>
      <c r="F156" t="s">
        <v>460</v>
      </c>
    </row>
    <row r="157" spans="1:6" x14ac:dyDescent="0.25">
      <c r="A157" t="s">
        <v>298</v>
      </c>
      <c r="B157" t="s">
        <v>360</v>
      </c>
      <c r="C157" t="s">
        <v>287</v>
      </c>
      <c r="D157" t="s">
        <v>287</v>
      </c>
      <c r="E157" t="s">
        <v>391</v>
      </c>
      <c r="F157" t="s">
        <v>287</v>
      </c>
    </row>
    <row r="158" spans="1:6" x14ac:dyDescent="0.25">
      <c r="A158" t="s">
        <v>304</v>
      </c>
      <c r="B158" t="s">
        <v>2168</v>
      </c>
      <c r="C158" t="s">
        <v>489</v>
      </c>
      <c r="D158" t="s">
        <v>744</v>
      </c>
      <c r="E158" t="s">
        <v>994</v>
      </c>
      <c r="F158" t="s">
        <v>422</v>
      </c>
    </row>
    <row r="160" spans="1:6" x14ac:dyDescent="0.25">
      <c r="A160" t="s">
        <v>2195</v>
      </c>
    </row>
    <row r="161" spans="1:6" x14ac:dyDescent="0.25">
      <c r="A161" t="s">
        <v>2097</v>
      </c>
    </row>
    <row r="162" spans="1:6" x14ac:dyDescent="0.25">
      <c r="A162" t="s">
        <v>313</v>
      </c>
      <c r="B162" t="s">
        <v>273</v>
      </c>
      <c r="C162" t="s">
        <v>351</v>
      </c>
      <c r="D162" t="s">
        <v>622</v>
      </c>
      <c r="E162" t="s">
        <v>278</v>
      </c>
      <c r="F162" t="s">
        <v>374</v>
      </c>
    </row>
    <row r="163" spans="1:6" x14ac:dyDescent="0.25">
      <c r="A163" t="s">
        <v>314</v>
      </c>
      <c r="B163" t="s">
        <v>475</v>
      </c>
      <c r="C163" t="s">
        <v>1280</v>
      </c>
      <c r="D163" t="s">
        <v>2196</v>
      </c>
      <c r="E163" t="s">
        <v>1204</v>
      </c>
      <c r="F163" t="s">
        <v>287</v>
      </c>
    </row>
    <row r="164" spans="1:6" x14ac:dyDescent="0.25">
      <c r="A164" t="s">
        <v>321</v>
      </c>
      <c r="B164" t="s">
        <v>935</v>
      </c>
      <c r="C164" t="s">
        <v>570</v>
      </c>
      <c r="D164" t="s">
        <v>1635</v>
      </c>
      <c r="E164" t="s">
        <v>677</v>
      </c>
      <c r="F164" t="s">
        <v>874</v>
      </c>
    </row>
    <row r="165" spans="1:6" x14ac:dyDescent="0.25">
      <c r="A165" t="s">
        <v>304</v>
      </c>
      <c r="B165" t="s">
        <v>2168</v>
      </c>
      <c r="C165" t="s">
        <v>489</v>
      </c>
      <c r="D165" t="s">
        <v>744</v>
      </c>
      <c r="E165" t="s">
        <v>994</v>
      </c>
      <c r="F165" t="s">
        <v>422</v>
      </c>
    </row>
    <row r="167" spans="1:6" x14ac:dyDescent="0.25">
      <c r="A167" t="s">
        <v>2197</v>
      </c>
    </row>
    <row r="168" spans="1:6" x14ac:dyDescent="0.25">
      <c r="A168" t="s">
        <v>2098</v>
      </c>
    </row>
    <row r="169" spans="1:6" x14ac:dyDescent="0.25">
      <c r="A169" t="s">
        <v>272</v>
      </c>
      <c r="B169" t="s">
        <v>273</v>
      </c>
      <c r="C169" t="s">
        <v>372</v>
      </c>
      <c r="D169" t="s">
        <v>278</v>
      </c>
      <c r="E169" t="s">
        <v>373</v>
      </c>
      <c r="F169" t="s">
        <v>374</v>
      </c>
    </row>
    <row r="170" spans="1:6" x14ac:dyDescent="0.25">
      <c r="A170" t="s">
        <v>282</v>
      </c>
      <c r="B170" t="s">
        <v>743</v>
      </c>
      <c r="C170" t="s">
        <v>653</v>
      </c>
      <c r="D170" t="s">
        <v>1078</v>
      </c>
      <c r="E170" t="s">
        <v>2198</v>
      </c>
      <c r="F170" t="s">
        <v>489</v>
      </c>
    </row>
    <row r="171" spans="1:6" x14ac:dyDescent="0.25">
      <c r="A171" t="s">
        <v>290</v>
      </c>
      <c r="B171" t="s">
        <v>1462</v>
      </c>
      <c r="C171" t="s">
        <v>1656</v>
      </c>
      <c r="D171" t="s">
        <v>972</v>
      </c>
      <c r="E171" t="s">
        <v>972</v>
      </c>
      <c r="F171" t="s">
        <v>316</v>
      </c>
    </row>
    <row r="172" spans="1:6" x14ac:dyDescent="0.25">
      <c r="A172" t="s">
        <v>298</v>
      </c>
      <c r="B172" t="s">
        <v>360</v>
      </c>
      <c r="C172" t="s">
        <v>287</v>
      </c>
      <c r="D172" t="s">
        <v>287</v>
      </c>
      <c r="E172" t="s">
        <v>391</v>
      </c>
      <c r="F172" t="s">
        <v>287</v>
      </c>
    </row>
    <row r="173" spans="1:6" x14ac:dyDescent="0.25">
      <c r="A173" t="s">
        <v>304</v>
      </c>
      <c r="B173" t="s">
        <v>2168</v>
      </c>
      <c r="C173" t="s">
        <v>919</v>
      </c>
      <c r="D173" t="s">
        <v>2199</v>
      </c>
      <c r="E173" t="s">
        <v>1043</v>
      </c>
      <c r="F173" t="s">
        <v>831</v>
      </c>
    </row>
    <row r="175" spans="1:6" x14ac:dyDescent="0.25">
      <c r="A175" t="s">
        <v>2200</v>
      </c>
    </row>
    <row r="176" spans="1:6" x14ac:dyDescent="0.25">
      <c r="A176" t="s">
        <v>2099</v>
      </c>
    </row>
    <row r="177" spans="1:6" x14ac:dyDescent="0.25">
      <c r="A177" t="s">
        <v>371</v>
      </c>
      <c r="B177" t="s">
        <v>273</v>
      </c>
      <c r="C177" t="s">
        <v>372</v>
      </c>
      <c r="D177" t="s">
        <v>278</v>
      </c>
      <c r="E177" t="s">
        <v>373</v>
      </c>
      <c r="F177" t="s">
        <v>374</v>
      </c>
    </row>
    <row r="178" spans="1:6" x14ac:dyDescent="0.25">
      <c r="A178" t="s">
        <v>375</v>
      </c>
      <c r="B178" t="s">
        <v>365</v>
      </c>
      <c r="C178" t="s">
        <v>287</v>
      </c>
      <c r="D178" t="s">
        <v>519</v>
      </c>
      <c r="E178" t="s">
        <v>404</v>
      </c>
      <c r="F178" t="s">
        <v>287</v>
      </c>
    </row>
    <row r="179" spans="1:6" x14ac:dyDescent="0.25">
      <c r="A179" t="s">
        <v>380</v>
      </c>
      <c r="B179" t="s">
        <v>817</v>
      </c>
      <c r="C179" t="s">
        <v>636</v>
      </c>
      <c r="D179" t="s">
        <v>404</v>
      </c>
      <c r="E179" t="s">
        <v>1927</v>
      </c>
      <c r="F179" t="s">
        <v>815</v>
      </c>
    </row>
    <row r="180" spans="1:6" x14ac:dyDescent="0.25">
      <c r="A180" t="s">
        <v>386</v>
      </c>
      <c r="B180" t="s">
        <v>360</v>
      </c>
      <c r="C180" t="s">
        <v>287</v>
      </c>
      <c r="D180" t="s">
        <v>287</v>
      </c>
      <c r="E180" t="s">
        <v>391</v>
      </c>
      <c r="F180" t="s">
        <v>287</v>
      </c>
    </row>
    <row r="181" spans="1:6" x14ac:dyDescent="0.25">
      <c r="A181" t="s">
        <v>390</v>
      </c>
      <c r="B181" t="s">
        <v>368</v>
      </c>
      <c r="C181" t="s">
        <v>581</v>
      </c>
      <c r="D181" t="s">
        <v>287</v>
      </c>
      <c r="E181" t="s">
        <v>287</v>
      </c>
      <c r="F181" t="s">
        <v>581</v>
      </c>
    </row>
    <row r="182" spans="1:6" x14ac:dyDescent="0.25">
      <c r="A182" t="s">
        <v>392</v>
      </c>
      <c r="B182" t="s">
        <v>568</v>
      </c>
      <c r="C182" t="s">
        <v>569</v>
      </c>
      <c r="D182" t="s">
        <v>783</v>
      </c>
      <c r="E182" t="s">
        <v>1378</v>
      </c>
      <c r="F182" t="s">
        <v>571</v>
      </c>
    </row>
    <row r="183" spans="1:6" x14ac:dyDescent="0.25">
      <c r="A183" t="s">
        <v>304</v>
      </c>
      <c r="B183" t="s">
        <v>2168</v>
      </c>
      <c r="C183" t="s">
        <v>919</v>
      </c>
      <c r="D183" t="s">
        <v>2199</v>
      </c>
      <c r="E183" t="s">
        <v>1043</v>
      </c>
      <c r="F183" t="s">
        <v>831</v>
      </c>
    </row>
    <row r="185" spans="1:6" x14ac:dyDescent="0.25">
      <c r="A185" t="s">
        <v>2201</v>
      </c>
    </row>
    <row r="186" spans="1:6" x14ac:dyDescent="0.25">
      <c r="A186" t="s">
        <v>2100</v>
      </c>
    </row>
    <row r="187" spans="1:6" x14ac:dyDescent="0.25">
      <c r="A187" t="s">
        <v>313</v>
      </c>
      <c r="B187" t="s">
        <v>273</v>
      </c>
      <c r="C187" t="s">
        <v>372</v>
      </c>
      <c r="D187" t="s">
        <v>278</v>
      </c>
      <c r="E187" t="s">
        <v>373</v>
      </c>
      <c r="F187" t="s">
        <v>374</v>
      </c>
    </row>
    <row r="188" spans="1:6" x14ac:dyDescent="0.25">
      <c r="A188" t="s">
        <v>314</v>
      </c>
      <c r="B188" t="s">
        <v>475</v>
      </c>
      <c r="C188" t="s">
        <v>855</v>
      </c>
      <c r="D188" t="s">
        <v>791</v>
      </c>
      <c r="E188" t="s">
        <v>2202</v>
      </c>
      <c r="F188" t="s">
        <v>1423</v>
      </c>
    </row>
    <row r="189" spans="1:6" x14ac:dyDescent="0.25">
      <c r="A189" t="s">
        <v>321</v>
      </c>
      <c r="B189" t="s">
        <v>935</v>
      </c>
      <c r="C189" t="s">
        <v>936</v>
      </c>
      <c r="D189" t="s">
        <v>661</v>
      </c>
      <c r="E189" t="s">
        <v>721</v>
      </c>
      <c r="F189" t="s">
        <v>570</v>
      </c>
    </row>
    <row r="190" spans="1:6" x14ac:dyDescent="0.25">
      <c r="A190" t="s">
        <v>304</v>
      </c>
      <c r="B190" t="s">
        <v>2168</v>
      </c>
      <c r="C190" t="s">
        <v>919</v>
      </c>
      <c r="D190" t="s">
        <v>2199</v>
      </c>
      <c r="E190" t="s">
        <v>1043</v>
      </c>
      <c r="F190" t="s">
        <v>831</v>
      </c>
    </row>
    <row r="192" spans="1:6" x14ac:dyDescent="0.25">
      <c r="A192" t="s">
        <v>676</v>
      </c>
    </row>
    <row r="193" spans="1:14" x14ac:dyDescent="0.25">
      <c r="A193" t="s">
        <v>2101</v>
      </c>
    </row>
    <row r="194" spans="1:14" x14ac:dyDescent="0.25">
      <c r="A194" t="s">
        <v>313</v>
      </c>
      <c r="B194" t="s">
        <v>273</v>
      </c>
      <c r="C194" t="s">
        <v>525</v>
      </c>
      <c r="D194" t="s">
        <v>527</v>
      </c>
      <c r="E194" t="s">
        <v>529</v>
      </c>
      <c r="F194" t="s">
        <v>532</v>
      </c>
    </row>
    <row r="195" spans="1:14" x14ac:dyDescent="0.25">
      <c r="A195" t="s">
        <v>314</v>
      </c>
      <c r="B195" t="s">
        <v>475</v>
      </c>
      <c r="C195" t="s">
        <v>317</v>
      </c>
      <c r="D195" t="s">
        <v>1059</v>
      </c>
      <c r="E195" t="s">
        <v>287</v>
      </c>
      <c r="F195" t="s">
        <v>1072</v>
      </c>
    </row>
    <row r="196" spans="1:14" x14ac:dyDescent="0.25">
      <c r="A196" t="s">
        <v>321</v>
      </c>
      <c r="B196" t="s">
        <v>935</v>
      </c>
      <c r="C196" t="s">
        <v>570</v>
      </c>
      <c r="D196" t="s">
        <v>649</v>
      </c>
      <c r="E196" t="s">
        <v>874</v>
      </c>
      <c r="F196" t="s">
        <v>1138</v>
      </c>
    </row>
    <row r="197" spans="1:14" x14ac:dyDescent="0.25">
      <c r="A197" t="s">
        <v>304</v>
      </c>
      <c r="B197" t="s">
        <v>2168</v>
      </c>
      <c r="C197" t="s">
        <v>1245</v>
      </c>
      <c r="D197" t="s">
        <v>2203</v>
      </c>
      <c r="E197" t="s">
        <v>422</v>
      </c>
      <c r="F197" t="s">
        <v>1522</v>
      </c>
    </row>
    <row r="199" spans="1:14" x14ac:dyDescent="0.25">
      <c r="A199" t="s">
        <v>685</v>
      </c>
    </row>
    <row r="200" spans="1:14" x14ac:dyDescent="0.25">
      <c r="A200" t="s">
        <v>2102</v>
      </c>
    </row>
    <row r="201" spans="1:14" x14ac:dyDescent="0.25">
      <c r="A201" t="s">
        <v>313</v>
      </c>
      <c r="B201" t="s">
        <v>273</v>
      </c>
      <c r="C201" t="s">
        <v>686</v>
      </c>
      <c r="D201" t="s">
        <v>687</v>
      </c>
      <c r="E201" t="s">
        <v>688</v>
      </c>
      <c r="F201" t="s">
        <v>690</v>
      </c>
      <c r="G201" t="s">
        <v>691</v>
      </c>
      <c r="H201" t="s">
        <v>692</v>
      </c>
      <c r="I201" t="s">
        <v>693</v>
      </c>
      <c r="J201" t="s">
        <v>694</v>
      </c>
      <c r="K201" t="s">
        <v>695</v>
      </c>
      <c r="L201" t="s">
        <v>697</v>
      </c>
      <c r="M201" t="s">
        <v>698</v>
      </c>
    </row>
    <row r="202" spans="1:14" x14ac:dyDescent="0.25">
      <c r="A202" t="s">
        <v>314</v>
      </c>
      <c r="B202" t="s">
        <v>475</v>
      </c>
      <c r="C202" t="s">
        <v>1022</v>
      </c>
      <c r="D202" t="s">
        <v>1423</v>
      </c>
      <c r="E202" t="s">
        <v>422</v>
      </c>
      <c r="F202" t="s">
        <v>317</v>
      </c>
      <c r="G202" t="s">
        <v>921</v>
      </c>
      <c r="H202" t="s">
        <v>1280</v>
      </c>
      <c r="I202" t="s">
        <v>287</v>
      </c>
      <c r="J202" t="s">
        <v>855</v>
      </c>
      <c r="K202" t="s">
        <v>1280</v>
      </c>
      <c r="L202" t="s">
        <v>855</v>
      </c>
      <c r="M202" t="s">
        <v>325</v>
      </c>
    </row>
    <row r="203" spans="1:14" x14ac:dyDescent="0.25">
      <c r="A203" t="s">
        <v>321</v>
      </c>
      <c r="B203" t="s">
        <v>935</v>
      </c>
      <c r="C203" t="s">
        <v>404</v>
      </c>
      <c r="D203" t="s">
        <v>570</v>
      </c>
      <c r="E203" t="s">
        <v>287</v>
      </c>
      <c r="F203" t="s">
        <v>571</v>
      </c>
      <c r="G203" t="s">
        <v>488</v>
      </c>
      <c r="H203" t="s">
        <v>287</v>
      </c>
      <c r="I203" t="s">
        <v>874</v>
      </c>
      <c r="J203" t="s">
        <v>936</v>
      </c>
      <c r="K203" t="s">
        <v>874</v>
      </c>
      <c r="L203" t="s">
        <v>874</v>
      </c>
      <c r="M203" t="s">
        <v>570</v>
      </c>
    </row>
    <row r="204" spans="1:14" x14ac:dyDescent="0.25">
      <c r="A204" t="s">
        <v>304</v>
      </c>
      <c r="B204" t="s">
        <v>2168</v>
      </c>
      <c r="C204" t="s">
        <v>1654</v>
      </c>
      <c r="D204" t="s">
        <v>831</v>
      </c>
      <c r="E204" t="s">
        <v>599</v>
      </c>
      <c r="F204" t="s">
        <v>615</v>
      </c>
      <c r="G204" t="s">
        <v>489</v>
      </c>
      <c r="H204" t="s">
        <v>422</v>
      </c>
      <c r="I204" t="s">
        <v>422</v>
      </c>
      <c r="J204" t="s">
        <v>919</v>
      </c>
      <c r="K204" t="s">
        <v>1280</v>
      </c>
      <c r="L204" t="s">
        <v>489</v>
      </c>
      <c r="M204" t="s">
        <v>636</v>
      </c>
    </row>
    <row r="206" spans="1:14" x14ac:dyDescent="0.25">
      <c r="A206" t="s">
        <v>2204</v>
      </c>
    </row>
    <row r="207" spans="1:14" x14ac:dyDescent="0.25">
      <c r="A207" t="s">
        <v>106</v>
      </c>
    </row>
    <row r="208" spans="1:14" x14ac:dyDescent="0.25">
      <c r="A208" t="s">
        <v>272</v>
      </c>
      <c r="B208" t="s">
        <v>273</v>
      </c>
      <c r="C208" t="s">
        <v>707</v>
      </c>
      <c r="D208" t="s">
        <v>372</v>
      </c>
      <c r="E208" t="s">
        <v>708</v>
      </c>
      <c r="F208" t="s">
        <v>709</v>
      </c>
      <c r="G208" t="s">
        <v>357</v>
      </c>
      <c r="H208" t="s">
        <v>710</v>
      </c>
      <c r="I208" t="s">
        <v>280</v>
      </c>
      <c r="J208" t="s">
        <v>711</v>
      </c>
      <c r="K208" t="s">
        <v>712</v>
      </c>
      <c r="L208" t="s">
        <v>713</v>
      </c>
      <c r="M208" t="s">
        <v>714</v>
      </c>
      <c r="N208" t="s">
        <v>715</v>
      </c>
    </row>
    <row r="209" spans="1:14" x14ac:dyDescent="0.25">
      <c r="A209" t="s">
        <v>282</v>
      </c>
      <c r="B209" t="s">
        <v>568</v>
      </c>
      <c r="C209" t="s">
        <v>287</v>
      </c>
      <c r="D209" t="s">
        <v>287</v>
      </c>
      <c r="E209" t="s">
        <v>287</v>
      </c>
      <c r="F209" t="s">
        <v>571</v>
      </c>
      <c r="G209" t="s">
        <v>287</v>
      </c>
      <c r="H209" t="s">
        <v>488</v>
      </c>
      <c r="I209" t="s">
        <v>287</v>
      </c>
      <c r="J209" t="s">
        <v>1137</v>
      </c>
      <c r="K209" t="s">
        <v>570</v>
      </c>
      <c r="L209" t="s">
        <v>488</v>
      </c>
      <c r="M209" t="s">
        <v>2055</v>
      </c>
      <c r="N209" t="s">
        <v>570</v>
      </c>
    </row>
    <row r="210" spans="1:14" x14ac:dyDescent="0.25">
      <c r="A210" t="s">
        <v>290</v>
      </c>
      <c r="B210" t="s">
        <v>1156</v>
      </c>
      <c r="C210" t="s">
        <v>287</v>
      </c>
      <c r="D210" t="s">
        <v>287</v>
      </c>
      <c r="E210" t="s">
        <v>287</v>
      </c>
      <c r="F210" t="s">
        <v>1019</v>
      </c>
      <c r="G210" t="s">
        <v>287</v>
      </c>
      <c r="H210" t="s">
        <v>704</v>
      </c>
      <c r="I210" t="s">
        <v>287</v>
      </c>
      <c r="J210" t="s">
        <v>1343</v>
      </c>
      <c r="K210" t="s">
        <v>918</v>
      </c>
      <c r="L210" t="s">
        <v>918</v>
      </c>
      <c r="M210" t="s">
        <v>612</v>
      </c>
      <c r="N210" t="s">
        <v>1157</v>
      </c>
    </row>
    <row r="211" spans="1:14" x14ac:dyDescent="0.25">
      <c r="A211" t="s">
        <v>304</v>
      </c>
      <c r="B211" t="s">
        <v>573</v>
      </c>
      <c r="C211" t="s">
        <v>287</v>
      </c>
      <c r="D211" t="s">
        <v>287</v>
      </c>
      <c r="E211" t="s">
        <v>287</v>
      </c>
      <c r="F211" t="s">
        <v>1392</v>
      </c>
      <c r="G211" t="s">
        <v>287</v>
      </c>
      <c r="H211" t="s">
        <v>343</v>
      </c>
      <c r="I211" t="s">
        <v>287</v>
      </c>
      <c r="J211" t="s">
        <v>2205</v>
      </c>
      <c r="K211" t="s">
        <v>343</v>
      </c>
      <c r="L211" t="s">
        <v>416</v>
      </c>
      <c r="M211" t="s">
        <v>2206</v>
      </c>
      <c r="N211" t="s">
        <v>344</v>
      </c>
    </row>
    <row r="213" spans="1:14" x14ac:dyDescent="0.25">
      <c r="A213" t="s">
        <v>2207</v>
      </c>
    </row>
    <row r="214" spans="1:14" x14ac:dyDescent="0.25">
      <c r="A214" t="s">
        <v>107</v>
      </c>
    </row>
    <row r="215" spans="1:14" x14ac:dyDescent="0.25">
      <c r="A215" t="s">
        <v>736</v>
      </c>
      <c r="B215" t="s">
        <v>273</v>
      </c>
      <c r="C215" t="s">
        <v>707</v>
      </c>
      <c r="D215" t="s">
        <v>372</v>
      </c>
      <c r="E215" t="s">
        <v>708</v>
      </c>
      <c r="F215" t="s">
        <v>709</v>
      </c>
      <c r="G215" t="s">
        <v>357</v>
      </c>
      <c r="H215" t="s">
        <v>710</v>
      </c>
      <c r="I215" t="s">
        <v>280</v>
      </c>
      <c r="J215" t="s">
        <v>711</v>
      </c>
      <c r="K215" t="s">
        <v>712</v>
      </c>
      <c r="L215" t="s">
        <v>713</v>
      </c>
      <c r="M215" t="s">
        <v>714</v>
      </c>
      <c r="N215" t="s">
        <v>715</v>
      </c>
    </row>
    <row r="216" spans="1:14" x14ac:dyDescent="0.25">
      <c r="A216" t="s">
        <v>737</v>
      </c>
      <c r="B216" t="s">
        <v>1538</v>
      </c>
      <c r="C216" t="s">
        <v>287</v>
      </c>
      <c r="D216" t="s">
        <v>287</v>
      </c>
      <c r="E216" t="s">
        <v>287</v>
      </c>
      <c r="F216" t="s">
        <v>344</v>
      </c>
      <c r="G216" t="s">
        <v>287</v>
      </c>
      <c r="H216" t="s">
        <v>488</v>
      </c>
      <c r="I216" t="s">
        <v>287</v>
      </c>
      <c r="J216" t="s">
        <v>1137</v>
      </c>
      <c r="K216" t="s">
        <v>423</v>
      </c>
      <c r="L216" t="s">
        <v>488</v>
      </c>
      <c r="M216" t="s">
        <v>2180</v>
      </c>
      <c r="N216" t="s">
        <v>344</v>
      </c>
    </row>
    <row r="217" spans="1:14" x14ac:dyDescent="0.25">
      <c r="A217" t="s">
        <v>742</v>
      </c>
      <c r="B217" t="s">
        <v>1203</v>
      </c>
      <c r="C217" t="s">
        <v>287</v>
      </c>
      <c r="D217" t="s">
        <v>287</v>
      </c>
      <c r="E217" t="s">
        <v>287</v>
      </c>
      <c r="F217" t="s">
        <v>1145</v>
      </c>
      <c r="G217" t="s">
        <v>287</v>
      </c>
      <c r="H217" t="s">
        <v>921</v>
      </c>
      <c r="I217" t="s">
        <v>287</v>
      </c>
      <c r="J217" t="s">
        <v>378</v>
      </c>
      <c r="K217" t="s">
        <v>287</v>
      </c>
      <c r="L217" t="s">
        <v>287</v>
      </c>
      <c r="M217" t="s">
        <v>1204</v>
      </c>
      <c r="N217" t="s">
        <v>378</v>
      </c>
    </row>
    <row r="218" spans="1:14" x14ac:dyDescent="0.25">
      <c r="A218" t="s">
        <v>304</v>
      </c>
      <c r="B218" t="s">
        <v>573</v>
      </c>
      <c r="C218" t="s">
        <v>287</v>
      </c>
      <c r="D218" t="s">
        <v>287</v>
      </c>
      <c r="E218" t="s">
        <v>287</v>
      </c>
      <c r="F218" t="s">
        <v>1392</v>
      </c>
      <c r="G218" t="s">
        <v>287</v>
      </c>
      <c r="H218" t="s">
        <v>343</v>
      </c>
      <c r="I218" t="s">
        <v>287</v>
      </c>
      <c r="J218" t="s">
        <v>2205</v>
      </c>
      <c r="K218" t="s">
        <v>343</v>
      </c>
      <c r="L218" t="s">
        <v>416</v>
      </c>
      <c r="M218" t="s">
        <v>2206</v>
      </c>
      <c r="N218" t="s">
        <v>344</v>
      </c>
    </row>
    <row r="220" spans="1:14" x14ac:dyDescent="0.25">
      <c r="A220" t="s">
        <v>2208</v>
      </c>
    </row>
    <row r="221" spans="1:14" x14ac:dyDescent="0.25">
      <c r="A221" t="s">
        <v>2103</v>
      </c>
    </row>
    <row r="222" spans="1:14" x14ac:dyDescent="0.25">
      <c r="A222" t="s">
        <v>313</v>
      </c>
      <c r="B222" t="s">
        <v>273</v>
      </c>
      <c r="C222" t="s">
        <v>707</v>
      </c>
      <c r="D222" t="s">
        <v>372</v>
      </c>
      <c r="E222" t="s">
        <v>708</v>
      </c>
      <c r="F222" t="s">
        <v>709</v>
      </c>
      <c r="G222" t="s">
        <v>357</v>
      </c>
      <c r="H222" t="s">
        <v>710</v>
      </c>
      <c r="I222" t="s">
        <v>280</v>
      </c>
      <c r="J222" t="s">
        <v>711</v>
      </c>
      <c r="K222" t="s">
        <v>712</v>
      </c>
      <c r="L222" t="s">
        <v>713</v>
      </c>
      <c r="M222" t="s">
        <v>714</v>
      </c>
      <c r="N222" t="s">
        <v>715</v>
      </c>
    </row>
    <row r="223" spans="1:14" x14ac:dyDescent="0.25">
      <c r="A223" t="s">
        <v>314</v>
      </c>
      <c r="B223" t="s">
        <v>1875</v>
      </c>
      <c r="C223" t="s">
        <v>362</v>
      </c>
      <c r="D223" t="s">
        <v>362</v>
      </c>
      <c r="E223" t="s">
        <v>362</v>
      </c>
      <c r="F223" t="s">
        <v>439</v>
      </c>
      <c r="G223" t="s">
        <v>362</v>
      </c>
      <c r="H223" t="s">
        <v>365</v>
      </c>
      <c r="I223" t="s">
        <v>362</v>
      </c>
      <c r="J223" t="s">
        <v>451</v>
      </c>
      <c r="K223" t="s">
        <v>368</v>
      </c>
      <c r="L223" t="s">
        <v>360</v>
      </c>
      <c r="M223" t="s">
        <v>364</v>
      </c>
      <c r="N223" t="s">
        <v>825</v>
      </c>
    </row>
    <row r="224" spans="1:14" x14ac:dyDescent="0.25">
      <c r="A224" t="s">
        <v>321</v>
      </c>
      <c r="B224" t="s">
        <v>1496</v>
      </c>
      <c r="C224" t="s">
        <v>362</v>
      </c>
      <c r="D224" t="s">
        <v>362</v>
      </c>
      <c r="E224" t="s">
        <v>362</v>
      </c>
      <c r="F224" t="s">
        <v>439</v>
      </c>
      <c r="G224" t="s">
        <v>362</v>
      </c>
      <c r="H224" t="s">
        <v>362</v>
      </c>
      <c r="I224" t="s">
        <v>362</v>
      </c>
      <c r="J224" t="s">
        <v>836</v>
      </c>
      <c r="K224" t="s">
        <v>360</v>
      </c>
      <c r="L224" t="s">
        <v>360</v>
      </c>
      <c r="M224" t="s">
        <v>363</v>
      </c>
      <c r="N224" t="s">
        <v>369</v>
      </c>
    </row>
    <row r="225" spans="1:14" x14ac:dyDescent="0.25">
      <c r="A225" t="s">
        <v>304</v>
      </c>
      <c r="B225" t="s">
        <v>573</v>
      </c>
      <c r="C225" t="s">
        <v>362</v>
      </c>
      <c r="D225" t="s">
        <v>362</v>
      </c>
      <c r="E225" t="s">
        <v>362</v>
      </c>
      <c r="F225" t="s">
        <v>1172</v>
      </c>
      <c r="G225" t="s">
        <v>362</v>
      </c>
      <c r="H225" t="s">
        <v>365</v>
      </c>
      <c r="I225" t="s">
        <v>362</v>
      </c>
      <c r="J225" t="s">
        <v>450</v>
      </c>
      <c r="K225" t="s">
        <v>365</v>
      </c>
      <c r="L225" t="s">
        <v>368</v>
      </c>
      <c r="M225" t="s">
        <v>1538</v>
      </c>
      <c r="N225" t="s">
        <v>453</v>
      </c>
    </row>
    <row r="227" spans="1:14" x14ac:dyDescent="0.25">
      <c r="A227" t="s">
        <v>2209</v>
      </c>
    </row>
    <row r="228" spans="1:14" x14ac:dyDescent="0.25">
      <c r="A228" t="s">
        <v>2104</v>
      </c>
    </row>
    <row r="229" spans="1:14" x14ac:dyDescent="0.25">
      <c r="A229" t="s">
        <v>313</v>
      </c>
      <c r="B229" t="s">
        <v>273</v>
      </c>
      <c r="C229" t="s">
        <v>761</v>
      </c>
      <c r="D229" t="s">
        <v>763</v>
      </c>
    </row>
    <row r="230" spans="1:14" x14ac:dyDescent="0.25">
      <c r="A230" t="s">
        <v>314</v>
      </c>
      <c r="B230" t="s">
        <v>475</v>
      </c>
      <c r="C230" t="s">
        <v>2186</v>
      </c>
      <c r="D230" t="s">
        <v>1280</v>
      </c>
    </row>
    <row r="231" spans="1:14" x14ac:dyDescent="0.25">
      <c r="A231" t="s">
        <v>321</v>
      </c>
      <c r="B231" t="s">
        <v>935</v>
      </c>
      <c r="C231" t="s">
        <v>787</v>
      </c>
      <c r="D231" t="s">
        <v>488</v>
      </c>
    </row>
    <row r="232" spans="1:14" x14ac:dyDescent="0.25">
      <c r="A232" t="s">
        <v>304</v>
      </c>
      <c r="B232" t="s">
        <v>2168</v>
      </c>
      <c r="C232" t="s">
        <v>785</v>
      </c>
      <c r="D232" t="s">
        <v>377</v>
      </c>
    </row>
    <row r="234" spans="1:14" x14ac:dyDescent="0.25">
      <c r="A234" t="s">
        <v>2210</v>
      </c>
    </row>
    <row r="235" spans="1:14" x14ac:dyDescent="0.25">
      <c r="A235" t="s">
        <v>2105</v>
      </c>
    </row>
    <row r="236" spans="1:14" x14ac:dyDescent="0.25">
      <c r="A236" t="s">
        <v>313</v>
      </c>
      <c r="B236" t="s">
        <v>273</v>
      </c>
      <c r="C236" t="s">
        <v>761</v>
      </c>
      <c r="D236" t="s">
        <v>763</v>
      </c>
    </row>
    <row r="237" spans="1:14" x14ac:dyDescent="0.25">
      <c r="A237" t="s">
        <v>314</v>
      </c>
      <c r="B237" t="s">
        <v>475</v>
      </c>
      <c r="C237" t="s">
        <v>476</v>
      </c>
      <c r="D237" t="s">
        <v>325</v>
      </c>
    </row>
    <row r="238" spans="1:14" x14ac:dyDescent="0.25">
      <c r="A238" t="s">
        <v>321</v>
      </c>
      <c r="B238" t="s">
        <v>935</v>
      </c>
      <c r="C238" t="s">
        <v>787</v>
      </c>
      <c r="D238" t="s">
        <v>488</v>
      </c>
    </row>
    <row r="239" spans="1:14" x14ac:dyDescent="0.25">
      <c r="A239" t="s">
        <v>304</v>
      </c>
      <c r="B239" t="s">
        <v>2168</v>
      </c>
      <c r="C239" t="s">
        <v>1860</v>
      </c>
      <c r="D239" t="s">
        <v>946</v>
      </c>
    </row>
    <row r="241" spans="1:5" x14ac:dyDescent="0.25">
      <c r="A241" t="s">
        <v>2211</v>
      </c>
    </row>
    <row r="242" spans="1:5" x14ac:dyDescent="0.25">
      <c r="A242" t="s">
        <v>2106</v>
      </c>
    </row>
    <row r="243" spans="1:5" x14ac:dyDescent="0.25">
      <c r="A243" t="s">
        <v>313</v>
      </c>
      <c r="B243" t="s">
        <v>273</v>
      </c>
      <c r="C243" t="s">
        <v>761</v>
      </c>
      <c r="D243" t="s">
        <v>763</v>
      </c>
    </row>
    <row r="244" spans="1:5" x14ac:dyDescent="0.25">
      <c r="A244" t="s">
        <v>314</v>
      </c>
      <c r="B244" t="s">
        <v>475</v>
      </c>
      <c r="C244" t="s">
        <v>2185</v>
      </c>
      <c r="D244" t="s">
        <v>422</v>
      </c>
    </row>
    <row r="245" spans="1:5" x14ac:dyDescent="0.25">
      <c r="A245" t="s">
        <v>321</v>
      </c>
      <c r="B245" t="s">
        <v>935</v>
      </c>
      <c r="C245" t="s">
        <v>417</v>
      </c>
      <c r="D245" t="s">
        <v>639</v>
      </c>
    </row>
    <row r="246" spans="1:5" x14ac:dyDescent="0.25">
      <c r="A246" t="s">
        <v>304</v>
      </c>
      <c r="B246" t="s">
        <v>2168</v>
      </c>
      <c r="C246" t="s">
        <v>1523</v>
      </c>
      <c r="D246" t="s">
        <v>489</v>
      </c>
    </row>
    <row r="248" spans="1:5" x14ac:dyDescent="0.25">
      <c r="A248" t="s">
        <v>2212</v>
      </c>
    </row>
    <row r="249" spans="1:5" x14ac:dyDescent="0.25">
      <c r="A249" t="s">
        <v>2107</v>
      </c>
    </row>
    <row r="250" spans="1:5" x14ac:dyDescent="0.25">
      <c r="A250" t="s">
        <v>313</v>
      </c>
      <c r="B250" t="s">
        <v>273</v>
      </c>
      <c r="C250" t="s">
        <v>779</v>
      </c>
      <c r="D250" t="s">
        <v>761</v>
      </c>
      <c r="E250" t="s">
        <v>763</v>
      </c>
    </row>
    <row r="251" spans="1:5" x14ac:dyDescent="0.25">
      <c r="A251" t="s">
        <v>314</v>
      </c>
      <c r="B251" t="s">
        <v>475</v>
      </c>
      <c r="C251" t="s">
        <v>422</v>
      </c>
      <c r="D251" t="s">
        <v>2213</v>
      </c>
      <c r="E251" t="s">
        <v>1012</v>
      </c>
    </row>
    <row r="252" spans="1:5" x14ac:dyDescent="0.25">
      <c r="A252" t="s">
        <v>321</v>
      </c>
      <c r="B252" t="s">
        <v>935</v>
      </c>
      <c r="C252" t="s">
        <v>287</v>
      </c>
      <c r="D252" t="s">
        <v>2214</v>
      </c>
      <c r="E252" t="s">
        <v>640</v>
      </c>
    </row>
    <row r="253" spans="1:5" x14ac:dyDescent="0.25">
      <c r="A253" t="s">
        <v>304</v>
      </c>
      <c r="B253" t="s">
        <v>2168</v>
      </c>
      <c r="C253" t="s">
        <v>599</v>
      </c>
      <c r="D253" t="s">
        <v>1816</v>
      </c>
      <c r="E253" t="s">
        <v>578</v>
      </c>
    </row>
    <row r="255" spans="1:5" x14ac:dyDescent="0.25">
      <c r="A255" t="s">
        <v>2215</v>
      </c>
    </row>
    <row r="256" spans="1:5" x14ac:dyDescent="0.25">
      <c r="A256" t="s">
        <v>2108</v>
      </c>
    </row>
    <row r="257" spans="1:4" x14ac:dyDescent="0.25">
      <c r="A257" t="s">
        <v>313</v>
      </c>
      <c r="B257" t="s">
        <v>273</v>
      </c>
      <c r="C257" t="s">
        <v>761</v>
      </c>
    </row>
    <row r="258" spans="1:4" x14ac:dyDescent="0.25">
      <c r="A258" t="s">
        <v>314</v>
      </c>
      <c r="B258" t="s">
        <v>475</v>
      </c>
      <c r="C258" t="s">
        <v>391</v>
      </c>
    </row>
    <row r="259" spans="1:4" x14ac:dyDescent="0.25">
      <c r="A259" t="s">
        <v>321</v>
      </c>
      <c r="B259" t="s">
        <v>935</v>
      </c>
      <c r="C259" t="s">
        <v>391</v>
      </c>
    </row>
    <row r="260" spans="1:4" x14ac:dyDescent="0.25">
      <c r="A260" t="s">
        <v>304</v>
      </c>
      <c r="B260" t="s">
        <v>2168</v>
      </c>
      <c r="C260" t="s">
        <v>391</v>
      </c>
    </row>
    <row r="262" spans="1:4" x14ac:dyDescent="0.25">
      <c r="A262" t="s">
        <v>2216</v>
      </c>
    </row>
    <row r="263" spans="1:4" x14ac:dyDescent="0.25">
      <c r="A263" t="s">
        <v>2109</v>
      </c>
    </row>
    <row r="264" spans="1:4" x14ac:dyDescent="0.25">
      <c r="A264" t="s">
        <v>313</v>
      </c>
      <c r="B264" t="s">
        <v>273</v>
      </c>
      <c r="C264" t="s">
        <v>761</v>
      </c>
      <c r="D264" t="s">
        <v>763</v>
      </c>
    </row>
    <row r="265" spans="1:4" x14ac:dyDescent="0.25">
      <c r="A265" t="s">
        <v>314</v>
      </c>
      <c r="B265" t="s">
        <v>475</v>
      </c>
      <c r="C265" t="s">
        <v>799</v>
      </c>
      <c r="D265" t="s">
        <v>324</v>
      </c>
    </row>
    <row r="266" spans="1:4" x14ac:dyDescent="0.25">
      <c r="A266" t="s">
        <v>321</v>
      </c>
      <c r="B266" t="s">
        <v>935</v>
      </c>
      <c r="C266" t="s">
        <v>787</v>
      </c>
      <c r="D266" t="s">
        <v>488</v>
      </c>
    </row>
    <row r="267" spans="1:4" x14ac:dyDescent="0.25">
      <c r="A267" t="s">
        <v>304</v>
      </c>
      <c r="B267" t="s">
        <v>2168</v>
      </c>
      <c r="C267" t="s">
        <v>2217</v>
      </c>
      <c r="D267" t="s">
        <v>948</v>
      </c>
    </row>
    <row r="269" spans="1:4" x14ac:dyDescent="0.25">
      <c r="A269" t="s">
        <v>2218</v>
      </c>
    </row>
    <row r="270" spans="1:4" x14ac:dyDescent="0.25">
      <c r="A270" t="s">
        <v>2110</v>
      </c>
    </row>
    <row r="271" spans="1:4" x14ac:dyDescent="0.25">
      <c r="A271" t="s">
        <v>272</v>
      </c>
      <c r="B271" t="s">
        <v>273</v>
      </c>
      <c r="C271" t="s">
        <v>402</v>
      </c>
      <c r="D271" t="s">
        <v>406</v>
      </c>
    </row>
    <row r="272" spans="1:4" x14ac:dyDescent="0.25">
      <c r="A272" t="s">
        <v>282</v>
      </c>
      <c r="B272" t="s">
        <v>743</v>
      </c>
      <c r="C272" t="s">
        <v>467</v>
      </c>
      <c r="D272" t="s">
        <v>1845</v>
      </c>
    </row>
    <row r="273" spans="1:10" x14ac:dyDescent="0.25">
      <c r="A273" t="s">
        <v>290</v>
      </c>
      <c r="B273" t="s">
        <v>1462</v>
      </c>
      <c r="C273" t="s">
        <v>287</v>
      </c>
      <c r="D273" t="s">
        <v>391</v>
      </c>
    </row>
    <row r="274" spans="1:10" x14ac:dyDescent="0.25">
      <c r="A274" t="s">
        <v>298</v>
      </c>
      <c r="B274" t="s">
        <v>360</v>
      </c>
      <c r="C274" t="s">
        <v>287</v>
      </c>
      <c r="D274" t="s">
        <v>391</v>
      </c>
    </row>
    <row r="275" spans="1:10" x14ac:dyDescent="0.25">
      <c r="A275" t="s">
        <v>304</v>
      </c>
      <c r="B275" t="s">
        <v>2168</v>
      </c>
      <c r="C275" t="s">
        <v>599</v>
      </c>
      <c r="D275" t="s">
        <v>2219</v>
      </c>
    </row>
    <row r="277" spans="1:10" x14ac:dyDescent="0.25">
      <c r="A277" t="s">
        <v>2220</v>
      </c>
    </row>
    <row r="278" spans="1:10" x14ac:dyDescent="0.25">
      <c r="A278" t="s">
        <v>2111</v>
      </c>
    </row>
    <row r="279" spans="1:10" x14ac:dyDescent="0.25">
      <c r="A279" t="s">
        <v>313</v>
      </c>
      <c r="B279" t="s">
        <v>273</v>
      </c>
      <c r="C279" t="s">
        <v>402</v>
      </c>
      <c r="D279" t="s">
        <v>406</v>
      </c>
    </row>
    <row r="280" spans="1:10" x14ac:dyDescent="0.25">
      <c r="A280" t="s">
        <v>314</v>
      </c>
      <c r="B280" t="s">
        <v>475</v>
      </c>
      <c r="C280" t="s">
        <v>422</v>
      </c>
      <c r="D280" t="s">
        <v>2185</v>
      </c>
    </row>
    <row r="281" spans="1:10" x14ac:dyDescent="0.25">
      <c r="A281" t="s">
        <v>321</v>
      </c>
      <c r="B281" t="s">
        <v>935</v>
      </c>
      <c r="C281" t="s">
        <v>287</v>
      </c>
      <c r="D281" t="s">
        <v>391</v>
      </c>
    </row>
    <row r="282" spans="1:10" x14ac:dyDescent="0.25">
      <c r="A282" t="s">
        <v>304</v>
      </c>
      <c r="B282" t="s">
        <v>2168</v>
      </c>
      <c r="C282" t="s">
        <v>599</v>
      </c>
      <c r="D282" t="s">
        <v>2219</v>
      </c>
    </row>
    <row r="284" spans="1:10" x14ac:dyDescent="0.25">
      <c r="A284" t="s">
        <v>2221</v>
      </c>
    </row>
    <row r="285" spans="1:10" x14ac:dyDescent="0.25">
      <c r="A285" t="s">
        <v>120</v>
      </c>
    </row>
    <row r="286" spans="1:10" x14ac:dyDescent="0.25">
      <c r="A286" t="s">
        <v>272</v>
      </c>
      <c r="B286" t="s">
        <v>273</v>
      </c>
      <c r="C286" t="s">
        <v>808</v>
      </c>
      <c r="D286" t="s">
        <v>809</v>
      </c>
      <c r="E286" t="s">
        <v>372</v>
      </c>
      <c r="F286" t="s">
        <v>810</v>
      </c>
      <c r="G286" t="s">
        <v>357</v>
      </c>
      <c r="H286" t="s">
        <v>811</v>
      </c>
      <c r="I286" t="s">
        <v>280</v>
      </c>
      <c r="J286" t="s">
        <v>812</v>
      </c>
    </row>
    <row r="287" spans="1:10" x14ac:dyDescent="0.25">
      <c r="A287" t="s">
        <v>282</v>
      </c>
      <c r="B287" t="s">
        <v>452</v>
      </c>
      <c r="C287" t="s">
        <v>588</v>
      </c>
      <c r="D287" t="s">
        <v>1547</v>
      </c>
      <c r="E287" t="s">
        <v>287</v>
      </c>
      <c r="F287" t="s">
        <v>936</v>
      </c>
      <c r="G287" t="s">
        <v>287</v>
      </c>
      <c r="H287" t="s">
        <v>287</v>
      </c>
      <c r="I287" t="s">
        <v>287</v>
      </c>
      <c r="J287" t="s">
        <v>586</v>
      </c>
    </row>
    <row r="288" spans="1:10" x14ac:dyDescent="0.25">
      <c r="A288" t="s">
        <v>290</v>
      </c>
      <c r="B288" t="s">
        <v>1859</v>
      </c>
      <c r="C288" t="s">
        <v>2222</v>
      </c>
      <c r="D288" t="s">
        <v>2223</v>
      </c>
      <c r="E288" t="s">
        <v>287</v>
      </c>
      <c r="F288" t="s">
        <v>1873</v>
      </c>
      <c r="G288" t="s">
        <v>287</v>
      </c>
      <c r="H288" t="s">
        <v>287</v>
      </c>
      <c r="I288" t="s">
        <v>287</v>
      </c>
      <c r="J288" t="s">
        <v>565</v>
      </c>
    </row>
    <row r="289" spans="1:10" x14ac:dyDescent="0.25">
      <c r="A289" t="s">
        <v>298</v>
      </c>
      <c r="B289" t="s">
        <v>360</v>
      </c>
      <c r="C289" t="s">
        <v>391</v>
      </c>
      <c r="D289" t="s">
        <v>287</v>
      </c>
      <c r="E289" t="s">
        <v>287</v>
      </c>
      <c r="F289" t="s">
        <v>287</v>
      </c>
      <c r="G289" t="s">
        <v>287</v>
      </c>
      <c r="H289" t="s">
        <v>287</v>
      </c>
      <c r="I289" t="s">
        <v>287</v>
      </c>
      <c r="J289" t="s">
        <v>287</v>
      </c>
    </row>
    <row r="290" spans="1:10" x14ac:dyDescent="0.25">
      <c r="A290" t="s">
        <v>304</v>
      </c>
      <c r="B290" t="s">
        <v>817</v>
      </c>
      <c r="C290" t="s">
        <v>1659</v>
      </c>
      <c r="D290" t="s">
        <v>2224</v>
      </c>
      <c r="E290" t="s">
        <v>287</v>
      </c>
      <c r="F290" t="s">
        <v>818</v>
      </c>
      <c r="G290" t="s">
        <v>287</v>
      </c>
      <c r="H290" t="s">
        <v>287</v>
      </c>
      <c r="I290" t="s">
        <v>287</v>
      </c>
      <c r="J290" t="s">
        <v>344</v>
      </c>
    </row>
    <row r="292" spans="1:10" x14ac:dyDescent="0.25">
      <c r="A292" t="s">
        <v>2225</v>
      </c>
    </row>
    <row r="293" spans="1:10" x14ac:dyDescent="0.25">
      <c r="A293" t="s">
        <v>122</v>
      </c>
    </row>
    <row r="294" spans="1:10" x14ac:dyDescent="0.25">
      <c r="A294" t="s">
        <v>371</v>
      </c>
      <c r="B294" t="s">
        <v>273</v>
      </c>
      <c r="C294" t="s">
        <v>808</v>
      </c>
      <c r="D294" t="s">
        <v>809</v>
      </c>
      <c r="E294" t="s">
        <v>372</v>
      </c>
      <c r="F294" t="s">
        <v>810</v>
      </c>
      <c r="G294" t="s">
        <v>357</v>
      </c>
      <c r="H294" t="s">
        <v>811</v>
      </c>
      <c r="I294" t="s">
        <v>280</v>
      </c>
      <c r="J294" t="s">
        <v>812</v>
      </c>
    </row>
    <row r="295" spans="1:10" x14ac:dyDescent="0.25">
      <c r="A295" t="s">
        <v>375</v>
      </c>
      <c r="B295" t="s">
        <v>365</v>
      </c>
      <c r="C295" t="s">
        <v>519</v>
      </c>
      <c r="D295" t="s">
        <v>519</v>
      </c>
      <c r="E295" t="s">
        <v>287</v>
      </c>
      <c r="F295" t="s">
        <v>287</v>
      </c>
      <c r="G295" t="s">
        <v>287</v>
      </c>
      <c r="H295" t="s">
        <v>287</v>
      </c>
      <c r="I295" t="s">
        <v>287</v>
      </c>
      <c r="J295" t="s">
        <v>287</v>
      </c>
    </row>
    <row r="296" spans="1:10" x14ac:dyDescent="0.25">
      <c r="A296" t="s">
        <v>380</v>
      </c>
      <c r="B296" t="s">
        <v>2067</v>
      </c>
      <c r="C296" t="s">
        <v>2053</v>
      </c>
      <c r="D296" t="s">
        <v>2226</v>
      </c>
      <c r="E296" t="s">
        <v>287</v>
      </c>
      <c r="F296" t="s">
        <v>1426</v>
      </c>
      <c r="G296" t="s">
        <v>287</v>
      </c>
      <c r="H296" t="s">
        <v>287</v>
      </c>
      <c r="I296" t="s">
        <v>287</v>
      </c>
      <c r="J296" t="s">
        <v>908</v>
      </c>
    </row>
    <row r="297" spans="1:10" x14ac:dyDescent="0.25">
      <c r="A297" t="s">
        <v>386</v>
      </c>
      <c r="B297" t="s">
        <v>360</v>
      </c>
      <c r="C297" t="s">
        <v>391</v>
      </c>
      <c r="D297" t="s">
        <v>287</v>
      </c>
      <c r="E297" t="s">
        <v>287</v>
      </c>
      <c r="F297" t="s">
        <v>287</v>
      </c>
      <c r="G297" t="s">
        <v>287</v>
      </c>
      <c r="H297" t="s">
        <v>287</v>
      </c>
      <c r="I297" t="s">
        <v>287</v>
      </c>
      <c r="J297" t="s">
        <v>287</v>
      </c>
    </row>
    <row r="298" spans="1:10" x14ac:dyDescent="0.25">
      <c r="A298" t="s">
        <v>392</v>
      </c>
      <c r="B298" t="s">
        <v>1172</v>
      </c>
      <c r="C298" t="s">
        <v>404</v>
      </c>
      <c r="D298" t="s">
        <v>1816</v>
      </c>
      <c r="E298" t="s">
        <v>287</v>
      </c>
      <c r="F298" t="s">
        <v>669</v>
      </c>
      <c r="G298" t="s">
        <v>287</v>
      </c>
      <c r="H298" t="s">
        <v>287</v>
      </c>
      <c r="I298" t="s">
        <v>287</v>
      </c>
      <c r="J298" t="s">
        <v>660</v>
      </c>
    </row>
    <row r="299" spans="1:10" x14ac:dyDescent="0.25">
      <c r="A299" t="s">
        <v>304</v>
      </c>
      <c r="B299" t="s">
        <v>817</v>
      </c>
      <c r="C299" t="s">
        <v>1659</v>
      </c>
      <c r="D299" t="s">
        <v>2224</v>
      </c>
      <c r="E299" t="s">
        <v>287</v>
      </c>
      <c r="F299" t="s">
        <v>818</v>
      </c>
      <c r="G299" t="s">
        <v>287</v>
      </c>
      <c r="H299" t="s">
        <v>287</v>
      </c>
      <c r="I299" t="s">
        <v>287</v>
      </c>
      <c r="J299" t="s">
        <v>344</v>
      </c>
    </row>
    <row r="301" spans="1:10" x14ac:dyDescent="0.25">
      <c r="A301" t="s">
        <v>2227</v>
      </c>
    </row>
    <row r="302" spans="1:10" x14ac:dyDescent="0.25">
      <c r="A302" t="s">
        <v>123</v>
      </c>
    </row>
    <row r="303" spans="1:10" x14ac:dyDescent="0.25">
      <c r="A303" t="s">
        <v>313</v>
      </c>
      <c r="B303" t="s">
        <v>273</v>
      </c>
      <c r="C303" t="s">
        <v>808</v>
      </c>
      <c r="D303" t="s">
        <v>809</v>
      </c>
      <c r="E303" t="s">
        <v>372</v>
      </c>
      <c r="F303" t="s">
        <v>810</v>
      </c>
      <c r="G303" t="s">
        <v>357</v>
      </c>
      <c r="H303" t="s">
        <v>811</v>
      </c>
      <c r="I303" t="s">
        <v>280</v>
      </c>
      <c r="J303" t="s">
        <v>812</v>
      </c>
    </row>
    <row r="304" spans="1:10" x14ac:dyDescent="0.25">
      <c r="A304" t="s">
        <v>314</v>
      </c>
      <c r="B304" t="s">
        <v>1494</v>
      </c>
      <c r="C304" t="s">
        <v>1026</v>
      </c>
      <c r="D304" t="s">
        <v>1013</v>
      </c>
      <c r="E304" t="s">
        <v>287</v>
      </c>
      <c r="F304" t="s">
        <v>324</v>
      </c>
      <c r="G304" t="s">
        <v>287</v>
      </c>
      <c r="H304" t="s">
        <v>287</v>
      </c>
      <c r="I304" t="s">
        <v>287</v>
      </c>
      <c r="J304" t="s">
        <v>678</v>
      </c>
    </row>
    <row r="305" spans="1:10" x14ac:dyDescent="0.25">
      <c r="A305" t="s">
        <v>321</v>
      </c>
      <c r="B305" t="s">
        <v>1802</v>
      </c>
      <c r="C305" t="s">
        <v>1120</v>
      </c>
      <c r="D305" t="s">
        <v>777</v>
      </c>
      <c r="E305" t="s">
        <v>287</v>
      </c>
      <c r="F305" t="s">
        <v>339</v>
      </c>
      <c r="G305" t="s">
        <v>287</v>
      </c>
      <c r="H305" t="s">
        <v>287</v>
      </c>
      <c r="I305" t="s">
        <v>287</v>
      </c>
      <c r="J305" t="s">
        <v>1073</v>
      </c>
    </row>
    <row r="306" spans="1:10" x14ac:dyDescent="0.25">
      <c r="A306" t="s">
        <v>304</v>
      </c>
      <c r="B306" t="s">
        <v>817</v>
      </c>
      <c r="C306" t="s">
        <v>1659</v>
      </c>
      <c r="D306" t="s">
        <v>2224</v>
      </c>
      <c r="E306" t="s">
        <v>287</v>
      </c>
      <c r="F306" t="s">
        <v>818</v>
      </c>
      <c r="G306" t="s">
        <v>287</v>
      </c>
      <c r="H306" t="s">
        <v>287</v>
      </c>
      <c r="I306" t="s">
        <v>287</v>
      </c>
      <c r="J306" t="s">
        <v>344</v>
      </c>
    </row>
    <row r="308" spans="1:10" x14ac:dyDescent="0.25">
      <c r="A308" t="s">
        <v>2228</v>
      </c>
    </row>
    <row r="309" spans="1:10" x14ac:dyDescent="0.25">
      <c r="A309" t="s">
        <v>2112</v>
      </c>
    </row>
    <row r="310" spans="1:10" x14ac:dyDescent="0.25">
      <c r="A310" t="s">
        <v>272</v>
      </c>
      <c r="B310" t="s">
        <v>273</v>
      </c>
      <c r="C310" t="s">
        <v>852</v>
      </c>
      <c r="D310" t="s">
        <v>853</v>
      </c>
      <c r="E310" t="s">
        <v>854</v>
      </c>
      <c r="F310" t="s">
        <v>372</v>
      </c>
      <c r="G310" t="s">
        <v>544</v>
      </c>
      <c r="H310" t="s">
        <v>546</v>
      </c>
    </row>
    <row r="311" spans="1:10" x14ac:dyDescent="0.25">
      <c r="A311" t="s">
        <v>282</v>
      </c>
      <c r="B311" t="s">
        <v>743</v>
      </c>
      <c r="C311" t="s">
        <v>467</v>
      </c>
      <c r="D311" t="s">
        <v>575</v>
      </c>
      <c r="E311" t="s">
        <v>744</v>
      </c>
      <c r="F311" t="s">
        <v>1140</v>
      </c>
      <c r="G311" t="s">
        <v>564</v>
      </c>
      <c r="H311" t="s">
        <v>1140</v>
      </c>
    </row>
    <row r="312" spans="1:10" x14ac:dyDescent="0.25">
      <c r="A312" t="s">
        <v>290</v>
      </c>
      <c r="B312" t="s">
        <v>1462</v>
      </c>
      <c r="C312" t="s">
        <v>1423</v>
      </c>
      <c r="D312" t="s">
        <v>593</v>
      </c>
      <c r="E312" t="s">
        <v>1443</v>
      </c>
      <c r="F312" t="s">
        <v>409</v>
      </c>
      <c r="G312" t="s">
        <v>880</v>
      </c>
      <c r="H312" t="s">
        <v>682</v>
      </c>
    </row>
    <row r="313" spans="1:10" x14ac:dyDescent="0.25">
      <c r="A313" t="s">
        <v>298</v>
      </c>
      <c r="B313" t="s">
        <v>360</v>
      </c>
      <c r="C313" t="s">
        <v>391</v>
      </c>
      <c r="D313" t="s">
        <v>287</v>
      </c>
      <c r="E313" t="s">
        <v>287</v>
      </c>
      <c r="F313" t="s">
        <v>287</v>
      </c>
      <c r="G313" t="s">
        <v>287</v>
      </c>
      <c r="H313" t="s">
        <v>287</v>
      </c>
    </row>
    <row r="314" spans="1:10" x14ac:dyDescent="0.25">
      <c r="A314" t="s">
        <v>304</v>
      </c>
      <c r="B314" t="s">
        <v>2168</v>
      </c>
      <c r="C314" t="s">
        <v>1315</v>
      </c>
      <c r="D314" t="s">
        <v>615</v>
      </c>
      <c r="E314" t="s">
        <v>1901</v>
      </c>
      <c r="F314" t="s">
        <v>1315</v>
      </c>
      <c r="G314" t="s">
        <v>946</v>
      </c>
      <c r="H314" t="s">
        <v>903</v>
      </c>
    </row>
    <row r="316" spans="1:10" x14ac:dyDescent="0.25">
      <c r="A316" t="s">
        <v>2229</v>
      </c>
    </row>
    <row r="317" spans="1:10" x14ac:dyDescent="0.25">
      <c r="A317" t="s">
        <v>2113</v>
      </c>
    </row>
    <row r="318" spans="1:10" x14ac:dyDescent="0.25">
      <c r="A318" t="s">
        <v>313</v>
      </c>
      <c r="B318" t="s">
        <v>273</v>
      </c>
      <c r="C318" t="s">
        <v>852</v>
      </c>
      <c r="D318" t="s">
        <v>853</v>
      </c>
      <c r="E318" t="s">
        <v>854</v>
      </c>
      <c r="F318" t="s">
        <v>372</v>
      </c>
      <c r="G318" t="s">
        <v>544</v>
      </c>
      <c r="H318" t="s">
        <v>546</v>
      </c>
    </row>
    <row r="319" spans="1:10" x14ac:dyDescent="0.25">
      <c r="A319" t="s">
        <v>314</v>
      </c>
      <c r="B319" t="s">
        <v>475</v>
      </c>
      <c r="C319" t="s">
        <v>325</v>
      </c>
      <c r="D319" t="s">
        <v>414</v>
      </c>
      <c r="E319" t="s">
        <v>2230</v>
      </c>
      <c r="F319" t="s">
        <v>324</v>
      </c>
      <c r="G319" t="s">
        <v>1280</v>
      </c>
      <c r="H319" t="s">
        <v>1012</v>
      </c>
    </row>
    <row r="320" spans="1:10" x14ac:dyDescent="0.25">
      <c r="A320" t="s">
        <v>321</v>
      </c>
      <c r="B320" t="s">
        <v>935</v>
      </c>
      <c r="C320" t="s">
        <v>569</v>
      </c>
      <c r="D320" t="s">
        <v>681</v>
      </c>
      <c r="E320" t="s">
        <v>987</v>
      </c>
      <c r="F320" t="s">
        <v>681</v>
      </c>
      <c r="G320" t="s">
        <v>1118</v>
      </c>
      <c r="H320" t="s">
        <v>728</v>
      </c>
    </row>
    <row r="321" spans="1:8" x14ac:dyDescent="0.25">
      <c r="A321" t="s">
        <v>304</v>
      </c>
      <c r="B321" t="s">
        <v>2168</v>
      </c>
      <c r="C321" t="s">
        <v>1315</v>
      </c>
      <c r="D321" t="s">
        <v>615</v>
      </c>
      <c r="E321" t="s">
        <v>1901</v>
      </c>
      <c r="F321" t="s">
        <v>1315</v>
      </c>
      <c r="G321" t="s">
        <v>946</v>
      </c>
      <c r="H321" t="s">
        <v>903</v>
      </c>
    </row>
    <row r="323" spans="1:8" x14ac:dyDescent="0.25">
      <c r="A323" t="s">
        <v>2231</v>
      </c>
    </row>
    <row r="324" spans="1:8" x14ac:dyDescent="0.25">
      <c r="A324" t="s">
        <v>2114</v>
      </c>
    </row>
    <row r="325" spans="1:8" x14ac:dyDescent="0.25">
      <c r="A325" t="s">
        <v>272</v>
      </c>
      <c r="B325" t="s">
        <v>273</v>
      </c>
      <c r="C325" t="s">
        <v>862</v>
      </c>
      <c r="D325" t="s">
        <v>863</v>
      </c>
      <c r="E325" t="s">
        <v>864</v>
      </c>
      <c r="F325" t="s">
        <v>865</v>
      </c>
      <c r="G325" t="s">
        <v>866</v>
      </c>
    </row>
    <row r="326" spans="1:8" x14ac:dyDescent="0.25">
      <c r="A326" t="s">
        <v>282</v>
      </c>
      <c r="B326" t="s">
        <v>548</v>
      </c>
      <c r="C326" t="s">
        <v>550</v>
      </c>
      <c r="D326" t="s">
        <v>517</v>
      </c>
      <c r="E326" t="s">
        <v>902</v>
      </c>
      <c r="F326" t="s">
        <v>1430</v>
      </c>
      <c r="G326" t="s">
        <v>551</v>
      </c>
    </row>
    <row r="327" spans="1:8" x14ac:dyDescent="0.25">
      <c r="A327" t="s">
        <v>290</v>
      </c>
      <c r="B327" t="s">
        <v>2232</v>
      </c>
      <c r="C327" t="s">
        <v>409</v>
      </c>
      <c r="D327" t="s">
        <v>409</v>
      </c>
      <c r="E327" t="s">
        <v>563</v>
      </c>
      <c r="F327" t="s">
        <v>1582</v>
      </c>
      <c r="G327" t="s">
        <v>563</v>
      </c>
    </row>
    <row r="328" spans="1:8" x14ac:dyDescent="0.25">
      <c r="A328" t="s">
        <v>304</v>
      </c>
      <c r="B328" t="s">
        <v>848</v>
      </c>
      <c r="C328" t="s">
        <v>318</v>
      </c>
      <c r="D328" t="s">
        <v>383</v>
      </c>
      <c r="E328" t="s">
        <v>565</v>
      </c>
      <c r="F328" t="s">
        <v>1359</v>
      </c>
      <c r="G328" t="s">
        <v>1142</v>
      </c>
    </row>
    <row r="330" spans="1:8" x14ac:dyDescent="0.25">
      <c r="A330" t="s">
        <v>2233</v>
      </c>
    </row>
    <row r="331" spans="1:8" x14ac:dyDescent="0.25">
      <c r="A331" t="s">
        <v>2115</v>
      </c>
    </row>
    <row r="332" spans="1:8" x14ac:dyDescent="0.25">
      <c r="A332" t="s">
        <v>313</v>
      </c>
      <c r="B332" t="s">
        <v>273</v>
      </c>
      <c r="C332" t="s">
        <v>862</v>
      </c>
      <c r="D332" t="s">
        <v>863</v>
      </c>
      <c r="E332" t="s">
        <v>864</v>
      </c>
      <c r="F332" t="s">
        <v>865</v>
      </c>
      <c r="G332" t="s">
        <v>866</v>
      </c>
    </row>
    <row r="333" spans="1:8" x14ac:dyDescent="0.25">
      <c r="A333" t="s">
        <v>314</v>
      </c>
      <c r="B333" t="s">
        <v>840</v>
      </c>
      <c r="C333" t="s">
        <v>301</v>
      </c>
      <c r="D333" t="s">
        <v>301</v>
      </c>
      <c r="E333" t="s">
        <v>887</v>
      </c>
      <c r="F333" t="s">
        <v>1453</v>
      </c>
      <c r="G333" t="s">
        <v>887</v>
      </c>
    </row>
    <row r="334" spans="1:8" x14ac:dyDescent="0.25">
      <c r="A334" t="s">
        <v>321</v>
      </c>
      <c r="B334" t="s">
        <v>1494</v>
      </c>
      <c r="C334" t="s">
        <v>342</v>
      </c>
      <c r="D334" t="s">
        <v>324</v>
      </c>
      <c r="E334" t="s">
        <v>679</v>
      </c>
      <c r="F334" t="s">
        <v>1202</v>
      </c>
      <c r="G334" t="s">
        <v>774</v>
      </c>
    </row>
    <row r="335" spans="1:8" x14ac:dyDescent="0.25">
      <c r="A335" t="s">
        <v>304</v>
      </c>
      <c r="B335" t="s">
        <v>848</v>
      </c>
      <c r="C335" t="s">
        <v>318</v>
      </c>
      <c r="D335" t="s">
        <v>383</v>
      </c>
      <c r="E335" t="s">
        <v>565</v>
      </c>
      <c r="F335" t="s">
        <v>1359</v>
      </c>
      <c r="G335" t="s">
        <v>1142</v>
      </c>
    </row>
    <row r="337" spans="1:18" x14ac:dyDescent="0.25">
      <c r="A337" t="s">
        <v>883</v>
      </c>
    </row>
    <row r="338" spans="1:18" x14ac:dyDescent="0.25">
      <c r="A338" t="s">
        <v>2116</v>
      </c>
    </row>
    <row r="339" spans="1:18" x14ac:dyDescent="0.25">
      <c r="A339" t="s">
        <v>313</v>
      </c>
      <c r="B339" t="s">
        <v>273</v>
      </c>
      <c r="C339" t="s">
        <v>884</v>
      </c>
      <c r="D339" t="s">
        <v>885</v>
      </c>
    </row>
    <row r="340" spans="1:18" x14ac:dyDescent="0.25">
      <c r="A340" t="s">
        <v>314</v>
      </c>
      <c r="B340" t="s">
        <v>475</v>
      </c>
      <c r="C340" t="s">
        <v>2224</v>
      </c>
      <c r="D340" t="s">
        <v>1048</v>
      </c>
    </row>
    <row r="341" spans="1:18" x14ac:dyDescent="0.25">
      <c r="A341" t="s">
        <v>321</v>
      </c>
      <c r="B341" t="s">
        <v>935</v>
      </c>
      <c r="C341" t="s">
        <v>2214</v>
      </c>
      <c r="D341" t="s">
        <v>640</v>
      </c>
    </row>
    <row r="342" spans="1:18" x14ac:dyDescent="0.25">
      <c r="A342" t="s">
        <v>304</v>
      </c>
      <c r="B342" t="s">
        <v>2168</v>
      </c>
      <c r="C342" t="s">
        <v>1165</v>
      </c>
      <c r="D342" t="s">
        <v>284</v>
      </c>
    </row>
    <row r="344" spans="1:18" x14ac:dyDescent="0.25">
      <c r="A344" t="s">
        <v>2234</v>
      </c>
    </row>
    <row r="345" spans="1:18" x14ac:dyDescent="0.25">
      <c r="A345" t="s">
        <v>2117</v>
      </c>
    </row>
    <row r="346" spans="1:18" x14ac:dyDescent="0.25">
      <c r="A346" t="s">
        <v>272</v>
      </c>
      <c r="B346" t="s">
        <v>273</v>
      </c>
      <c r="C346" t="s">
        <v>889</v>
      </c>
      <c r="D346" t="s">
        <v>890</v>
      </c>
      <c r="E346" t="s">
        <v>891</v>
      </c>
      <c r="F346" t="s">
        <v>372</v>
      </c>
      <c r="G346" t="s">
        <v>892</v>
      </c>
      <c r="H346" t="s">
        <v>893</v>
      </c>
      <c r="I346" t="s">
        <v>894</v>
      </c>
      <c r="J346" t="s">
        <v>895</v>
      </c>
      <c r="K346" t="s">
        <v>896</v>
      </c>
      <c r="L346" t="s">
        <v>897</v>
      </c>
      <c r="M346" t="s">
        <v>357</v>
      </c>
      <c r="N346" t="s">
        <v>280</v>
      </c>
      <c r="O346" t="s">
        <v>898</v>
      </c>
      <c r="P346" t="s">
        <v>899</v>
      </c>
      <c r="Q346" t="s">
        <v>900</v>
      </c>
      <c r="R346" t="s">
        <v>901</v>
      </c>
    </row>
    <row r="347" spans="1:18" x14ac:dyDescent="0.25">
      <c r="A347" t="s">
        <v>282</v>
      </c>
      <c r="B347" t="s">
        <v>568</v>
      </c>
      <c r="C347" t="s">
        <v>439</v>
      </c>
      <c r="D347" t="s">
        <v>360</v>
      </c>
      <c r="E347" t="s">
        <v>368</v>
      </c>
      <c r="F347" t="s">
        <v>362</v>
      </c>
      <c r="G347" t="s">
        <v>449</v>
      </c>
      <c r="H347" t="s">
        <v>362</v>
      </c>
      <c r="I347" t="s">
        <v>368</v>
      </c>
      <c r="J347" t="s">
        <v>362</v>
      </c>
      <c r="K347" t="s">
        <v>362</v>
      </c>
      <c r="L347" t="s">
        <v>362</v>
      </c>
      <c r="M347" t="s">
        <v>362</v>
      </c>
      <c r="N347" t="s">
        <v>362</v>
      </c>
      <c r="O347" t="s">
        <v>360</v>
      </c>
      <c r="P347" t="s">
        <v>362</v>
      </c>
      <c r="Q347" t="s">
        <v>362</v>
      </c>
      <c r="R347" t="s">
        <v>368</v>
      </c>
    </row>
    <row r="348" spans="1:18" x14ac:dyDescent="0.25">
      <c r="A348" t="s">
        <v>290</v>
      </c>
      <c r="B348" t="s">
        <v>1156</v>
      </c>
      <c r="C348" t="s">
        <v>438</v>
      </c>
      <c r="D348" t="s">
        <v>362</v>
      </c>
      <c r="E348" t="s">
        <v>360</v>
      </c>
      <c r="F348" t="s">
        <v>362</v>
      </c>
      <c r="G348" t="s">
        <v>1875</v>
      </c>
      <c r="H348" t="s">
        <v>362</v>
      </c>
      <c r="I348" t="s">
        <v>439</v>
      </c>
      <c r="J348" t="s">
        <v>362</v>
      </c>
      <c r="K348" t="s">
        <v>362</v>
      </c>
      <c r="L348" t="s">
        <v>360</v>
      </c>
      <c r="M348" t="s">
        <v>362</v>
      </c>
      <c r="N348" t="s">
        <v>362</v>
      </c>
      <c r="O348" t="s">
        <v>360</v>
      </c>
      <c r="P348" t="s">
        <v>362</v>
      </c>
      <c r="Q348" t="s">
        <v>362</v>
      </c>
      <c r="R348" t="s">
        <v>360</v>
      </c>
    </row>
    <row r="349" spans="1:18" x14ac:dyDescent="0.25">
      <c r="A349" t="s">
        <v>304</v>
      </c>
      <c r="B349" t="s">
        <v>573</v>
      </c>
      <c r="C349" t="s">
        <v>359</v>
      </c>
      <c r="D349" t="s">
        <v>360</v>
      </c>
      <c r="E349" t="s">
        <v>365</v>
      </c>
      <c r="F349" t="s">
        <v>362</v>
      </c>
      <c r="G349" t="s">
        <v>813</v>
      </c>
      <c r="H349" t="s">
        <v>362</v>
      </c>
      <c r="I349" t="s">
        <v>438</v>
      </c>
      <c r="J349" t="s">
        <v>362</v>
      </c>
      <c r="K349" t="s">
        <v>362</v>
      </c>
      <c r="L349" t="s">
        <v>360</v>
      </c>
      <c r="M349" t="s">
        <v>362</v>
      </c>
      <c r="N349" t="s">
        <v>362</v>
      </c>
      <c r="O349" t="s">
        <v>368</v>
      </c>
      <c r="P349" t="s">
        <v>362</v>
      </c>
      <c r="Q349" t="s">
        <v>362</v>
      </c>
      <c r="R349" t="s">
        <v>365</v>
      </c>
    </row>
    <row r="351" spans="1:18" x14ac:dyDescent="0.25">
      <c r="A351" t="s">
        <v>2235</v>
      </c>
    </row>
    <row r="352" spans="1:18" x14ac:dyDescent="0.25">
      <c r="A352" t="s">
        <v>131</v>
      </c>
    </row>
    <row r="353" spans="1:18" x14ac:dyDescent="0.25">
      <c r="A353" t="s">
        <v>371</v>
      </c>
      <c r="B353" t="s">
        <v>273</v>
      </c>
      <c r="C353" t="s">
        <v>889</v>
      </c>
      <c r="D353" t="s">
        <v>890</v>
      </c>
      <c r="E353" t="s">
        <v>891</v>
      </c>
      <c r="F353" t="s">
        <v>372</v>
      </c>
      <c r="G353" t="s">
        <v>892</v>
      </c>
      <c r="H353" t="s">
        <v>893</v>
      </c>
      <c r="I353" t="s">
        <v>894</v>
      </c>
      <c r="J353" t="s">
        <v>895</v>
      </c>
      <c r="K353" t="s">
        <v>896</v>
      </c>
      <c r="L353" t="s">
        <v>897</v>
      </c>
      <c r="M353" t="s">
        <v>357</v>
      </c>
      <c r="N353" t="s">
        <v>280</v>
      </c>
      <c r="O353" t="s">
        <v>898</v>
      </c>
      <c r="P353" t="s">
        <v>899</v>
      </c>
      <c r="Q353" t="s">
        <v>900</v>
      </c>
      <c r="R353" t="s">
        <v>901</v>
      </c>
    </row>
    <row r="354" spans="1:18" x14ac:dyDescent="0.25">
      <c r="A354" t="s">
        <v>375</v>
      </c>
      <c r="B354" t="s">
        <v>368</v>
      </c>
      <c r="C354" t="s">
        <v>287</v>
      </c>
      <c r="D354" t="s">
        <v>581</v>
      </c>
      <c r="E354" t="s">
        <v>287</v>
      </c>
      <c r="F354" t="s">
        <v>287</v>
      </c>
      <c r="G354" t="s">
        <v>581</v>
      </c>
      <c r="H354" t="s">
        <v>287</v>
      </c>
      <c r="I354" t="s">
        <v>287</v>
      </c>
      <c r="J354" t="s">
        <v>287</v>
      </c>
      <c r="K354" t="s">
        <v>287</v>
      </c>
      <c r="L354" t="s">
        <v>287</v>
      </c>
      <c r="M354" t="s">
        <v>287</v>
      </c>
      <c r="N354" t="s">
        <v>287</v>
      </c>
      <c r="O354" t="s">
        <v>287</v>
      </c>
      <c r="P354" t="s">
        <v>287</v>
      </c>
      <c r="Q354" t="s">
        <v>287</v>
      </c>
      <c r="R354" t="s">
        <v>287</v>
      </c>
    </row>
    <row r="355" spans="1:18" x14ac:dyDescent="0.25">
      <c r="A355" t="s">
        <v>380</v>
      </c>
      <c r="B355" t="s">
        <v>1538</v>
      </c>
      <c r="C355" t="s">
        <v>634</v>
      </c>
      <c r="D355" t="s">
        <v>287</v>
      </c>
      <c r="E355" t="s">
        <v>488</v>
      </c>
      <c r="F355" t="s">
        <v>287</v>
      </c>
      <c r="G355" t="s">
        <v>1648</v>
      </c>
      <c r="H355" t="s">
        <v>287</v>
      </c>
      <c r="I355" t="s">
        <v>344</v>
      </c>
      <c r="J355" t="s">
        <v>287</v>
      </c>
      <c r="K355" t="s">
        <v>287</v>
      </c>
      <c r="L355" t="s">
        <v>521</v>
      </c>
      <c r="M355" t="s">
        <v>287</v>
      </c>
      <c r="N355" t="s">
        <v>287</v>
      </c>
      <c r="O355" t="s">
        <v>521</v>
      </c>
      <c r="P355" t="s">
        <v>287</v>
      </c>
      <c r="Q355" t="s">
        <v>287</v>
      </c>
      <c r="R355" t="s">
        <v>488</v>
      </c>
    </row>
    <row r="356" spans="1:18" x14ac:dyDescent="0.25">
      <c r="A356" t="s">
        <v>392</v>
      </c>
      <c r="B356" t="s">
        <v>453</v>
      </c>
      <c r="C356" t="s">
        <v>526</v>
      </c>
      <c r="D356" t="s">
        <v>287</v>
      </c>
      <c r="E356" t="s">
        <v>526</v>
      </c>
      <c r="F356" t="s">
        <v>287</v>
      </c>
      <c r="G356" t="s">
        <v>1511</v>
      </c>
      <c r="H356" t="s">
        <v>287</v>
      </c>
      <c r="I356" t="s">
        <v>526</v>
      </c>
      <c r="J356" t="s">
        <v>287</v>
      </c>
      <c r="K356" t="s">
        <v>287</v>
      </c>
      <c r="L356" t="s">
        <v>287</v>
      </c>
      <c r="M356" t="s">
        <v>287</v>
      </c>
      <c r="N356" t="s">
        <v>287</v>
      </c>
      <c r="O356" t="s">
        <v>526</v>
      </c>
      <c r="P356" t="s">
        <v>287</v>
      </c>
      <c r="Q356" t="s">
        <v>287</v>
      </c>
      <c r="R356" t="s">
        <v>526</v>
      </c>
    </row>
    <row r="357" spans="1:18" x14ac:dyDescent="0.25">
      <c r="A357" t="s">
        <v>304</v>
      </c>
      <c r="B357" t="s">
        <v>573</v>
      </c>
      <c r="C357" t="s">
        <v>1078</v>
      </c>
      <c r="D357" t="s">
        <v>574</v>
      </c>
      <c r="E357" t="s">
        <v>343</v>
      </c>
      <c r="F357" t="s">
        <v>287</v>
      </c>
      <c r="G357" t="s">
        <v>2047</v>
      </c>
      <c r="H357" t="s">
        <v>287</v>
      </c>
      <c r="I357" t="s">
        <v>1919</v>
      </c>
      <c r="J357" t="s">
        <v>287</v>
      </c>
      <c r="K357" t="s">
        <v>287</v>
      </c>
      <c r="L357" t="s">
        <v>574</v>
      </c>
      <c r="M357" t="s">
        <v>287</v>
      </c>
      <c r="N357" t="s">
        <v>287</v>
      </c>
      <c r="O357" t="s">
        <v>416</v>
      </c>
      <c r="P357" t="s">
        <v>287</v>
      </c>
      <c r="Q357" t="s">
        <v>287</v>
      </c>
      <c r="R357" t="s">
        <v>343</v>
      </c>
    </row>
    <row r="359" spans="1:18" x14ac:dyDescent="0.25">
      <c r="A359" t="s">
        <v>2236</v>
      </c>
    </row>
    <row r="360" spans="1:18" x14ac:dyDescent="0.25">
      <c r="A360" t="s">
        <v>132</v>
      </c>
    </row>
    <row r="361" spans="1:18" x14ac:dyDescent="0.25">
      <c r="A361" t="s">
        <v>927</v>
      </c>
      <c r="B361" t="s">
        <v>273</v>
      </c>
      <c r="C361" t="s">
        <v>889</v>
      </c>
      <c r="D361" t="s">
        <v>890</v>
      </c>
      <c r="E361" t="s">
        <v>891</v>
      </c>
      <c r="F361" t="s">
        <v>372</v>
      </c>
      <c r="G361" t="s">
        <v>892</v>
      </c>
      <c r="H361" t="s">
        <v>893</v>
      </c>
      <c r="I361" t="s">
        <v>894</v>
      </c>
      <c r="J361" t="s">
        <v>895</v>
      </c>
      <c r="K361" t="s">
        <v>896</v>
      </c>
      <c r="L361" t="s">
        <v>897</v>
      </c>
      <c r="M361" t="s">
        <v>357</v>
      </c>
      <c r="N361" t="s">
        <v>280</v>
      </c>
      <c r="O361" t="s">
        <v>898</v>
      </c>
      <c r="P361" t="s">
        <v>899</v>
      </c>
      <c r="Q361" t="s">
        <v>900</v>
      </c>
      <c r="R361" t="s">
        <v>901</v>
      </c>
    </row>
    <row r="362" spans="1:18" x14ac:dyDescent="0.25">
      <c r="A362" t="s">
        <v>928</v>
      </c>
      <c r="B362" t="s">
        <v>920</v>
      </c>
      <c r="C362" t="s">
        <v>404</v>
      </c>
      <c r="D362" t="s">
        <v>541</v>
      </c>
      <c r="E362" t="s">
        <v>541</v>
      </c>
      <c r="F362" t="s">
        <v>287</v>
      </c>
      <c r="G362" t="s">
        <v>789</v>
      </c>
      <c r="H362" t="s">
        <v>287</v>
      </c>
      <c r="I362" t="s">
        <v>1331</v>
      </c>
      <c r="J362" t="s">
        <v>287</v>
      </c>
      <c r="K362" t="s">
        <v>287</v>
      </c>
      <c r="L362" t="s">
        <v>541</v>
      </c>
      <c r="M362" t="s">
        <v>287</v>
      </c>
      <c r="N362" t="s">
        <v>287</v>
      </c>
      <c r="O362" t="s">
        <v>343</v>
      </c>
      <c r="P362" t="s">
        <v>287</v>
      </c>
      <c r="Q362" t="s">
        <v>287</v>
      </c>
      <c r="R362" t="s">
        <v>541</v>
      </c>
    </row>
    <row r="363" spans="1:18" x14ac:dyDescent="0.25">
      <c r="A363" t="s">
        <v>934</v>
      </c>
      <c r="B363" t="s">
        <v>449</v>
      </c>
      <c r="C363" t="s">
        <v>593</v>
      </c>
      <c r="D363" t="s">
        <v>287</v>
      </c>
      <c r="E363" t="s">
        <v>831</v>
      </c>
      <c r="F363" t="s">
        <v>287</v>
      </c>
      <c r="G363" t="s">
        <v>830</v>
      </c>
      <c r="H363" t="s">
        <v>287</v>
      </c>
      <c r="I363" t="s">
        <v>349</v>
      </c>
      <c r="J363" t="s">
        <v>287</v>
      </c>
      <c r="K363" t="s">
        <v>287</v>
      </c>
      <c r="L363" t="s">
        <v>287</v>
      </c>
      <c r="M363" t="s">
        <v>287</v>
      </c>
      <c r="N363" t="s">
        <v>287</v>
      </c>
      <c r="O363" t="s">
        <v>287</v>
      </c>
      <c r="P363" t="s">
        <v>287</v>
      </c>
      <c r="Q363" t="s">
        <v>287</v>
      </c>
      <c r="R363" t="s">
        <v>831</v>
      </c>
    </row>
    <row r="364" spans="1:18" x14ac:dyDescent="0.25">
      <c r="A364" t="s">
        <v>304</v>
      </c>
      <c r="B364" t="s">
        <v>573</v>
      </c>
      <c r="C364" t="s">
        <v>1078</v>
      </c>
      <c r="D364" t="s">
        <v>574</v>
      </c>
      <c r="E364" t="s">
        <v>343</v>
      </c>
      <c r="F364" t="s">
        <v>287</v>
      </c>
      <c r="G364" t="s">
        <v>2047</v>
      </c>
      <c r="H364" t="s">
        <v>287</v>
      </c>
      <c r="I364" t="s">
        <v>1919</v>
      </c>
      <c r="J364" t="s">
        <v>287</v>
      </c>
      <c r="K364" t="s">
        <v>287</v>
      </c>
      <c r="L364" t="s">
        <v>574</v>
      </c>
      <c r="M364" t="s">
        <v>287</v>
      </c>
      <c r="N364" t="s">
        <v>287</v>
      </c>
      <c r="O364" t="s">
        <v>416</v>
      </c>
      <c r="P364" t="s">
        <v>287</v>
      </c>
      <c r="Q364" t="s">
        <v>287</v>
      </c>
      <c r="R364" t="s">
        <v>343</v>
      </c>
    </row>
    <row r="366" spans="1:18" x14ac:dyDescent="0.25">
      <c r="A366" t="s">
        <v>2237</v>
      </c>
    </row>
    <row r="367" spans="1:18" x14ac:dyDescent="0.25">
      <c r="A367" t="s">
        <v>133</v>
      </c>
    </row>
    <row r="368" spans="1:18" x14ac:dyDescent="0.25">
      <c r="A368" t="s">
        <v>736</v>
      </c>
      <c r="B368" t="s">
        <v>273</v>
      </c>
      <c r="C368" t="s">
        <v>889</v>
      </c>
      <c r="D368" t="s">
        <v>890</v>
      </c>
      <c r="E368" t="s">
        <v>891</v>
      </c>
      <c r="F368" t="s">
        <v>372</v>
      </c>
      <c r="G368" t="s">
        <v>892</v>
      </c>
      <c r="H368" t="s">
        <v>893</v>
      </c>
      <c r="I368" t="s">
        <v>894</v>
      </c>
      <c r="J368" t="s">
        <v>895</v>
      </c>
      <c r="K368" t="s">
        <v>896</v>
      </c>
      <c r="L368" t="s">
        <v>897</v>
      </c>
      <c r="M368" t="s">
        <v>357</v>
      </c>
      <c r="N368" t="s">
        <v>280</v>
      </c>
      <c r="O368" t="s">
        <v>898</v>
      </c>
      <c r="P368" t="s">
        <v>899</v>
      </c>
      <c r="Q368" t="s">
        <v>900</v>
      </c>
      <c r="R368" t="s">
        <v>901</v>
      </c>
    </row>
    <row r="369" spans="1:18" x14ac:dyDescent="0.25">
      <c r="A369" t="s">
        <v>737</v>
      </c>
      <c r="B369" t="s">
        <v>1538</v>
      </c>
      <c r="C369" t="s">
        <v>987</v>
      </c>
      <c r="D369" t="s">
        <v>521</v>
      </c>
      <c r="E369" t="s">
        <v>423</v>
      </c>
      <c r="F369" t="s">
        <v>287</v>
      </c>
      <c r="G369" t="s">
        <v>1648</v>
      </c>
      <c r="H369" t="s">
        <v>287</v>
      </c>
      <c r="I369" t="s">
        <v>673</v>
      </c>
      <c r="J369" t="s">
        <v>287</v>
      </c>
      <c r="K369" t="s">
        <v>287</v>
      </c>
      <c r="L369" t="s">
        <v>521</v>
      </c>
      <c r="M369" t="s">
        <v>287</v>
      </c>
      <c r="N369" t="s">
        <v>287</v>
      </c>
      <c r="O369" t="s">
        <v>287</v>
      </c>
      <c r="P369" t="s">
        <v>287</v>
      </c>
      <c r="Q369" t="s">
        <v>287</v>
      </c>
      <c r="R369" t="s">
        <v>488</v>
      </c>
    </row>
    <row r="370" spans="1:18" x14ac:dyDescent="0.25">
      <c r="A370" t="s">
        <v>742</v>
      </c>
      <c r="B370" t="s">
        <v>1203</v>
      </c>
      <c r="C370" t="s">
        <v>378</v>
      </c>
      <c r="D370" t="s">
        <v>287</v>
      </c>
      <c r="E370" t="s">
        <v>287</v>
      </c>
      <c r="F370" t="s">
        <v>287</v>
      </c>
      <c r="G370" t="s">
        <v>1794</v>
      </c>
      <c r="H370" t="s">
        <v>287</v>
      </c>
      <c r="I370" t="s">
        <v>1022</v>
      </c>
      <c r="J370" t="s">
        <v>287</v>
      </c>
      <c r="K370" t="s">
        <v>287</v>
      </c>
      <c r="L370" t="s">
        <v>287</v>
      </c>
      <c r="M370" t="s">
        <v>287</v>
      </c>
      <c r="N370" t="s">
        <v>287</v>
      </c>
      <c r="O370" t="s">
        <v>378</v>
      </c>
      <c r="P370" t="s">
        <v>287</v>
      </c>
      <c r="Q370" t="s">
        <v>287</v>
      </c>
      <c r="R370" t="s">
        <v>921</v>
      </c>
    </row>
    <row r="371" spans="1:18" x14ac:dyDescent="0.25">
      <c r="A371" t="s">
        <v>304</v>
      </c>
      <c r="B371" t="s">
        <v>573</v>
      </c>
      <c r="C371" t="s">
        <v>1078</v>
      </c>
      <c r="D371" t="s">
        <v>574</v>
      </c>
      <c r="E371" t="s">
        <v>343</v>
      </c>
      <c r="F371" t="s">
        <v>287</v>
      </c>
      <c r="G371" t="s">
        <v>2047</v>
      </c>
      <c r="H371" t="s">
        <v>287</v>
      </c>
      <c r="I371" t="s">
        <v>1919</v>
      </c>
      <c r="J371" t="s">
        <v>287</v>
      </c>
      <c r="K371" t="s">
        <v>287</v>
      </c>
      <c r="L371" t="s">
        <v>574</v>
      </c>
      <c r="M371" t="s">
        <v>287</v>
      </c>
      <c r="N371" t="s">
        <v>287</v>
      </c>
      <c r="O371" t="s">
        <v>416</v>
      </c>
      <c r="P371" t="s">
        <v>287</v>
      </c>
      <c r="Q371" t="s">
        <v>287</v>
      </c>
      <c r="R371" t="s">
        <v>343</v>
      </c>
    </row>
    <row r="373" spans="1:18" x14ac:dyDescent="0.25">
      <c r="A373" t="s">
        <v>2238</v>
      </c>
    </row>
    <row r="374" spans="1:18" x14ac:dyDescent="0.25">
      <c r="A374" t="s">
        <v>2118</v>
      </c>
    </row>
    <row r="375" spans="1:18" x14ac:dyDescent="0.25">
      <c r="A375" t="s">
        <v>313</v>
      </c>
      <c r="B375" t="s">
        <v>273</v>
      </c>
      <c r="C375" t="s">
        <v>889</v>
      </c>
      <c r="D375" t="s">
        <v>890</v>
      </c>
      <c r="E375" t="s">
        <v>891</v>
      </c>
      <c r="F375" t="s">
        <v>372</v>
      </c>
      <c r="G375" t="s">
        <v>892</v>
      </c>
      <c r="H375" t="s">
        <v>893</v>
      </c>
      <c r="I375" t="s">
        <v>894</v>
      </c>
      <c r="J375" t="s">
        <v>895</v>
      </c>
      <c r="K375" t="s">
        <v>896</v>
      </c>
      <c r="L375" t="s">
        <v>897</v>
      </c>
      <c r="M375" t="s">
        <v>357</v>
      </c>
      <c r="N375" t="s">
        <v>280</v>
      </c>
      <c r="O375" t="s">
        <v>898</v>
      </c>
      <c r="P375" t="s">
        <v>899</v>
      </c>
      <c r="Q375" t="s">
        <v>900</v>
      </c>
      <c r="R375" t="s">
        <v>901</v>
      </c>
    </row>
    <row r="376" spans="1:18" x14ac:dyDescent="0.25">
      <c r="A376" t="s">
        <v>314</v>
      </c>
      <c r="B376" t="s">
        <v>1875</v>
      </c>
      <c r="C376" t="s">
        <v>439</v>
      </c>
      <c r="D376" t="s">
        <v>362</v>
      </c>
      <c r="E376" t="s">
        <v>362</v>
      </c>
      <c r="F376" t="s">
        <v>362</v>
      </c>
      <c r="G376" t="s">
        <v>913</v>
      </c>
      <c r="H376" t="s">
        <v>362</v>
      </c>
      <c r="I376" t="s">
        <v>451</v>
      </c>
      <c r="J376" t="s">
        <v>362</v>
      </c>
      <c r="K376" t="s">
        <v>362</v>
      </c>
      <c r="L376" t="s">
        <v>362</v>
      </c>
      <c r="M376" t="s">
        <v>362</v>
      </c>
      <c r="N376" t="s">
        <v>362</v>
      </c>
      <c r="O376" t="s">
        <v>368</v>
      </c>
      <c r="P376" t="s">
        <v>362</v>
      </c>
      <c r="Q376" t="s">
        <v>362</v>
      </c>
      <c r="R376" t="s">
        <v>360</v>
      </c>
    </row>
    <row r="377" spans="1:18" x14ac:dyDescent="0.25">
      <c r="A377" t="s">
        <v>321</v>
      </c>
      <c r="B377" t="s">
        <v>1496</v>
      </c>
      <c r="C377" t="s">
        <v>438</v>
      </c>
      <c r="D377" t="s">
        <v>360</v>
      </c>
      <c r="E377" t="s">
        <v>365</v>
      </c>
      <c r="F377" t="s">
        <v>362</v>
      </c>
      <c r="G377" t="s">
        <v>1304</v>
      </c>
      <c r="H377" t="s">
        <v>362</v>
      </c>
      <c r="I377" t="s">
        <v>360</v>
      </c>
      <c r="J377" t="s">
        <v>362</v>
      </c>
      <c r="K377" t="s">
        <v>362</v>
      </c>
      <c r="L377" t="s">
        <v>360</v>
      </c>
      <c r="M377" t="s">
        <v>362</v>
      </c>
      <c r="N377" t="s">
        <v>362</v>
      </c>
      <c r="O377" t="s">
        <v>362</v>
      </c>
      <c r="P377" t="s">
        <v>362</v>
      </c>
      <c r="Q377" t="s">
        <v>362</v>
      </c>
      <c r="R377" t="s">
        <v>368</v>
      </c>
    </row>
    <row r="378" spans="1:18" x14ac:dyDescent="0.25">
      <c r="A378" t="s">
        <v>304</v>
      </c>
      <c r="B378" t="s">
        <v>573</v>
      </c>
      <c r="C378" t="s">
        <v>359</v>
      </c>
      <c r="D378" t="s">
        <v>360</v>
      </c>
      <c r="E378" t="s">
        <v>365</v>
      </c>
      <c r="F378" t="s">
        <v>362</v>
      </c>
      <c r="G378" t="s">
        <v>813</v>
      </c>
      <c r="H378" t="s">
        <v>362</v>
      </c>
      <c r="I378" t="s">
        <v>438</v>
      </c>
      <c r="J378" t="s">
        <v>362</v>
      </c>
      <c r="K378" t="s">
        <v>362</v>
      </c>
      <c r="L378" t="s">
        <v>360</v>
      </c>
      <c r="M378" t="s">
        <v>362</v>
      </c>
      <c r="N378" t="s">
        <v>362</v>
      </c>
      <c r="O378" t="s">
        <v>368</v>
      </c>
      <c r="P378" t="s">
        <v>362</v>
      </c>
      <c r="Q378" t="s">
        <v>362</v>
      </c>
      <c r="R378" t="s">
        <v>365</v>
      </c>
    </row>
    <row r="380" spans="1:18" x14ac:dyDescent="0.25">
      <c r="A380" t="s">
        <v>2239</v>
      </c>
    </row>
    <row r="381" spans="1:18" x14ac:dyDescent="0.25">
      <c r="A381" t="s">
        <v>2119</v>
      </c>
    </row>
    <row r="382" spans="1:18" x14ac:dyDescent="0.25">
      <c r="A382" t="s">
        <v>272</v>
      </c>
      <c r="B382" t="s">
        <v>273</v>
      </c>
      <c r="C382" t="s">
        <v>372</v>
      </c>
      <c r="D382" t="s">
        <v>950</v>
      </c>
      <c r="E382" t="s">
        <v>951</v>
      </c>
      <c r="F382" t="s">
        <v>952</v>
      </c>
      <c r="G382" t="s">
        <v>953</v>
      </c>
      <c r="H382" t="s">
        <v>954</v>
      </c>
      <c r="I382" t="s">
        <v>955</v>
      </c>
      <c r="J382" t="s">
        <v>357</v>
      </c>
      <c r="K382" t="s">
        <v>280</v>
      </c>
      <c r="L382" t="s">
        <v>956</v>
      </c>
    </row>
    <row r="383" spans="1:18" x14ac:dyDescent="0.25">
      <c r="A383" t="s">
        <v>282</v>
      </c>
      <c r="B383" t="s">
        <v>743</v>
      </c>
      <c r="C383" t="s">
        <v>287</v>
      </c>
      <c r="D383" t="s">
        <v>287</v>
      </c>
      <c r="E383" t="s">
        <v>287</v>
      </c>
      <c r="F383" t="s">
        <v>489</v>
      </c>
      <c r="G383" t="s">
        <v>575</v>
      </c>
      <c r="H383" t="s">
        <v>564</v>
      </c>
      <c r="I383" t="s">
        <v>1845</v>
      </c>
      <c r="J383" t="s">
        <v>287</v>
      </c>
      <c r="K383" t="s">
        <v>287</v>
      </c>
      <c r="L383" t="s">
        <v>1140</v>
      </c>
    </row>
    <row r="384" spans="1:18" x14ac:dyDescent="0.25">
      <c r="A384" t="s">
        <v>290</v>
      </c>
      <c r="B384" t="s">
        <v>1462</v>
      </c>
      <c r="C384" t="s">
        <v>460</v>
      </c>
      <c r="D384" t="s">
        <v>395</v>
      </c>
      <c r="E384" t="s">
        <v>395</v>
      </c>
      <c r="F384" t="s">
        <v>395</v>
      </c>
      <c r="G384" t="s">
        <v>827</v>
      </c>
      <c r="H384" t="s">
        <v>719</v>
      </c>
      <c r="I384" t="s">
        <v>1817</v>
      </c>
      <c r="J384" t="s">
        <v>287</v>
      </c>
      <c r="K384" t="s">
        <v>287</v>
      </c>
      <c r="L384" t="s">
        <v>827</v>
      </c>
    </row>
    <row r="385" spans="1:12" x14ac:dyDescent="0.25">
      <c r="A385" t="s">
        <v>298</v>
      </c>
      <c r="B385" t="s">
        <v>360</v>
      </c>
      <c r="C385" t="s">
        <v>287</v>
      </c>
      <c r="D385" t="s">
        <v>287</v>
      </c>
      <c r="E385" t="s">
        <v>287</v>
      </c>
      <c r="F385" t="s">
        <v>287</v>
      </c>
      <c r="G385" t="s">
        <v>287</v>
      </c>
      <c r="H385" t="s">
        <v>287</v>
      </c>
      <c r="I385" t="s">
        <v>391</v>
      </c>
      <c r="J385" t="s">
        <v>287</v>
      </c>
      <c r="K385" t="s">
        <v>287</v>
      </c>
      <c r="L385" t="s">
        <v>287</v>
      </c>
    </row>
    <row r="386" spans="1:12" x14ac:dyDescent="0.25">
      <c r="A386" t="s">
        <v>304</v>
      </c>
      <c r="B386" t="s">
        <v>2168</v>
      </c>
      <c r="C386" t="s">
        <v>599</v>
      </c>
      <c r="D386" t="s">
        <v>422</v>
      </c>
      <c r="E386" t="s">
        <v>422</v>
      </c>
      <c r="F386" t="s">
        <v>377</v>
      </c>
      <c r="G386" t="s">
        <v>1245</v>
      </c>
      <c r="H386" t="s">
        <v>349</v>
      </c>
      <c r="I386" t="s">
        <v>1661</v>
      </c>
      <c r="J386" t="s">
        <v>287</v>
      </c>
      <c r="K386" t="s">
        <v>287</v>
      </c>
      <c r="L386" t="s">
        <v>575</v>
      </c>
    </row>
    <row r="388" spans="1:12" x14ac:dyDescent="0.25">
      <c r="A388" t="s">
        <v>2240</v>
      </c>
    </row>
    <row r="389" spans="1:12" x14ac:dyDescent="0.25">
      <c r="A389" t="s">
        <v>2120</v>
      </c>
    </row>
    <row r="390" spans="1:12" x14ac:dyDescent="0.25">
      <c r="A390" t="s">
        <v>313</v>
      </c>
      <c r="B390" t="s">
        <v>273</v>
      </c>
      <c r="C390" t="s">
        <v>372</v>
      </c>
      <c r="D390" t="s">
        <v>950</v>
      </c>
      <c r="E390" t="s">
        <v>951</v>
      </c>
      <c r="F390" t="s">
        <v>952</v>
      </c>
      <c r="G390" t="s">
        <v>953</v>
      </c>
      <c r="H390" t="s">
        <v>954</v>
      </c>
      <c r="I390" t="s">
        <v>955</v>
      </c>
      <c r="J390" t="s">
        <v>357</v>
      </c>
      <c r="K390" t="s">
        <v>280</v>
      </c>
      <c r="L390" t="s">
        <v>956</v>
      </c>
    </row>
    <row r="391" spans="1:12" x14ac:dyDescent="0.25">
      <c r="A391" t="s">
        <v>314</v>
      </c>
      <c r="B391" t="s">
        <v>475</v>
      </c>
      <c r="C391" t="s">
        <v>287</v>
      </c>
      <c r="D391" t="s">
        <v>422</v>
      </c>
      <c r="E391" t="s">
        <v>1280</v>
      </c>
      <c r="F391" t="s">
        <v>324</v>
      </c>
      <c r="G391" t="s">
        <v>317</v>
      </c>
      <c r="H391" t="s">
        <v>921</v>
      </c>
      <c r="I391" t="s">
        <v>1783</v>
      </c>
      <c r="J391" t="s">
        <v>287</v>
      </c>
      <c r="K391" t="s">
        <v>287</v>
      </c>
      <c r="L391" t="s">
        <v>1048</v>
      </c>
    </row>
    <row r="392" spans="1:12" x14ac:dyDescent="0.25">
      <c r="A392" t="s">
        <v>321</v>
      </c>
      <c r="B392" t="s">
        <v>935</v>
      </c>
      <c r="C392" t="s">
        <v>422</v>
      </c>
      <c r="D392" t="s">
        <v>422</v>
      </c>
      <c r="E392" t="s">
        <v>287</v>
      </c>
      <c r="F392" t="s">
        <v>422</v>
      </c>
      <c r="G392" t="s">
        <v>570</v>
      </c>
      <c r="H392" t="s">
        <v>874</v>
      </c>
      <c r="I392" t="s">
        <v>538</v>
      </c>
      <c r="J392" t="s">
        <v>287</v>
      </c>
      <c r="K392" t="s">
        <v>287</v>
      </c>
      <c r="L392" t="s">
        <v>1118</v>
      </c>
    </row>
    <row r="393" spans="1:12" x14ac:dyDescent="0.25">
      <c r="A393" t="s">
        <v>304</v>
      </c>
      <c r="B393" t="s">
        <v>2168</v>
      </c>
      <c r="C393" t="s">
        <v>599</v>
      </c>
      <c r="D393" t="s">
        <v>422</v>
      </c>
      <c r="E393" t="s">
        <v>422</v>
      </c>
      <c r="F393" t="s">
        <v>377</v>
      </c>
      <c r="G393" t="s">
        <v>1245</v>
      </c>
      <c r="H393" t="s">
        <v>349</v>
      </c>
      <c r="I393" t="s">
        <v>1661</v>
      </c>
      <c r="J393" t="s">
        <v>287</v>
      </c>
      <c r="K393" t="s">
        <v>287</v>
      </c>
      <c r="L393" t="s">
        <v>575</v>
      </c>
    </row>
    <row r="395" spans="1:12" x14ac:dyDescent="0.25">
      <c r="A395" t="s">
        <v>2241</v>
      </c>
    </row>
    <row r="396" spans="1:12" x14ac:dyDescent="0.25">
      <c r="A396" t="s">
        <v>2121</v>
      </c>
    </row>
    <row r="397" spans="1:12" x14ac:dyDescent="0.25">
      <c r="A397" t="s">
        <v>272</v>
      </c>
      <c r="B397" t="s">
        <v>273</v>
      </c>
      <c r="C397" t="s">
        <v>962</v>
      </c>
      <c r="D397" t="s">
        <v>963</v>
      </c>
      <c r="E397" t="s">
        <v>964</v>
      </c>
      <c r="F397" t="s">
        <v>372</v>
      </c>
      <c r="G397" t="s">
        <v>965</v>
      </c>
      <c r="H397" t="s">
        <v>954</v>
      </c>
      <c r="I397" t="s">
        <v>357</v>
      </c>
      <c r="J397" t="s">
        <v>280</v>
      </c>
      <c r="K397" t="s">
        <v>966</v>
      </c>
    </row>
    <row r="398" spans="1:12" x14ac:dyDescent="0.25">
      <c r="A398" t="s">
        <v>282</v>
      </c>
      <c r="B398" t="s">
        <v>840</v>
      </c>
      <c r="C398" t="s">
        <v>648</v>
      </c>
      <c r="D398" t="s">
        <v>2027</v>
      </c>
      <c r="E398" t="s">
        <v>301</v>
      </c>
      <c r="F398" t="s">
        <v>301</v>
      </c>
      <c r="G398" t="s">
        <v>1873</v>
      </c>
      <c r="H398" t="s">
        <v>946</v>
      </c>
      <c r="I398" t="s">
        <v>287</v>
      </c>
      <c r="J398" t="s">
        <v>287</v>
      </c>
      <c r="K398" t="s">
        <v>750</v>
      </c>
    </row>
    <row r="399" spans="1:12" x14ac:dyDescent="0.25">
      <c r="A399" t="s">
        <v>290</v>
      </c>
      <c r="B399" t="s">
        <v>475</v>
      </c>
      <c r="C399" t="s">
        <v>317</v>
      </c>
      <c r="D399" t="s">
        <v>740</v>
      </c>
      <c r="E399" t="s">
        <v>378</v>
      </c>
      <c r="F399" t="s">
        <v>287</v>
      </c>
      <c r="G399" t="s">
        <v>855</v>
      </c>
      <c r="H399" t="s">
        <v>1280</v>
      </c>
      <c r="I399" t="s">
        <v>287</v>
      </c>
      <c r="J399" t="s">
        <v>287</v>
      </c>
      <c r="K399" t="s">
        <v>705</v>
      </c>
    </row>
    <row r="400" spans="1:12" x14ac:dyDescent="0.25">
      <c r="A400" t="s">
        <v>304</v>
      </c>
      <c r="B400" t="s">
        <v>2048</v>
      </c>
      <c r="C400" t="s">
        <v>855</v>
      </c>
      <c r="D400" t="s">
        <v>1816</v>
      </c>
      <c r="E400" t="s">
        <v>292</v>
      </c>
      <c r="F400" t="s">
        <v>295</v>
      </c>
      <c r="G400" t="s">
        <v>292</v>
      </c>
      <c r="H400" t="s">
        <v>409</v>
      </c>
      <c r="I400" t="s">
        <v>287</v>
      </c>
      <c r="J400" t="s">
        <v>287</v>
      </c>
      <c r="K400" t="s">
        <v>1655</v>
      </c>
    </row>
    <row r="402" spans="1:11" x14ac:dyDescent="0.25">
      <c r="A402" t="s">
        <v>2242</v>
      </c>
    </row>
    <row r="403" spans="1:11" x14ac:dyDescent="0.25">
      <c r="A403" t="s">
        <v>2122</v>
      </c>
    </row>
    <row r="404" spans="1:11" x14ac:dyDescent="0.25">
      <c r="A404" t="s">
        <v>371</v>
      </c>
      <c r="B404" t="s">
        <v>273</v>
      </c>
      <c r="C404" t="s">
        <v>962</v>
      </c>
      <c r="D404" t="s">
        <v>963</v>
      </c>
      <c r="E404" t="s">
        <v>964</v>
      </c>
      <c r="F404" t="s">
        <v>372</v>
      </c>
      <c r="G404" t="s">
        <v>965</v>
      </c>
      <c r="H404" t="s">
        <v>954</v>
      </c>
      <c r="I404" t="s">
        <v>357</v>
      </c>
      <c r="J404" t="s">
        <v>280</v>
      </c>
      <c r="K404" t="s">
        <v>966</v>
      </c>
    </row>
    <row r="405" spans="1:11" x14ac:dyDescent="0.25">
      <c r="A405" t="s">
        <v>375</v>
      </c>
      <c r="B405" t="s">
        <v>365</v>
      </c>
      <c r="C405" t="s">
        <v>287</v>
      </c>
      <c r="D405" t="s">
        <v>519</v>
      </c>
      <c r="E405" t="s">
        <v>287</v>
      </c>
      <c r="F405" t="s">
        <v>404</v>
      </c>
      <c r="G405" t="s">
        <v>287</v>
      </c>
      <c r="H405" t="s">
        <v>287</v>
      </c>
      <c r="I405" t="s">
        <v>287</v>
      </c>
      <c r="J405" t="s">
        <v>287</v>
      </c>
      <c r="K405" t="s">
        <v>287</v>
      </c>
    </row>
    <row r="406" spans="1:11" x14ac:dyDescent="0.25">
      <c r="A406" t="s">
        <v>380</v>
      </c>
      <c r="B406" t="s">
        <v>2067</v>
      </c>
      <c r="C406" t="s">
        <v>317</v>
      </c>
      <c r="D406" t="s">
        <v>2243</v>
      </c>
      <c r="E406" t="s">
        <v>317</v>
      </c>
      <c r="F406" t="s">
        <v>287</v>
      </c>
      <c r="G406" t="s">
        <v>1428</v>
      </c>
      <c r="H406" t="s">
        <v>683</v>
      </c>
      <c r="I406" t="s">
        <v>287</v>
      </c>
      <c r="J406" t="s">
        <v>287</v>
      </c>
      <c r="K406" t="s">
        <v>2205</v>
      </c>
    </row>
    <row r="407" spans="1:11" x14ac:dyDescent="0.25">
      <c r="A407" t="s">
        <v>390</v>
      </c>
      <c r="B407" t="s">
        <v>368</v>
      </c>
      <c r="C407" t="s">
        <v>287</v>
      </c>
      <c r="D407" t="s">
        <v>287</v>
      </c>
      <c r="E407" t="s">
        <v>287</v>
      </c>
      <c r="F407" t="s">
        <v>287</v>
      </c>
      <c r="G407" t="s">
        <v>287</v>
      </c>
      <c r="H407" t="s">
        <v>287</v>
      </c>
      <c r="I407" t="s">
        <v>287</v>
      </c>
      <c r="J407" t="s">
        <v>287</v>
      </c>
      <c r="K407" t="s">
        <v>391</v>
      </c>
    </row>
    <row r="408" spans="1:11" x14ac:dyDescent="0.25">
      <c r="A408" t="s">
        <v>392</v>
      </c>
      <c r="B408" t="s">
        <v>449</v>
      </c>
      <c r="C408" t="s">
        <v>349</v>
      </c>
      <c r="D408" t="s">
        <v>834</v>
      </c>
      <c r="E408" t="s">
        <v>831</v>
      </c>
      <c r="F408" t="s">
        <v>287</v>
      </c>
      <c r="G408" t="s">
        <v>349</v>
      </c>
      <c r="H408" t="s">
        <v>831</v>
      </c>
      <c r="I408" t="s">
        <v>287</v>
      </c>
      <c r="J408" t="s">
        <v>287</v>
      </c>
      <c r="K408" t="s">
        <v>970</v>
      </c>
    </row>
    <row r="409" spans="1:11" x14ac:dyDescent="0.25">
      <c r="A409" t="s">
        <v>304</v>
      </c>
      <c r="B409" t="s">
        <v>2048</v>
      </c>
      <c r="C409" t="s">
        <v>855</v>
      </c>
      <c r="D409" t="s">
        <v>1816</v>
      </c>
      <c r="E409" t="s">
        <v>292</v>
      </c>
      <c r="F409" t="s">
        <v>295</v>
      </c>
      <c r="G409" t="s">
        <v>292</v>
      </c>
      <c r="H409" t="s">
        <v>409</v>
      </c>
      <c r="I409" t="s">
        <v>287</v>
      </c>
      <c r="J409" t="s">
        <v>287</v>
      </c>
      <c r="K409" t="s">
        <v>1655</v>
      </c>
    </row>
    <row r="411" spans="1:11" x14ac:dyDescent="0.25">
      <c r="A411" t="s">
        <v>2244</v>
      </c>
    </row>
    <row r="412" spans="1:11" x14ac:dyDescent="0.25">
      <c r="A412" t="s">
        <v>2123</v>
      </c>
    </row>
    <row r="413" spans="1:11" x14ac:dyDescent="0.25">
      <c r="A413" t="s">
        <v>313</v>
      </c>
      <c r="B413" t="s">
        <v>273</v>
      </c>
      <c r="C413" t="s">
        <v>962</v>
      </c>
      <c r="D413" t="s">
        <v>963</v>
      </c>
      <c r="E413" t="s">
        <v>964</v>
      </c>
      <c r="F413" t="s">
        <v>372</v>
      </c>
      <c r="G413" t="s">
        <v>965</v>
      </c>
      <c r="H413" t="s">
        <v>954</v>
      </c>
      <c r="I413" t="s">
        <v>357</v>
      </c>
      <c r="J413" t="s">
        <v>280</v>
      </c>
      <c r="K413" t="s">
        <v>966</v>
      </c>
    </row>
    <row r="414" spans="1:11" x14ac:dyDescent="0.25">
      <c r="A414" t="s">
        <v>314</v>
      </c>
      <c r="B414" t="s">
        <v>1802</v>
      </c>
      <c r="C414" t="s">
        <v>339</v>
      </c>
      <c r="D414" t="s">
        <v>2245</v>
      </c>
      <c r="E414" t="s">
        <v>828</v>
      </c>
      <c r="F414" t="s">
        <v>287</v>
      </c>
      <c r="G414" t="s">
        <v>828</v>
      </c>
      <c r="H414" t="s">
        <v>517</v>
      </c>
      <c r="I414" t="s">
        <v>287</v>
      </c>
      <c r="J414" t="s">
        <v>287</v>
      </c>
      <c r="K414" t="s">
        <v>581</v>
      </c>
    </row>
    <row r="415" spans="1:11" x14ac:dyDescent="0.25">
      <c r="A415" t="s">
        <v>321</v>
      </c>
      <c r="B415" t="s">
        <v>1802</v>
      </c>
      <c r="C415" t="s">
        <v>517</v>
      </c>
      <c r="D415" t="s">
        <v>909</v>
      </c>
      <c r="E415" t="s">
        <v>517</v>
      </c>
      <c r="F415" t="s">
        <v>382</v>
      </c>
      <c r="G415" t="s">
        <v>517</v>
      </c>
      <c r="H415" t="s">
        <v>382</v>
      </c>
      <c r="I415" t="s">
        <v>287</v>
      </c>
      <c r="J415" t="s">
        <v>287</v>
      </c>
      <c r="K415" t="s">
        <v>1771</v>
      </c>
    </row>
    <row r="416" spans="1:11" x14ac:dyDescent="0.25">
      <c r="A416" t="s">
        <v>304</v>
      </c>
      <c r="B416" t="s">
        <v>2048</v>
      </c>
      <c r="C416" t="s">
        <v>855</v>
      </c>
      <c r="D416" t="s">
        <v>1816</v>
      </c>
      <c r="E416" t="s">
        <v>292</v>
      </c>
      <c r="F416" t="s">
        <v>295</v>
      </c>
      <c r="G416" t="s">
        <v>292</v>
      </c>
      <c r="H416" t="s">
        <v>409</v>
      </c>
      <c r="I416" t="s">
        <v>287</v>
      </c>
      <c r="J416" t="s">
        <v>287</v>
      </c>
      <c r="K416" t="s">
        <v>1655</v>
      </c>
    </row>
    <row r="418" spans="1:8" x14ac:dyDescent="0.25">
      <c r="A418" t="s">
        <v>2246</v>
      </c>
    </row>
    <row r="419" spans="1:8" x14ac:dyDescent="0.25">
      <c r="A419" t="s">
        <v>2124</v>
      </c>
    </row>
    <row r="420" spans="1:8" x14ac:dyDescent="0.25">
      <c r="A420" t="s">
        <v>272</v>
      </c>
      <c r="B420" t="s">
        <v>273</v>
      </c>
      <c r="C420" t="s">
        <v>372</v>
      </c>
      <c r="D420" t="s">
        <v>862</v>
      </c>
      <c r="E420" t="s">
        <v>863</v>
      </c>
      <c r="F420" t="s">
        <v>864</v>
      </c>
      <c r="G420" t="s">
        <v>865</v>
      </c>
      <c r="H420" t="s">
        <v>866</v>
      </c>
    </row>
    <row r="421" spans="1:8" x14ac:dyDescent="0.25">
      <c r="A421" t="s">
        <v>282</v>
      </c>
      <c r="B421" t="s">
        <v>743</v>
      </c>
      <c r="C421" t="s">
        <v>467</v>
      </c>
      <c r="D421" t="s">
        <v>489</v>
      </c>
      <c r="E421" t="s">
        <v>653</v>
      </c>
      <c r="F421" t="s">
        <v>398</v>
      </c>
      <c r="G421" t="s">
        <v>2198</v>
      </c>
      <c r="H421" t="s">
        <v>489</v>
      </c>
    </row>
    <row r="422" spans="1:8" x14ac:dyDescent="0.25">
      <c r="A422" t="s">
        <v>290</v>
      </c>
      <c r="B422" t="s">
        <v>1462</v>
      </c>
      <c r="C422" t="s">
        <v>287</v>
      </c>
      <c r="D422" t="s">
        <v>880</v>
      </c>
      <c r="E422" t="s">
        <v>827</v>
      </c>
      <c r="F422" t="s">
        <v>1996</v>
      </c>
      <c r="G422" t="s">
        <v>1201</v>
      </c>
      <c r="H422" t="s">
        <v>316</v>
      </c>
    </row>
    <row r="423" spans="1:8" x14ac:dyDescent="0.25">
      <c r="A423" t="s">
        <v>298</v>
      </c>
      <c r="B423" t="s">
        <v>360</v>
      </c>
      <c r="C423" t="s">
        <v>287</v>
      </c>
      <c r="D423" t="s">
        <v>287</v>
      </c>
      <c r="E423" t="s">
        <v>287</v>
      </c>
      <c r="F423" t="s">
        <v>391</v>
      </c>
      <c r="G423" t="s">
        <v>287</v>
      </c>
      <c r="H423" t="s">
        <v>287</v>
      </c>
    </row>
    <row r="424" spans="1:8" x14ac:dyDescent="0.25">
      <c r="A424" t="s">
        <v>304</v>
      </c>
      <c r="B424" t="s">
        <v>2168</v>
      </c>
      <c r="C424" t="s">
        <v>599</v>
      </c>
      <c r="D424" t="s">
        <v>948</v>
      </c>
      <c r="E424" t="s">
        <v>1315</v>
      </c>
      <c r="F424" t="s">
        <v>284</v>
      </c>
      <c r="G424" t="s">
        <v>2202</v>
      </c>
      <c r="H424" t="s">
        <v>831</v>
      </c>
    </row>
    <row r="426" spans="1:8" x14ac:dyDescent="0.25">
      <c r="A426" t="s">
        <v>2247</v>
      </c>
    </row>
    <row r="427" spans="1:8" x14ac:dyDescent="0.25">
      <c r="A427" t="s">
        <v>2125</v>
      </c>
    </row>
    <row r="428" spans="1:8" x14ac:dyDescent="0.25">
      <c r="A428" t="s">
        <v>313</v>
      </c>
      <c r="B428" t="s">
        <v>273</v>
      </c>
      <c r="C428" t="s">
        <v>372</v>
      </c>
      <c r="D428" t="s">
        <v>862</v>
      </c>
      <c r="E428" t="s">
        <v>863</v>
      </c>
      <c r="F428" t="s">
        <v>864</v>
      </c>
      <c r="G428" t="s">
        <v>865</v>
      </c>
      <c r="H428" t="s">
        <v>866</v>
      </c>
    </row>
    <row r="429" spans="1:8" x14ac:dyDescent="0.25">
      <c r="A429" t="s">
        <v>314</v>
      </c>
      <c r="B429" t="s">
        <v>475</v>
      </c>
      <c r="C429" t="s">
        <v>287</v>
      </c>
      <c r="D429" t="s">
        <v>422</v>
      </c>
      <c r="E429" t="s">
        <v>855</v>
      </c>
      <c r="F429" t="s">
        <v>1423</v>
      </c>
      <c r="G429" t="s">
        <v>1359</v>
      </c>
      <c r="H429" t="s">
        <v>604</v>
      </c>
    </row>
    <row r="430" spans="1:8" x14ac:dyDescent="0.25">
      <c r="A430" t="s">
        <v>321</v>
      </c>
      <c r="B430" t="s">
        <v>935</v>
      </c>
      <c r="C430" t="s">
        <v>422</v>
      </c>
      <c r="D430" t="s">
        <v>570</v>
      </c>
      <c r="E430" t="s">
        <v>570</v>
      </c>
      <c r="F430" t="s">
        <v>1378</v>
      </c>
      <c r="G430" t="s">
        <v>661</v>
      </c>
      <c r="H430" t="s">
        <v>936</v>
      </c>
    </row>
    <row r="431" spans="1:8" x14ac:dyDescent="0.25">
      <c r="A431" t="s">
        <v>304</v>
      </c>
      <c r="B431" t="s">
        <v>2168</v>
      </c>
      <c r="C431" t="s">
        <v>599</v>
      </c>
      <c r="D431" t="s">
        <v>948</v>
      </c>
      <c r="E431" t="s">
        <v>1315</v>
      </c>
      <c r="F431" t="s">
        <v>284</v>
      </c>
      <c r="G431" t="s">
        <v>2202</v>
      </c>
      <c r="H431" t="s">
        <v>831</v>
      </c>
    </row>
    <row r="433" spans="1:14" x14ac:dyDescent="0.25">
      <c r="A433" t="s">
        <v>2248</v>
      </c>
    </row>
    <row r="434" spans="1:14" x14ac:dyDescent="0.25">
      <c r="A434" t="s">
        <v>144</v>
      </c>
    </row>
    <row r="435" spans="1:14" x14ac:dyDescent="0.25">
      <c r="A435" t="s">
        <v>272</v>
      </c>
      <c r="B435" t="s">
        <v>273</v>
      </c>
      <c r="C435" t="s">
        <v>999</v>
      </c>
      <c r="D435" t="s">
        <v>372</v>
      </c>
      <c r="E435" t="s">
        <v>1000</v>
      </c>
      <c r="F435" t="s">
        <v>1001</v>
      </c>
      <c r="G435" t="s">
        <v>1002</v>
      </c>
      <c r="H435" t="s">
        <v>357</v>
      </c>
      <c r="I435" t="s">
        <v>280</v>
      </c>
      <c r="J435" t="s">
        <v>1003</v>
      </c>
      <c r="K435" t="s">
        <v>1004</v>
      </c>
      <c r="L435" t="s">
        <v>1005</v>
      </c>
      <c r="M435" t="s">
        <v>1006</v>
      </c>
      <c r="N435" t="s">
        <v>1007</v>
      </c>
    </row>
    <row r="436" spans="1:14" x14ac:dyDescent="0.25">
      <c r="A436" t="s">
        <v>282</v>
      </c>
      <c r="B436" t="s">
        <v>743</v>
      </c>
      <c r="C436" t="s">
        <v>467</v>
      </c>
      <c r="D436" t="s">
        <v>287</v>
      </c>
      <c r="E436" t="s">
        <v>943</v>
      </c>
      <c r="F436" t="s">
        <v>398</v>
      </c>
      <c r="G436" t="s">
        <v>1078</v>
      </c>
      <c r="H436" t="s">
        <v>287</v>
      </c>
      <c r="I436" t="s">
        <v>287</v>
      </c>
      <c r="J436" t="s">
        <v>669</v>
      </c>
      <c r="K436" t="s">
        <v>2174</v>
      </c>
      <c r="L436" t="s">
        <v>467</v>
      </c>
      <c r="M436" t="s">
        <v>287</v>
      </c>
      <c r="N436" t="s">
        <v>564</v>
      </c>
    </row>
    <row r="437" spans="1:14" x14ac:dyDescent="0.25">
      <c r="A437" t="s">
        <v>290</v>
      </c>
      <c r="B437" t="s">
        <v>1462</v>
      </c>
      <c r="C437" t="s">
        <v>880</v>
      </c>
      <c r="D437" t="s">
        <v>287</v>
      </c>
      <c r="E437" t="s">
        <v>1463</v>
      </c>
      <c r="F437" t="s">
        <v>1996</v>
      </c>
      <c r="G437" t="s">
        <v>469</v>
      </c>
      <c r="H437" t="s">
        <v>287</v>
      </c>
      <c r="I437" t="s">
        <v>287</v>
      </c>
      <c r="J437" t="s">
        <v>670</v>
      </c>
      <c r="K437" t="s">
        <v>972</v>
      </c>
      <c r="L437" t="s">
        <v>880</v>
      </c>
      <c r="M437" t="s">
        <v>409</v>
      </c>
      <c r="N437" t="s">
        <v>880</v>
      </c>
    </row>
    <row r="438" spans="1:14" x14ac:dyDescent="0.25">
      <c r="A438" t="s">
        <v>298</v>
      </c>
      <c r="B438" t="s">
        <v>360</v>
      </c>
      <c r="C438" t="s">
        <v>287</v>
      </c>
      <c r="D438" t="s">
        <v>287</v>
      </c>
      <c r="E438" t="s">
        <v>391</v>
      </c>
      <c r="F438" t="s">
        <v>287</v>
      </c>
      <c r="G438" t="s">
        <v>287</v>
      </c>
      <c r="H438" t="s">
        <v>287</v>
      </c>
      <c r="I438" t="s">
        <v>287</v>
      </c>
      <c r="J438" t="s">
        <v>287</v>
      </c>
      <c r="K438" t="s">
        <v>287</v>
      </c>
      <c r="L438" t="s">
        <v>391</v>
      </c>
      <c r="M438" t="s">
        <v>287</v>
      </c>
      <c r="N438" t="s">
        <v>287</v>
      </c>
    </row>
    <row r="439" spans="1:14" x14ac:dyDescent="0.25">
      <c r="A439" t="s">
        <v>304</v>
      </c>
      <c r="B439" t="s">
        <v>2168</v>
      </c>
      <c r="C439" t="s">
        <v>377</v>
      </c>
      <c r="D439" t="s">
        <v>287</v>
      </c>
      <c r="E439" t="s">
        <v>1828</v>
      </c>
      <c r="F439" t="s">
        <v>596</v>
      </c>
      <c r="G439" t="s">
        <v>1088</v>
      </c>
      <c r="H439" t="s">
        <v>287</v>
      </c>
      <c r="I439" t="s">
        <v>287</v>
      </c>
      <c r="J439" t="s">
        <v>903</v>
      </c>
      <c r="K439" t="s">
        <v>635</v>
      </c>
      <c r="L439" t="s">
        <v>946</v>
      </c>
      <c r="M439" t="s">
        <v>301</v>
      </c>
      <c r="N439" t="s">
        <v>946</v>
      </c>
    </row>
    <row r="441" spans="1:14" x14ac:dyDescent="0.25">
      <c r="A441" t="s">
        <v>2249</v>
      </c>
    </row>
    <row r="442" spans="1:14" x14ac:dyDescent="0.25">
      <c r="A442" t="s">
        <v>146</v>
      </c>
    </row>
    <row r="443" spans="1:14" x14ac:dyDescent="0.25">
      <c r="A443" t="s">
        <v>371</v>
      </c>
      <c r="B443" t="s">
        <v>273</v>
      </c>
      <c r="C443" t="s">
        <v>999</v>
      </c>
      <c r="D443" t="s">
        <v>372</v>
      </c>
      <c r="E443" t="s">
        <v>1000</v>
      </c>
      <c r="F443" t="s">
        <v>1001</v>
      </c>
      <c r="G443" t="s">
        <v>1002</v>
      </c>
      <c r="H443" t="s">
        <v>357</v>
      </c>
      <c r="I443" t="s">
        <v>280</v>
      </c>
      <c r="J443" t="s">
        <v>1003</v>
      </c>
      <c r="K443" t="s">
        <v>1004</v>
      </c>
      <c r="L443" t="s">
        <v>1005</v>
      </c>
      <c r="M443" t="s">
        <v>1006</v>
      </c>
      <c r="N443" t="s">
        <v>1007</v>
      </c>
    </row>
    <row r="444" spans="1:14" x14ac:dyDescent="0.25">
      <c r="A444" t="s">
        <v>375</v>
      </c>
      <c r="B444" t="s">
        <v>365</v>
      </c>
      <c r="C444" t="s">
        <v>287</v>
      </c>
      <c r="D444" t="s">
        <v>287</v>
      </c>
      <c r="E444" t="s">
        <v>519</v>
      </c>
      <c r="F444" t="s">
        <v>519</v>
      </c>
      <c r="G444" t="s">
        <v>404</v>
      </c>
      <c r="H444" t="s">
        <v>287</v>
      </c>
      <c r="I444" t="s">
        <v>287</v>
      </c>
      <c r="J444" t="s">
        <v>287</v>
      </c>
      <c r="K444" t="s">
        <v>519</v>
      </c>
      <c r="L444" t="s">
        <v>287</v>
      </c>
      <c r="M444" t="s">
        <v>287</v>
      </c>
      <c r="N444" t="s">
        <v>287</v>
      </c>
    </row>
    <row r="445" spans="1:14" x14ac:dyDescent="0.25">
      <c r="A445" t="s">
        <v>380</v>
      </c>
      <c r="B445" t="s">
        <v>817</v>
      </c>
      <c r="C445" t="s">
        <v>294</v>
      </c>
      <c r="D445" t="s">
        <v>287</v>
      </c>
      <c r="E445" t="s">
        <v>1577</v>
      </c>
      <c r="F445" t="s">
        <v>632</v>
      </c>
      <c r="G445" t="s">
        <v>2230</v>
      </c>
      <c r="H445" t="s">
        <v>287</v>
      </c>
      <c r="I445" t="s">
        <v>287</v>
      </c>
      <c r="J445" t="s">
        <v>1344</v>
      </c>
      <c r="K445" t="s">
        <v>1046</v>
      </c>
      <c r="L445" t="s">
        <v>408</v>
      </c>
      <c r="M445" t="s">
        <v>408</v>
      </c>
      <c r="N445" t="s">
        <v>294</v>
      </c>
    </row>
    <row r="446" spans="1:14" x14ac:dyDescent="0.25">
      <c r="A446" t="s">
        <v>386</v>
      </c>
      <c r="B446" t="s">
        <v>360</v>
      </c>
      <c r="C446" t="s">
        <v>287</v>
      </c>
      <c r="D446" t="s">
        <v>287</v>
      </c>
      <c r="E446" t="s">
        <v>391</v>
      </c>
      <c r="F446" t="s">
        <v>287</v>
      </c>
      <c r="G446" t="s">
        <v>287</v>
      </c>
      <c r="H446" t="s">
        <v>287</v>
      </c>
      <c r="I446" t="s">
        <v>287</v>
      </c>
      <c r="J446" t="s">
        <v>287</v>
      </c>
      <c r="K446" t="s">
        <v>287</v>
      </c>
      <c r="L446" t="s">
        <v>391</v>
      </c>
      <c r="M446" t="s">
        <v>287</v>
      </c>
      <c r="N446" t="s">
        <v>287</v>
      </c>
    </row>
    <row r="447" spans="1:14" x14ac:dyDescent="0.25">
      <c r="A447" t="s">
        <v>390</v>
      </c>
      <c r="B447" t="s">
        <v>368</v>
      </c>
      <c r="C447" t="s">
        <v>287</v>
      </c>
      <c r="D447" t="s">
        <v>287</v>
      </c>
      <c r="E447" t="s">
        <v>391</v>
      </c>
      <c r="F447" t="s">
        <v>287</v>
      </c>
      <c r="G447" t="s">
        <v>287</v>
      </c>
      <c r="H447" t="s">
        <v>287</v>
      </c>
      <c r="I447" t="s">
        <v>287</v>
      </c>
      <c r="J447" t="s">
        <v>287</v>
      </c>
      <c r="K447" t="s">
        <v>287</v>
      </c>
      <c r="L447" t="s">
        <v>287</v>
      </c>
      <c r="M447" t="s">
        <v>287</v>
      </c>
      <c r="N447" t="s">
        <v>287</v>
      </c>
    </row>
    <row r="448" spans="1:14" x14ac:dyDescent="0.25">
      <c r="A448" t="s">
        <v>392</v>
      </c>
      <c r="B448" t="s">
        <v>568</v>
      </c>
      <c r="C448" t="s">
        <v>488</v>
      </c>
      <c r="D448" t="s">
        <v>287</v>
      </c>
      <c r="E448" t="s">
        <v>1061</v>
      </c>
      <c r="F448" t="s">
        <v>569</v>
      </c>
      <c r="G448" t="s">
        <v>1378</v>
      </c>
      <c r="H448" t="s">
        <v>287</v>
      </c>
      <c r="I448" t="s">
        <v>287</v>
      </c>
      <c r="J448" t="s">
        <v>571</v>
      </c>
      <c r="K448" t="s">
        <v>1378</v>
      </c>
      <c r="L448" t="s">
        <v>569</v>
      </c>
      <c r="M448" t="s">
        <v>488</v>
      </c>
      <c r="N448" t="s">
        <v>570</v>
      </c>
    </row>
    <row r="449" spans="1:14" x14ac:dyDescent="0.25">
      <c r="A449" t="s">
        <v>304</v>
      </c>
      <c r="B449" t="s">
        <v>2168</v>
      </c>
      <c r="C449" t="s">
        <v>377</v>
      </c>
      <c r="D449" t="s">
        <v>287</v>
      </c>
      <c r="E449" t="s">
        <v>1828</v>
      </c>
      <c r="F449" t="s">
        <v>596</v>
      </c>
      <c r="G449" t="s">
        <v>1088</v>
      </c>
      <c r="H449" t="s">
        <v>287</v>
      </c>
      <c r="I449" t="s">
        <v>287</v>
      </c>
      <c r="J449" t="s">
        <v>903</v>
      </c>
      <c r="K449" t="s">
        <v>635</v>
      </c>
      <c r="L449" t="s">
        <v>946</v>
      </c>
      <c r="M449" t="s">
        <v>301</v>
      </c>
      <c r="N449" t="s">
        <v>946</v>
      </c>
    </row>
    <row r="451" spans="1:14" x14ac:dyDescent="0.25">
      <c r="A451" t="s">
        <v>2250</v>
      </c>
    </row>
    <row r="452" spans="1:14" x14ac:dyDescent="0.25">
      <c r="A452" t="s">
        <v>147</v>
      </c>
    </row>
    <row r="453" spans="1:14" x14ac:dyDescent="0.25">
      <c r="A453" t="s">
        <v>313</v>
      </c>
      <c r="B453" t="s">
        <v>273</v>
      </c>
      <c r="C453" t="s">
        <v>999</v>
      </c>
      <c r="D453" t="s">
        <v>372</v>
      </c>
      <c r="E453" t="s">
        <v>1000</v>
      </c>
      <c r="F453" t="s">
        <v>1001</v>
      </c>
      <c r="G453" t="s">
        <v>1002</v>
      </c>
      <c r="H453" t="s">
        <v>357</v>
      </c>
      <c r="I453" t="s">
        <v>280</v>
      </c>
      <c r="J453" t="s">
        <v>1003</v>
      </c>
      <c r="K453" t="s">
        <v>1004</v>
      </c>
      <c r="L453" t="s">
        <v>1005</v>
      </c>
      <c r="M453" t="s">
        <v>1006</v>
      </c>
      <c r="N453" t="s">
        <v>1007</v>
      </c>
    </row>
    <row r="454" spans="1:14" x14ac:dyDescent="0.25">
      <c r="A454" t="s">
        <v>314</v>
      </c>
      <c r="B454" t="s">
        <v>475</v>
      </c>
      <c r="C454" t="s">
        <v>325</v>
      </c>
      <c r="D454" t="s">
        <v>287</v>
      </c>
      <c r="E454" t="s">
        <v>1359</v>
      </c>
      <c r="F454" t="s">
        <v>1423</v>
      </c>
      <c r="G454" t="s">
        <v>1145</v>
      </c>
      <c r="H454" t="s">
        <v>287</v>
      </c>
      <c r="I454" t="s">
        <v>287</v>
      </c>
      <c r="J454" t="s">
        <v>791</v>
      </c>
      <c r="K454" t="s">
        <v>2196</v>
      </c>
      <c r="L454" t="s">
        <v>324</v>
      </c>
      <c r="M454" t="s">
        <v>1280</v>
      </c>
      <c r="N454" t="s">
        <v>325</v>
      </c>
    </row>
    <row r="455" spans="1:14" x14ac:dyDescent="0.25">
      <c r="A455" t="s">
        <v>321</v>
      </c>
      <c r="B455" t="s">
        <v>935</v>
      </c>
      <c r="C455" t="s">
        <v>874</v>
      </c>
      <c r="D455" t="s">
        <v>287</v>
      </c>
      <c r="E455" t="s">
        <v>875</v>
      </c>
      <c r="F455" t="s">
        <v>682</v>
      </c>
      <c r="G455" t="s">
        <v>640</v>
      </c>
      <c r="H455" t="s">
        <v>287</v>
      </c>
      <c r="I455" t="s">
        <v>287</v>
      </c>
      <c r="J455" t="s">
        <v>571</v>
      </c>
      <c r="K455" t="s">
        <v>1533</v>
      </c>
      <c r="L455" t="s">
        <v>874</v>
      </c>
      <c r="M455" t="s">
        <v>422</v>
      </c>
      <c r="N455" t="s">
        <v>488</v>
      </c>
    </row>
    <row r="456" spans="1:14" x14ac:dyDescent="0.25">
      <c r="A456" t="s">
        <v>304</v>
      </c>
      <c r="B456" t="s">
        <v>2168</v>
      </c>
      <c r="C456" t="s">
        <v>377</v>
      </c>
      <c r="D456" t="s">
        <v>287</v>
      </c>
      <c r="E456" t="s">
        <v>1828</v>
      </c>
      <c r="F456" t="s">
        <v>596</v>
      </c>
      <c r="G456" t="s">
        <v>1088</v>
      </c>
      <c r="H456" t="s">
        <v>287</v>
      </c>
      <c r="I456" t="s">
        <v>287</v>
      </c>
      <c r="J456" t="s">
        <v>903</v>
      </c>
      <c r="K456" t="s">
        <v>635</v>
      </c>
      <c r="L456" t="s">
        <v>946</v>
      </c>
      <c r="M456" t="s">
        <v>301</v>
      </c>
      <c r="N456" t="s">
        <v>946</v>
      </c>
    </row>
    <row r="458" spans="1:14" x14ac:dyDescent="0.25">
      <c r="A458" t="s">
        <v>2251</v>
      </c>
    </row>
    <row r="459" spans="1:14" x14ac:dyDescent="0.25">
      <c r="A459" t="s">
        <v>148</v>
      </c>
    </row>
    <row r="460" spans="1:14" x14ac:dyDescent="0.25">
      <c r="A460" t="s">
        <v>272</v>
      </c>
      <c r="B460" t="s">
        <v>273</v>
      </c>
      <c r="C460" t="s">
        <v>1036</v>
      </c>
      <c r="D460" t="s">
        <v>372</v>
      </c>
      <c r="E460" t="s">
        <v>1037</v>
      </c>
      <c r="F460" t="s">
        <v>1038</v>
      </c>
      <c r="G460" t="s">
        <v>1039</v>
      </c>
      <c r="H460" t="s">
        <v>1040</v>
      </c>
      <c r="I460" t="s">
        <v>357</v>
      </c>
      <c r="J460" t="s">
        <v>280</v>
      </c>
      <c r="K460" t="s">
        <v>1041</v>
      </c>
      <c r="L460" t="s">
        <v>1042</v>
      </c>
    </row>
    <row r="461" spans="1:14" x14ac:dyDescent="0.25">
      <c r="A461" t="s">
        <v>282</v>
      </c>
      <c r="B461" t="s">
        <v>743</v>
      </c>
      <c r="C461" t="s">
        <v>287</v>
      </c>
      <c r="D461" t="s">
        <v>287</v>
      </c>
      <c r="E461" t="s">
        <v>581</v>
      </c>
      <c r="F461" t="s">
        <v>653</v>
      </c>
      <c r="G461" t="s">
        <v>669</v>
      </c>
      <c r="H461" t="s">
        <v>943</v>
      </c>
      <c r="I461" t="s">
        <v>287</v>
      </c>
      <c r="J461" t="s">
        <v>287</v>
      </c>
      <c r="K461" t="s">
        <v>489</v>
      </c>
      <c r="L461" t="s">
        <v>746</v>
      </c>
    </row>
    <row r="462" spans="1:14" x14ac:dyDescent="0.25">
      <c r="A462" t="s">
        <v>290</v>
      </c>
      <c r="B462" t="s">
        <v>967</v>
      </c>
      <c r="C462" t="s">
        <v>395</v>
      </c>
      <c r="D462" t="s">
        <v>395</v>
      </c>
      <c r="E462" t="s">
        <v>1338</v>
      </c>
      <c r="F462" t="s">
        <v>586</v>
      </c>
      <c r="G462" t="s">
        <v>673</v>
      </c>
      <c r="H462" t="s">
        <v>627</v>
      </c>
      <c r="I462" t="s">
        <v>287</v>
      </c>
      <c r="J462" t="s">
        <v>287</v>
      </c>
      <c r="K462" t="s">
        <v>587</v>
      </c>
      <c r="L462" t="s">
        <v>347</v>
      </c>
    </row>
    <row r="463" spans="1:14" x14ac:dyDescent="0.25">
      <c r="A463" t="s">
        <v>298</v>
      </c>
      <c r="B463" t="s">
        <v>360</v>
      </c>
      <c r="C463" t="s">
        <v>287</v>
      </c>
      <c r="D463" t="s">
        <v>391</v>
      </c>
      <c r="E463" t="s">
        <v>287</v>
      </c>
      <c r="F463" t="s">
        <v>287</v>
      </c>
      <c r="G463" t="s">
        <v>287</v>
      </c>
      <c r="H463" t="s">
        <v>287</v>
      </c>
      <c r="I463" t="s">
        <v>287</v>
      </c>
      <c r="J463" t="s">
        <v>287</v>
      </c>
      <c r="K463" t="s">
        <v>287</v>
      </c>
      <c r="L463" t="s">
        <v>287</v>
      </c>
    </row>
    <row r="464" spans="1:14" x14ac:dyDescent="0.25">
      <c r="A464" t="s">
        <v>304</v>
      </c>
      <c r="B464" t="s">
        <v>1575</v>
      </c>
      <c r="C464" t="s">
        <v>422</v>
      </c>
      <c r="D464" t="s">
        <v>301</v>
      </c>
      <c r="E464" t="s">
        <v>2174</v>
      </c>
      <c r="F464" t="s">
        <v>560</v>
      </c>
      <c r="G464" t="s">
        <v>910</v>
      </c>
      <c r="H464" t="s">
        <v>1865</v>
      </c>
      <c r="I464" t="s">
        <v>287</v>
      </c>
      <c r="J464" t="s">
        <v>287</v>
      </c>
      <c r="K464" t="s">
        <v>1164</v>
      </c>
      <c r="L464" t="s">
        <v>948</v>
      </c>
    </row>
    <row r="466" spans="1:12" x14ac:dyDescent="0.25">
      <c r="A466" t="s">
        <v>2252</v>
      </c>
    </row>
    <row r="467" spans="1:12" x14ac:dyDescent="0.25">
      <c r="A467" t="s">
        <v>150</v>
      </c>
    </row>
    <row r="468" spans="1:12" x14ac:dyDescent="0.25">
      <c r="A468" t="s">
        <v>371</v>
      </c>
      <c r="B468" t="s">
        <v>273</v>
      </c>
      <c r="C468" t="s">
        <v>1036</v>
      </c>
      <c r="D468" t="s">
        <v>372</v>
      </c>
      <c r="E468" t="s">
        <v>1037</v>
      </c>
      <c r="F468" t="s">
        <v>1038</v>
      </c>
      <c r="G468" t="s">
        <v>1039</v>
      </c>
      <c r="H468" t="s">
        <v>1040</v>
      </c>
      <c r="I468" t="s">
        <v>357</v>
      </c>
      <c r="J468" t="s">
        <v>280</v>
      </c>
      <c r="K468" t="s">
        <v>1041</v>
      </c>
      <c r="L468" t="s">
        <v>1042</v>
      </c>
    </row>
    <row r="469" spans="1:12" x14ac:dyDescent="0.25">
      <c r="A469" t="s">
        <v>375</v>
      </c>
      <c r="B469" t="s">
        <v>365</v>
      </c>
      <c r="C469" t="s">
        <v>287</v>
      </c>
      <c r="D469" t="s">
        <v>287</v>
      </c>
      <c r="E469" t="s">
        <v>391</v>
      </c>
      <c r="F469" t="s">
        <v>287</v>
      </c>
      <c r="G469" t="s">
        <v>519</v>
      </c>
      <c r="H469" t="s">
        <v>391</v>
      </c>
      <c r="I469" t="s">
        <v>287</v>
      </c>
      <c r="J469" t="s">
        <v>287</v>
      </c>
      <c r="K469" t="s">
        <v>404</v>
      </c>
      <c r="L469" t="s">
        <v>287</v>
      </c>
    </row>
    <row r="470" spans="1:12" x14ac:dyDescent="0.25">
      <c r="A470" t="s">
        <v>380</v>
      </c>
      <c r="B470" t="s">
        <v>817</v>
      </c>
      <c r="C470" t="s">
        <v>408</v>
      </c>
      <c r="D470" t="s">
        <v>295</v>
      </c>
      <c r="E470" t="s">
        <v>1009</v>
      </c>
      <c r="F470" t="s">
        <v>702</v>
      </c>
      <c r="G470" t="s">
        <v>1352</v>
      </c>
      <c r="H470" t="s">
        <v>1577</v>
      </c>
      <c r="I470" t="s">
        <v>287</v>
      </c>
      <c r="J470" t="s">
        <v>287</v>
      </c>
      <c r="K470" t="s">
        <v>1047</v>
      </c>
      <c r="L470" t="s">
        <v>294</v>
      </c>
    </row>
    <row r="471" spans="1:12" x14ac:dyDescent="0.25">
      <c r="A471" t="s">
        <v>386</v>
      </c>
      <c r="B471" t="s">
        <v>360</v>
      </c>
      <c r="C471" t="s">
        <v>287</v>
      </c>
      <c r="D471" t="s">
        <v>391</v>
      </c>
      <c r="E471" t="s">
        <v>287</v>
      </c>
      <c r="F471" t="s">
        <v>287</v>
      </c>
      <c r="G471" t="s">
        <v>287</v>
      </c>
      <c r="H471" t="s">
        <v>287</v>
      </c>
      <c r="I471" t="s">
        <v>287</v>
      </c>
      <c r="J471" t="s">
        <v>287</v>
      </c>
      <c r="K471" t="s">
        <v>287</v>
      </c>
      <c r="L471" t="s">
        <v>287</v>
      </c>
    </row>
    <row r="472" spans="1:12" x14ac:dyDescent="0.25">
      <c r="A472" t="s">
        <v>390</v>
      </c>
      <c r="B472" t="s">
        <v>368</v>
      </c>
      <c r="C472" t="s">
        <v>287</v>
      </c>
      <c r="D472" t="s">
        <v>287</v>
      </c>
      <c r="E472" t="s">
        <v>391</v>
      </c>
      <c r="F472" t="s">
        <v>287</v>
      </c>
      <c r="G472" t="s">
        <v>287</v>
      </c>
      <c r="H472" t="s">
        <v>391</v>
      </c>
      <c r="I472" t="s">
        <v>287</v>
      </c>
      <c r="J472" t="s">
        <v>287</v>
      </c>
      <c r="K472" t="s">
        <v>287</v>
      </c>
      <c r="L472" t="s">
        <v>287</v>
      </c>
    </row>
    <row r="473" spans="1:12" x14ac:dyDescent="0.25">
      <c r="A473" t="s">
        <v>392</v>
      </c>
      <c r="B473" t="s">
        <v>403</v>
      </c>
      <c r="C473" t="s">
        <v>287</v>
      </c>
      <c r="D473" t="s">
        <v>348</v>
      </c>
      <c r="E473" t="s">
        <v>581</v>
      </c>
      <c r="F473" t="s">
        <v>526</v>
      </c>
      <c r="G473" t="s">
        <v>669</v>
      </c>
      <c r="H473" t="s">
        <v>941</v>
      </c>
      <c r="I473" t="s">
        <v>287</v>
      </c>
      <c r="J473" t="s">
        <v>287</v>
      </c>
      <c r="K473" t="s">
        <v>526</v>
      </c>
      <c r="L473" t="s">
        <v>669</v>
      </c>
    </row>
    <row r="474" spans="1:12" x14ac:dyDescent="0.25">
      <c r="A474" t="s">
        <v>304</v>
      </c>
      <c r="B474" t="s">
        <v>1575</v>
      </c>
      <c r="C474" t="s">
        <v>422</v>
      </c>
      <c r="D474" t="s">
        <v>301</v>
      </c>
      <c r="E474" t="s">
        <v>2174</v>
      </c>
      <c r="F474" t="s">
        <v>560</v>
      </c>
      <c r="G474" t="s">
        <v>910</v>
      </c>
      <c r="H474" t="s">
        <v>1865</v>
      </c>
      <c r="I474" t="s">
        <v>287</v>
      </c>
      <c r="J474" t="s">
        <v>287</v>
      </c>
      <c r="K474" t="s">
        <v>1164</v>
      </c>
      <c r="L474" t="s">
        <v>948</v>
      </c>
    </row>
    <row r="476" spans="1:12" x14ac:dyDescent="0.25">
      <c r="A476" t="s">
        <v>2253</v>
      </c>
    </row>
    <row r="477" spans="1:12" x14ac:dyDescent="0.25">
      <c r="A477" t="s">
        <v>151</v>
      </c>
    </row>
    <row r="478" spans="1:12" x14ac:dyDescent="0.25">
      <c r="A478" t="s">
        <v>313</v>
      </c>
      <c r="B478" t="s">
        <v>273</v>
      </c>
      <c r="C478" t="s">
        <v>1036</v>
      </c>
      <c r="D478" t="s">
        <v>372</v>
      </c>
      <c r="E478" t="s">
        <v>1037</v>
      </c>
      <c r="F478" t="s">
        <v>1038</v>
      </c>
      <c r="G478" t="s">
        <v>1039</v>
      </c>
      <c r="H478" t="s">
        <v>1040</v>
      </c>
      <c r="I478" t="s">
        <v>357</v>
      </c>
      <c r="J478" t="s">
        <v>280</v>
      </c>
      <c r="K478" t="s">
        <v>1041</v>
      </c>
      <c r="L478" t="s">
        <v>1042</v>
      </c>
    </row>
    <row r="479" spans="1:12" x14ac:dyDescent="0.25">
      <c r="A479" t="s">
        <v>314</v>
      </c>
      <c r="B479" t="s">
        <v>475</v>
      </c>
      <c r="C479" t="s">
        <v>422</v>
      </c>
      <c r="D479" t="s">
        <v>422</v>
      </c>
      <c r="E479" t="s">
        <v>664</v>
      </c>
      <c r="F479" t="s">
        <v>1423</v>
      </c>
      <c r="G479" t="s">
        <v>317</v>
      </c>
      <c r="H479" t="s">
        <v>415</v>
      </c>
      <c r="I479" t="s">
        <v>287</v>
      </c>
      <c r="J479" t="s">
        <v>287</v>
      </c>
      <c r="K479" t="s">
        <v>325</v>
      </c>
      <c r="L479" t="s">
        <v>422</v>
      </c>
    </row>
    <row r="480" spans="1:12" x14ac:dyDescent="0.25">
      <c r="A480" t="s">
        <v>321</v>
      </c>
      <c r="B480" t="s">
        <v>1307</v>
      </c>
      <c r="C480" t="s">
        <v>422</v>
      </c>
      <c r="D480" t="s">
        <v>1280</v>
      </c>
      <c r="E480" t="s">
        <v>1226</v>
      </c>
      <c r="F480" t="s">
        <v>551</v>
      </c>
      <c r="G480" t="s">
        <v>551</v>
      </c>
      <c r="H480" t="s">
        <v>1837</v>
      </c>
      <c r="I480" t="s">
        <v>287</v>
      </c>
      <c r="J480" t="s">
        <v>287</v>
      </c>
      <c r="K480" t="s">
        <v>575</v>
      </c>
      <c r="L480" t="s">
        <v>1315</v>
      </c>
    </row>
    <row r="481" spans="1:16" x14ac:dyDescent="0.25">
      <c r="A481" t="s">
        <v>304</v>
      </c>
      <c r="B481" t="s">
        <v>1575</v>
      </c>
      <c r="C481" t="s">
        <v>422</v>
      </c>
      <c r="D481" t="s">
        <v>301</v>
      </c>
      <c r="E481" t="s">
        <v>2174</v>
      </c>
      <c r="F481" t="s">
        <v>560</v>
      </c>
      <c r="G481" t="s">
        <v>910</v>
      </c>
      <c r="H481" t="s">
        <v>1865</v>
      </c>
      <c r="I481" t="s">
        <v>287</v>
      </c>
      <c r="J481" t="s">
        <v>287</v>
      </c>
      <c r="K481" t="s">
        <v>1164</v>
      </c>
      <c r="L481" t="s">
        <v>948</v>
      </c>
    </row>
    <row r="483" spans="1:16" x14ac:dyDescent="0.25">
      <c r="A483" t="s">
        <v>2254</v>
      </c>
    </row>
    <row r="484" spans="1:16" x14ac:dyDescent="0.25">
      <c r="A484" t="s">
        <v>2126</v>
      </c>
    </row>
    <row r="485" spans="1:16" x14ac:dyDescent="0.25">
      <c r="A485" t="s">
        <v>272</v>
      </c>
      <c r="B485" t="s">
        <v>273</v>
      </c>
      <c r="C485" t="s">
        <v>427</v>
      </c>
      <c r="D485" t="s">
        <v>428</v>
      </c>
      <c r="E485" t="s">
        <v>429</v>
      </c>
      <c r="F485" t="s">
        <v>430</v>
      </c>
      <c r="G485" t="s">
        <v>431</v>
      </c>
      <c r="H485" t="s">
        <v>432</v>
      </c>
      <c r="I485" t="s">
        <v>433</v>
      </c>
      <c r="J485" t="s">
        <v>434</v>
      </c>
      <c r="K485" t="s">
        <v>435</v>
      </c>
      <c r="L485" t="s">
        <v>1076</v>
      </c>
      <c r="M485" t="s">
        <v>436</v>
      </c>
      <c r="N485" t="s">
        <v>357</v>
      </c>
      <c r="O485" t="s">
        <v>280</v>
      </c>
      <c r="P485" t="s">
        <v>437</v>
      </c>
    </row>
    <row r="486" spans="1:16" x14ac:dyDescent="0.25">
      <c r="A486" t="s">
        <v>282</v>
      </c>
      <c r="B486" t="s">
        <v>743</v>
      </c>
      <c r="C486" t="s">
        <v>1095</v>
      </c>
      <c r="D486" t="s">
        <v>1818</v>
      </c>
      <c r="E486" t="s">
        <v>746</v>
      </c>
      <c r="F486" t="s">
        <v>746</v>
      </c>
      <c r="G486" t="s">
        <v>653</v>
      </c>
      <c r="H486" t="s">
        <v>575</v>
      </c>
      <c r="I486" t="s">
        <v>1095</v>
      </c>
      <c r="J486" t="s">
        <v>1140</v>
      </c>
      <c r="K486" t="s">
        <v>669</v>
      </c>
      <c r="L486" t="s">
        <v>942</v>
      </c>
      <c r="M486" t="s">
        <v>575</v>
      </c>
      <c r="N486" t="s">
        <v>287</v>
      </c>
      <c r="O486" t="s">
        <v>287</v>
      </c>
      <c r="P486" t="s">
        <v>1286</v>
      </c>
    </row>
    <row r="487" spans="1:16" x14ac:dyDescent="0.25">
      <c r="A487" t="s">
        <v>290</v>
      </c>
      <c r="B487" t="s">
        <v>1462</v>
      </c>
      <c r="C487" t="s">
        <v>682</v>
      </c>
      <c r="D487" t="s">
        <v>2255</v>
      </c>
      <c r="E487" t="s">
        <v>316</v>
      </c>
      <c r="F487" t="s">
        <v>827</v>
      </c>
      <c r="G487" t="s">
        <v>1423</v>
      </c>
      <c r="H487" t="s">
        <v>903</v>
      </c>
      <c r="I487" t="s">
        <v>903</v>
      </c>
      <c r="J487" t="s">
        <v>334</v>
      </c>
      <c r="K487" t="s">
        <v>1423</v>
      </c>
      <c r="L487" t="s">
        <v>1443</v>
      </c>
      <c r="M487" t="s">
        <v>1654</v>
      </c>
      <c r="N487" t="s">
        <v>287</v>
      </c>
      <c r="O487" t="s">
        <v>287</v>
      </c>
      <c r="P487" t="s">
        <v>1654</v>
      </c>
    </row>
    <row r="488" spans="1:16" x14ac:dyDescent="0.25">
      <c r="A488" t="s">
        <v>298</v>
      </c>
      <c r="B488" t="s">
        <v>360</v>
      </c>
      <c r="C488" t="s">
        <v>287</v>
      </c>
      <c r="D488" t="s">
        <v>287</v>
      </c>
      <c r="E488" t="s">
        <v>287</v>
      </c>
      <c r="F488" t="s">
        <v>287</v>
      </c>
      <c r="G488" t="s">
        <v>287</v>
      </c>
      <c r="H488" t="s">
        <v>287</v>
      </c>
      <c r="I488" t="s">
        <v>287</v>
      </c>
      <c r="J488" t="s">
        <v>287</v>
      </c>
      <c r="K488" t="s">
        <v>287</v>
      </c>
      <c r="L488" t="s">
        <v>391</v>
      </c>
      <c r="M488" t="s">
        <v>287</v>
      </c>
      <c r="N488" t="s">
        <v>287</v>
      </c>
      <c r="O488" t="s">
        <v>287</v>
      </c>
      <c r="P488" t="s">
        <v>287</v>
      </c>
    </row>
    <row r="489" spans="1:16" x14ac:dyDescent="0.25">
      <c r="A489" t="s">
        <v>304</v>
      </c>
      <c r="B489" t="s">
        <v>2168</v>
      </c>
      <c r="C489" t="s">
        <v>578</v>
      </c>
      <c r="D489" t="s">
        <v>1130</v>
      </c>
      <c r="E489" t="s">
        <v>306</v>
      </c>
      <c r="F489" t="s">
        <v>919</v>
      </c>
      <c r="G489" t="s">
        <v>306</v>
      </c>
      <c r="H489" t="s">
        <v>596</v>
      </c>
      <c r="I489" t="s">
        <v>903</v>
      </c>
      <c r="J489" t="s">
        <v>1140</v>
      </c>
      <c r="K489" t="s">
        <v>339</v>
      </c>
      <c r="L489" t="s">
        <v>1654</v>
      </c>
      <c r="M489" t="s">
        <v>578</v>
      </c>
      <c r="N489" t="s">
        <v>287</v>
      </c>
      <c r="O489" t="s">
        <v>287</v>
      </c>
      <c r="P489" t="s">
        <v>1654</v>
      </c>
    </row>
    <row r="491" spans="1:16" x14ac:dyDescent="0.25">
      <c r="A491" t="s">
        <v>2256</v>
      </c>
    </row>
    <row r="492" spans="1:16" x14ac:dyDescent="0.25">
      <c r="A492" t="s">
        <v>2127</v>
      </c>
    </row>
    <row r="493" spans="1:16" x14ac:dyDescent="0.25">
      <c r="A493" t="s">
        <v>313</v>
      </c>
      <c r="B493" t="s">
        <v>273</v>
      </c>
      <c r="C493" t="s">
        <v>427</v>
      </c>
      <c r="D493" t="s">
        <v>428</v>
      </c>
      <c r="E493" t="s">
        <v>429</v>
      </c>
      <c r="F493" t="s">
        <v>430</v>
      </c>
      <c r="G493" t="s">
        <v>431</v>
      </c>
      <c r="H493" t="s">
        <v>432</v>
      </c>
      <c r="I493" t="s">
        <v>433</v>
      </c>
      <c r="J493" t="s">
        <v>434</v>
      </c>
      <c r="K493" t="s">
        <v>435</v>
      </c>
      <c r="L493" t="s">
        <v>1076</v>
      </c>
      <c r="M493" t="s">
        <v>436</v>
      </c>
      <c r="N493" t="s">
        <v>357</v>
      </c>
      <c r="O493" t="s">
        <v>280</v>
      </c>
      <c r="P493" t="s">
        <v>437</v>
      </c>
    </row>
    <row r="494" spans="1:16" x14ac:dyDescent="0.25">
      <c r="A494" t="s">
        <v>314</v>
      </c>
      <c r="B494" t="s">
        <v>475</v>
      </c>
      <c r="C494" t="s">
        <v>1160</v>
      </c>
      <c r="D494" t="s">
        <v>463</v>
      </c>
      <c r="E494" t="s">
        <v>414</v>
      </c>
      <c r="F494" t="s">
        <v>855</v>
      </c>
      <c r="G494" t="s">
        <v>317</v>
      </c>
      <c r="H494" t="s">
        <v>1012</v>
      </c>
      <c r="I494" t="s">
        <v>1012</v>
      </c>
      <c r="J494" t="s">
        <v>1012</v>
      </c>
      <c r="K494" t="s">
        <v>604</v>
      </c>
      <c r="L494" t="s">
        <v>705</v>
      </c>
      <c r="M494" t="s">
        <v>1012</v>
      </c>
      <c r="N494" t="s">
        <v>287</v>
      </c>
      <c r="O494" t="s">
        <v>287</v>
      </c>
      <c r="P494" t="s">
        <v>2257</v>
      </c>
    </row>
    <row r="495" spans="1:16" x14ac:dyDescent="0.25">
      <c r="A495" t="s">
        <v>321</v>
      </c>
      <c r="B495" t="s">
        <v>935</v>
      </c>
      <c r="C495" t="s">
        <v>728</v>
      </c>
      <c r="D495" t="s">
        <v>2258</v>
      </c>
      <c r="E495" t="s">
        <v>1118</v>
      </c>
      <c r="F495" t="s">
        <v>936</v>
      </c>
      <c r="G495" t="s">
        <v>681</v>
      </c>
      <c r="H495" t="s">
        <v>570</v>
      </c>
      <c r="I495" t="s">
        <v>728</v>
      </c>
      <c r="J495" t="s">
        <v>681</v>
      </c>
      <c r="K495" t="s">
        <v>681</v>
      </c>
      <c r="L495" t="s">
        <v>2259</v>
      </c>
      <c r="M495" t="s">
        <v>640</v>
      </c>
      <c r="N495" t="s">
        <v>287</v>
      </c>
      <c r="O495" t="s">
        <v>287</v>
      </c>
      <c r="P495" t="s">
        <v>649</v>
      </c>
    </row>
    <row r="496" spans="1:16" x14ac:dyDescent="0.25">
      <c r="A496" t="s">
        <v>304</v>
      </c>
      <c r="B496" t="s">
        <v>2168</v>
      </c>
      <c r="C496" t="s">
        <v>578</v>
      </c>
      <c r="D496" t="s">
        <v>1130</v>
      </c>
      <c r="E496" t="s">
        <v>306</v>
      </c>
      <c r="F496" t="s">
        <v>919</v>
      </c>
      <c r="G496" t="s">
        <v>306</v>
      </c>
      <c r="H496" t="s">
        <v>596</v>
      </c>
      <c r="I496" t="s">
        <v>903</v>
      </c>
      <c r="J496" t="s">
        <v>1140</v>
      </c>
      <c r="K496" t="s">
        <v>339</v>
      </c>
      <c r="L496" t="s">
        <v>1654</v>
      </c>
      <c r="M496" t="s">
        <v>578</v>
      </c>
      <c r="N496" t="s">
        <v>287</v>
      </c>
      <c r="O496" t="s">
        <v>287</v>
      </c>
      <c r="P496" t="s">
        <v>1654</v>
      </c>
    </row>
    <row r="498" spans="1:5" x14ac:dyDescent="0.25">
      <c r="A498" t="s">
        <v>2260</v>
      </c>
    </row>
    <row r="499" spans="1:5" x14ac:dyDescent="0.25">
      <c r="A499" t="s">
        <v>2128</v>
      </c>
    </row>
    <row r="500" spans="1:5" x14ac:dyDescent="0.25">
      <c r="A500" t="s">
        <v>272</v>
      </c>
      <c r="B500" t="s">
        <v>273</v>
      </c>
      <c r="C500" t="s">
        <v>1122</v>
      </c>
      <c r="D500" t="s">
        <v>1123</v>
      </c>
      <c r="E500" t="s">
        <v>1124</v>
      </c>
    </row>
    <row r="501" spans="1:5" x14ac:dyDescent="0.25">
      <c r="A501" t="s">
        <v>282</v>
      </c>
      <c r="B501" t="s">
        <v>743</v>
      </c>
      <c r="C501" t="s">
        <v>564</v>
      </c>
      <c r="D501" t="s">
        <v>942</v>
      </c>
      <c r="E501" t="s">
        <v>1965</v>
      </c>
    </row>
    <row r="502" spans="1:5" x14ac:dyDescent="0.25">
      <c r="A502" t="s">
        <v>290</v>
      </c>
      <c r="B502" t="s">
        <v>1462</v>
      </c>
      <c r="C502" t="s">
        <v>719</v>
      </c>
      <c r="D502" t="s">
        <v>1443</v>
      </c>
      <c r="E502" t="s">
        <v>2017</v>
      </c>
    </row>
    <row r="503" spans="1:5" x14ac:dyDescent="0.25">
      <c r="A503" t="s">
        <v>298</v>
      </c>
      <c r="B503" t="s">
        <v>360</v>
      </c>
      <c r="C503" t="s">
        <v>391</v>
      </c>
      <c r="D503" t="s">
        <v>287</v>
      </c>
      <c r="E503" t="s">
        <v>287</v>
      </c>
    </row>
    <row r="504" spans="1:5" x14ac:dyDescent="0.25">
      <c r="A504" t="s">
        <v>304</v>
      </c>
      <c r="B504" t="s">
        <v>2168</v>
      </c>
      <c r="C504" t="s">
        <v>489</v>
      </c>
      <c r="D504" t="s">
        <v>2203</v>
      </c>
      <c r="E504" t="s">
        <v>584</v>
      </c>
    </row>
    <row r="506" spans="1:5" x14ac:dyDescent="0.25">
      <c r="A506" t="s">
        <v>2261</v>
      </c>
    </row>
    <row r="507" spans="1:5" x14ac:dyDescent="0.25">
      <c r="A507" t="s">
        <v>2129</v>
      </c>
    </row>
    <row r="508" spans="1:5" x14ac:dyDescent="0.25">
      <c r="A508" t="s">
        <v>313</v>
      </c>
      <c r="B508" t="s">
        <v>273</v>
      </c>
      <c r="C508" t="s">
        <v>1122</v>
      </c>
      <c r="D508" t="s">
        <v>1123</v>
      </c>
      <c r="E508" t="s">
        <v>1124</v>
      </c>
    </row>
    <row r="509" spans="1:5" x14ac:dyDescent="0.25">
      <c r="A509" t="s">
        <v>314</v>
      </c>
      <c r="B509" t="s">
        <v>475</v>
      </c>
      <c r="C509" t="s">
        <v>921</v>
      </c>
      <c r="D509" t="s">
        <v>1160</v>
      </c>
      <c r="E509" t="s">
        <v>296</v>
      </c>
    </row>
    <row r="510" spans="1:5" x14ac:dyDescent="0.25">
      <c r="A510" t="s">
        <v>321</v>
      </c>
      <c r="B510" t="s">
        <v>935</v>
      </c>
      <c r="C510" t="s">
        <v>488</v>
      </c>
      <c r="D510" t="s">
        <v>2259</v>
      </c>
      <c r="E510" t="s">
        <v>519</v>
      </c>
    </row>
    <row r="511" spans="1:5" x14ac:dyDescent="0.25">
      <c r="A511" t="s">
        <v>304</v>
      </c>
      <c r="B511" t="s">
        <v>2168</v>
      </c>
      <c r="C511" t="s">
        <v>489</v>
      </c>
      <c r="D511" t="s">
        <v>2203</v>
      </c>
      <c r="E511" t="s">
        <v>584</v>
      </c>
    </row>
    <row r="513" spans="1:10" x14ac:dyDescent="0.25">
      <c r="A513" t="s">
        <v>2262</v>
      </c>
    </row>
    <row r="514" spans="1:10" x14ac:dyDescent="0.25">
      <c r="A514" t="s">
        <v>1732</v>
      </c>
    </row>
    <row r="515" spans="1:10" x14ac:dyDescent="0.25">
      <c r="A515" t="s">
        <v>272</v>
      </c>
      <c r="B515" t="s">
        <v>273</v>
      </c>
      <c r="C515" t="s">
        <v>1132</v>
      </c>
      <c r="D515" t="s">
        <v>372</v>
      </c>
      <c r="E515" t="s">
        <v>1133</v>
      </c>
      <c r="F515" t="s">
        <v>1134</v>
      </c>
      <c r="G515" t="s">
        <v>357</v>
      </c>
      <c r="H515" t="s">
        <v>280</v>
      </c>
      <c r="I515" t="s">
        <v>1135</v>
      </c>
      <c r="J515" t="s">
        <v>1136</v>
      </c>
    </row>
    <row r="516" spans="1:10" x14ac:dyDescent="0.25">
      <c r="A516" t="s">
        <v>282</v>
      </c>
      <c r="B516" t="s">
        <v>913</v>
      </c>
      <c r="C516" t="s">
        <v>451</v>
      </c>
      <c r="D516" t="s">
        <v>360</v>
      </c>
      <c r="E516" t="s">
        <v>369</v>
      </c>
      <c r="F516" t="s">
        <v>360</v>
      </c>
      <c r="G516" t="s">
        <v>362</v>
      </c>
      <c r="H516" t="s">
        <v>362</v>
      </c>
      <c r="I516" t="s">
        <v>1203</v>
      </c>
      <c r="J516" t="s">
        <v>362</v>
      </c>
    </row>
    <row r="517" spans="1:10" x14ac:dyDescent="0.25">
      <c r="A517" t="s">
        <v>290</v>
      </c>
      <c r="B517" t="s">
        <v>367</v>
      </c>
      <c r="C517" t="s">
        <v>359</v>
      </c>
      <c r="D517" t="s">
        <v>360</v>
      </c>
      <c r="E517" t="s">
        <v>368</v>
      </c>
      <c r="F517" t="s">
        <v>365</v>
      </c>
      <c r="G517" t="s">
        <v>362</v>
      </c>
      <c r="H517" t="s">
        <v>362</v>
      </c>
      <c r="I517" t="s">
        <v>403</v>
      </c>
      <c r="J517" t="s">
        <v>368</v>
      </c>
    </row>
    <row r="518" spans="1:10" x14ac:dyDescent="0.25">
      <c r="A518" t="s">
        <v>298</v>
      </c>
      <c r="B518" t="s">
        <v>360</v>
      </c>
      <c r="C518" t="s">
        <v>362</v>
      </c>
      <c r="D518" t="s">
        <v>360</v>
      </c>
      <c r="E518" t="s">
        <v>362</v>
      </c>
      <c r="F518" t="s">
        <v>362</v>
      </c>
      <c r="G518" t="s">
        <v>362</v>
      </c>
      <c r="H518" t="s">
        <v>362</v>
      </c>
      <c r="I518" t="s">
        <v>362</v>
      </c>
      <c r="J518" t="s">
        <v>362</v>
      </c>
    </row>
    <row r="519" spans="1:10" x14ac:dyDescent="0.25">
      <c r="A519" t="s">
        <v>304</v>
      </c>
      <c r="B519" t="s">
        <v>445</v>
      </c>
      <c r="C519" t="s">
        <v>363</v>
      </c>
      <c r="D519" t="s">
        <v>365</v>
      </c>
      <c r="E519" t="s">
        <v>439</v>
      </c>
      <c r="F519" t="s">
        <v>369</v>
      </c>
      <c r="G519" t="s">
        <v>362</v>
      </c>
      <c r="H519" t="s">
        <v>362</v>
      </c>
      <c r="I519" t="s">
        <v>1419</v>
      </c>
      <c r="J519" t="s">
        <v>368</v>
      </c>
    </row>
    <row r="521" spans="1:10" x14ac:dyDescent="0.25">
      <c r="A521" t="s">
        <v>2263</v>
      </c>
    </row>
    <row r="522" spans="1:10" x14ac:dyDescent="0.25">
      <c r="A522" t="s">
        <v>1733</v>
      </c>
    </row>
    <row r="523" spans="1:10" x14ac:dyDescent="0.25">
      <c r="A523" t="s">
        <v>313</v>
      </c>
      <c r="B523" t="s">
        <v>273</v>
      </c>
      <c r="C523" t="s">
        <v>1132</v>
      </c>
      <c r="D523" t="s">
        <v>372</v>
      </c>
      <c r="E523" t="s">
        <v>1133</v>
      </c>
      <c r="F523" t="s">
        <v>1134</v>
      </c>
      <c r="G523" t="s">
        <v>357</v>
      </c>
      <c r="H523" t="s">
        <v>280</v>
      </c>
      <c r="I523" t="s">
        <v>1135</v>
      </c>
      <c r="J523" t="s">
        <v>1136</v>
      </c>
    </row>
    <row r="524" spans="1:10" x14ac:dyDescent="0.25">
      <c r="A524" t="s">
        <v>314</v>
      </c>
      <c r="B524" t="s">
        <v>568</v>
      </c>
      <c r="C524" t="s">
        <v>361</v>
      </c>
      <c r="D524" t="s">
        <v>360</v>
      </c>
      <c r="E524" t="s">
        <v>365</v>
      </c>
      <c r="F524" t="s">
        <v>360</v>
      </c>
      <c r="G524" t="s">
        <v>362</v>
      </c>
      <c r="H524" t="s">
        <v>362</v>
      </c>
      <c r="I524" t="s">
        <v>1172</v>
      </c>
      <c r="J524" t="s">
        <v>362</v>
      </c>
    </row>
    <row r="525" spans="1:10" x14ac:dyDescent="0.25">
      <c r="A525" t="s">
        <v>321</v>
      </c>
      <c r="B525" t="s">
        <v>1304</v>
      </c>
      <c r="C525" t="s">
        <v>1203</v>
      </c>
      <c r="D525" t="s">
        <v>368</v>
      </c>
      <c r="E525" t="s">
        <v>365</v>
      </c>
      <c r="F525" t="s">
        <v>365</v>
      </c>
      <c r="G525" t="s">
        <v>362</v>
      </c>
      <c r="H525" t="s">
        <v>362</v>
      </c>
      <c r="I525" t="s">
        <v>364</v>
      </c>
      <c r="J525" t="s">
        <v>368</v>
      </c>
    </row>
    <row r="526" spans="1:10" x14ac:dyDescent="0.25">
      <c r="A526" t="s">
        <v>304</v>
      </c>
      <c r="B526" t="s">
        <v>445</v>
      </c>
      <c r="C526" t="s">
        <v>363</v>
      </c>
      <c r="D526" t="s">
        <v>365</v>
      </c>
      <c r="E526" t="s">
        <v>439</v>
      </c>
      <c r="F526" t="s">
        <v>369</v>
      </c>
      <c r="G526" t="s">
        <v>362</v>
      </c>
      <c r="H526" t="s">
        <v>362</v>
      </c>
      <c r="I526" t="s">
        <v>1419</v>
      </c>
      <c r="J526" t="s">
        <v>368</v>
      </c>
    </row>
    <row r="528" spans="1:10" x14ac:dyDescent="0.25">
      <c r="A528" t="s">
        <v>2264</v>
      </c>
    </row>
    <row r="529" spans="1:15" x14ac:dyDescent="0.25">
      <c r="A529" t="s">
        <v>2130</v>
      </c>
    </row>
    <row r="530" spans="1:15" x14ac:dyDescent="0.25">
      <c r="A530" t="s">
        <v>272</v>
      </c>
      <c r="B530" t="s">
        <v>273</v>
      </c>
      <c r="C530" t="s">
        <v>372</v>
      </c>
      <c r="D530" t="s">
        <v>1147</v>
      </c>
      <c r="E530" t="s">
        <v>1148</v>
      </c>
      <c r="F530" t="s">
        <v>1149</v>
      </c>
      <c r="G530" t="s">
        <v>1150</v>
      </c>
      <c r="H530" t="s">
        <v>279</v>
      </c>
      <c r="I530" t="s">
        <v>280</v>
      </c>
      <c r="J530" t="s">
        <v>1004</v>
      </c>
      <c r="K530" t="s">
        <v>1151</v>
      </c>
      <c r="L530" t="s">
        <v>1152</v>
      </c>
      <c r="M530" t="s">
        <v>1153</v>
      </c>
      <c r="N530" t="s">
        <v>1154</v>
      </c>
      <c r="O530" t="s">
        <v>1155</v>
      </c>
    </row>
    <row r="531" spans="1:15" x14ac:dyDescent="0.25">
      <c r="A531" t="s">
        <v>282</v>
      </c>
      <c r="B531" t="s">
        <v>568</v>
      </c>
      <c r="C531" t="s">
        <v>362</v>
      </c>
      <c r="D531" t="s">
        <v>825</v>
      </c>
      <c r="E531" t="s">
        <v>825</v>
      </c>
      <c r="F531" t="s">
        <v>362</v>
      </c>
      <c r="G531" t="s">
        <v>453</v>
      </c>
      <c r="H531" t="s">
        <v>362</v>
      </c>
      <c r="I531" t="s">
        <v>362</v>
      </c>
      <c r="J531" t="s">
        <v>913</v>
      </c>
      <c r="K531" t="s">
        <v>359</v>
      </c>
      <c r="L531" t="s">
        <v>362</v>
      </c>
      <c r="M531" t="s">
        <v>368</v>
      </c>
      <c r="N531" t="s">
        <v>362</v>
      </c>
      <c r="O531" t="s">
        <v>368</v>
      </c>
    </row>
    <row r="532" spans="1:15" x14ac:dyDescent="0.25">
      <c r="A532" t="s">
        <v>290</v>
      </c>
      <c r="B532" t="s">
        <v>1156</v>
      </c>
      <c r="C532" t="s">
        <v>362</v>
      </c>
      <c r="D532" t="s">
        <v>836</v>
      </c>
      <c r="E532" t="s">
        <v>361</v>
      </c>
      <c r="F532" t="s">
        <v>368</v>
      </c>
      <c r="G532" t="s">
        <v>449</v>
      </c>
      <c r="H532" t="s">
        <v>362</v>
      </c>
      <c r="I532" t="s">
        <v>362</v>
      </c>
      <c r="J532" t="s">
        <v>376</v>
      </c>
      <c r="K532" t="s">
        <v>403</v>
      </c>
      <c r="L532" t="s">
        <v>369</v>
      </c>
      <c r="M532" t="s">
        <v>439</v>
      </c>
      <c r="N532" t="s">
        <v>368</v>
      </c>
      <c r="O532" t="s">
        <v>365</v>
      </c>
    </row>
    <row r="533" spans="1:15" x14ac:dyDescent="0.25">
      <c r="A533" t="s">
        <v>304</v>
      </c>
      <c r="B533" t="s">
        <v>573</v>
      </c>
      <c r="C533" t="s">
        <v>362</v>
      </c>
      <c r="D533" t="s">
        <v>403</v>
      </c>
      <c r="E533" t="s">
        <v>913</v>
      </c>
      <c r="F533" t="s">
        <v>368</v>
      </c>
      <c r="G533" t="s">
        <v>1639</v>
      </c>
      <c r="H533" t="s">
        <v>362</v>
      </c>
      <c r="I533" t="s">
        <v>362</v>
      </c>
      <c r="J533" t="s">
        <v>840</v>
      </c>
      <c r="K533" t="s">
        <v>1295</v>
      </c>
      <c r="L533" t="s">
        <v>369</v>
      </c>
      <c r="M533" t="s">
        <v>438</v>
      </c>
      <c r="N533" t="s">
        <v>368</v>
      </c>
      <c r="O533" t="s">
        <v>825</v>
      </c>
    </row>
    <row r="535" spans="1:15" x14ac:dyDescent="0.25">
      <c r="A535" t="s">
        <v>2265</v>
      </c>
    </row>
    <row r="536" spans="1:15" x14ac:dyDescent="0.25">
      <c r="A536" t="s">
        <v>2131</v>
      </c>
    </row>
    <row r="537" spans="1:15" x14ac:dyDescent="0.25">
      <c r="A537" t="s">
        <v>313</v>
      </c>
      <c r="B537" t="s">
        <v>273</v>
      </c>
      <c r="C537" t="s">
        <v>372</v>
      </c>
      <c r="D537" t="s">
        <v>1147</v>
      </c>
      <c r="E537" t="s">
        <v>1148</v>
      </c>
      <c r="F537" t="s">
        <v>1149</v>
      </c>
      <c r="G537" t="s">
        <v>1150</v>
      </c>
      <c r="H537" t="s">
        <v>279</v>
      </c>
      <c r="I537" t="s">
        <v>280</v>
      </c>
      <c r="J537" t="s">
        <v>1004</v>
      </c>
      <c r="K537" t="s">
        <v>1151</v>
      </c>
      <c r="L537" t="s">
        <v>1152</v>
      </c>
      <c r="M537" t="s">
        <v>1153</v>
      </c>
      <c r="N537" t="s">
        <v>1154</v>
      </c>
      <c r="O537" t="s">
        <v>1155</v>
      </c>
    </row>
    <row r="538" spans="1:15" x14ac:dyDescent="0.25">
      <c r="A538" t="s">
        <v>314</v>
      </c>
      <c r="B538" t="s">
        <v>1875</v>
      </c>
      <c r="C538" t="s">
        <v>362</v>
      </c>
      <c r="D538" t="s">
        <v>438</v>
      </c>
      <c r="E538" t="s">
        <v>439</v>
      </c>
      <c r="F538" t="s">
        <v>362</v>
      </c>
      <c r="G538" t="s">
        <v>1203</v>
      </c>
      <c r="H538" t="s">
        <v>362</v>
      </c>
      <c r="I538" t="s">
        <v>362</v>
      </c>
      <c r="J538" t="s">
        <v>568</v>
      </c>
      <c r="K538" t="s">
        <v>836</v>
      </c>
      <c r="L538" t="s">
        <v>368</v>
      </c>
      <c r="M538" t="s">
        <v>360</v>
      </c>
      <c r="N538" t="s">
        <v>362</v>
      </c>
      <c r="O538" t="s">
        <v>368</v>
      </c>
    </row>
    <row r="539" spans="1:15" x14ac:dyDescent="0.25">
      <c r="A539" t="s">
        <v>321</v>
      </c>
      <c r="B539" t="s">
        <v>1496</v>
      </c>
      <c r="C539" t="s">
        <v>362</v>
      </c>
      <c r="D539" t="s">
        <v>361</v>
      </c>
      <c r="E539" t="s">
        <v>453</v>
      </c>
      <c r="F539" t="s">
        <v>368</v>
      </c>
      <c r="G539" t="s">
        <v>359</v>
      </c>
      <c r="H539" t="s">
        <v>362</v>
      </c>
      <c r="I539" t="s">
        <v>362</v>
      </c>
      <c r="J539" t="s">
        <v>403</v>
      </c>
      <c r="K539" t="s">
        <v>568</v>
      </c>
      <c r="L539" t="s">
        <v>368</v>
      </c>
      <c r="M539" t="s">
        <v>451</v>
      </c>
      <c r="N539" t="s">
        <v>368</v>
      </c>
      <c r="O539" t="s">
        <v>365</v>
      </c>
    </row>
    <row r="540" spans="1:15" x14ac:dyDescent="0.25">
      <c r="A540" t="s">
        <v>304</v>
      </c>
      <c r="B540" t="s">
        <v>573</v>
      </c>
      <c r="C540" t="s">
        <v>362</v>
      </c>
      <c r="D540" t="s">
        <v>403</v>
      </c>
      <c r="E540" t="s">
        <v>913</v>
      </c>
      <c r="F540" t="s">
        <v>368</v>
      </c>
      <c r="G540" t="s">
        <v>1639</v>
      </c>
      <c r="H540" t="s">
        <v>362</v>
      </c>
      <c r="I540" t="s">
        <v>362</v>
      </c>
      <c r="J540" t="s">
        <v>840</v>
      </c>
      <c r="K540" t="s">
        <v>1295</v>
      </c>
      <c r="L540" t="s">
        <v>369</v>
      </c>
      <c r="M540" t="s">
        <v>438</v>
      </c>
      <c r="N540" t="s">
        <v>368</v>
      </c>
      <c r="O540" t="s">
        <v>825</v>
      </c>
    </row>
    <row r="542" spans="1:15" x14ac:dyDescent="0.25">
      <c r="A542" t="s">
        <v>2266</v>
      </c>
    </row>
    <row r="543" spans="1:15" x14ac:dyDescent="0.25">
      <c r="A543" t="s">
        <v>2132</v>
      </c>
    </row>
    <row r="544" spans="1:15" x14ac:dyDescent="0.25">
      <c r="A544" t="s">
        <v>272</v>
      </c>
      <c r="B544" t="s">
        <v>273</v>
      </c>
      <c r="C544" t="s">
        <v>1184</v>
      </c>
      <c r="D544" t="s">
        <v>372</v>
      </c>
      <c r="E544" t="s">
        <v>1185</v>
      </c>
    </row>
    <row r="545" spans="1:5" x14ac:dyDescent="0.25">
      <c r="A545" t="s">
        <v>282</v>
      </c>
      <c r="B545" t="s">
        <v>743</v>
      </c>
      <c r="C545" t="s">
        <v>1126</v>
      </c>
      <c r="D545" t="s">
        <v>287</v>
      </c>
      <c r="E545" t="s">
        <v>623</v>
      </c>
    </row>
    <row r="546" spans="1:5" x14ac:dyDescent="0.25">
      <c r="A546" t="s">
        <v>290</v>
      </c>
      <c r="B546" t="s">
        <v>1462</v>
      </c>
      <c r="C546" t="s">
        <v>1850</v>
      </c>
      <c r="D546" t="s">
        <v>460</v>
      </c>
      <c r="E546" t="s">
        <v>1848</v>
      </c>
    </row>
    <row r="547" spans="1:5" x14ac:dyDescent="0.25">
      <c r="A547" t="s">
        <v>298</v>
      </c>
      <c r="B547" t="s">
        <v>360</v>
      </c>
      <c r="C547" t="s">
        <v>391</v>
      </c>
      <c r="D547" t="s">
        <v>287</v>
      </c>
      <c r="E547" t="s">
        <v>287</v>
      </c>
    </row>
    <row r="548" spans="1:5" x14ac:dyDescent="0.25">
      <c r="A548" t="s">
        <v>304</v>
      </c>
      <c r="B548" t="s">
        <v>2168</v>
      </c>
      <c r="C548" t="s">
        <v>994</v>
      </c>
      <c r="D548" t="s">
        <v>599</v>
      </c>
      <c r="E548" t="s">
        <v>1043</v>
      </c>
    </row>
    <row r="550" spans="1:5" x14ac:dyDescent="0.25">
      <c r="A550" t="s">
        <v>2267</v>
      </c>
    </row>
    <row r="551" spans="1:5" x14ac:dyDescent="0.25">
      <c r="A551" t="s">
        <v>2133</v>
      </c>
    </row>
    <row r="552" spans="1:5" x14ac:dyDescent="0.25">
      <c r="A552" t="s">
        <v>371</v>
      </c>
      <c r="B552" t="s">
        <v>273</v>
      </c>
      <c r="C552" t="s">
        <v>1184</v>
      </c>
      <c r="D552" t="s">
        <v>372</v>
      </c>
      <c r="E552" t="s">
        <v>1185</v>
      </c>
    </row>
    <row r="553" spans="1:5" x14ac:dyDescent="0.25">
      <c r="A553" t="s">
        <v>375</v>
      </c>
      <c r="B553" t="s">
        <v>365</v>
      </c>
      <c r="C553" t="s">
        <v>404</v>
      </c>
      <c r="D553" t="s">
        <v>287</v>
      </c>
      <c r="E553" t="s">
        <v>519</v>
      </c>
    </row>
    <row r="554" spans="1:5" x14ac:dyDescent="0.25">
      <c r="A554" t="s">
        <v>380</v>
      </c>
      <c r="B554" t="s">
        <v>817</v>
      </c>
      <c r="C554" t="s">
        <v>1420</v>
      </c>
      <c r="D554" t="s">
        <v>295</v>
      </c>
      <c r="E554" t="s">
        <v>1287</v>
      </c>
    </row>
    <row r="555" spans="1:5" x14ac:dyDescent="0.25">
      <c r="A555" t="s">
        <v>386</v>
      </c>
      <c r="B555" t="s">
        <v>360</v>
      </c>
      <c r="C555" t="s">
        <v>391</v>
      </c>
      <c r="D555" t="s">
        <v>287</v>
      </c>
      <c r="E555" t="s">
        <v>287</v>
      </c>
    </row>
    <row r="556" spans="1:5" x14ac:dyDescent="0.25">
      <c r="A556" t="s">
        <v>390</v>
      </c>
      <c r="B556" t="s">
        <v>368</v>
      </c>
      <c r="C556" t="s">
        <v>391</v>
      </c>
      <c r="D556" t="s">
        <v>287</v>
      </c>
      <c r="E556" t="s">
        <v>287</v>
      </c>
    </row>
    <row r="557" spans="1:5" x14ac:dyDescent="0.25">
      <c r="A557" t="s">
        <v>392</v>
      </c>
      <c r="B557" t="s">
        <v>568</v>
      </c>
      <c r="C557" t="s">
        <v>572</v>
      </c>
      <c r="D557" t="s">
        <v>287</v>
      </c>
      <c r="E557" t="s">
        <v>1137</v>
      </c>
    </row>
    <row r="558" spans="1:5" x14ac:dyDescent="0.25">
      <c r="A558" t="s">
        <v>304</v>
      </c>
      <c r="B558" t="s">
        <v>2168</v>
      </c>
      <c r="C558" t="s">
        <v>994</v>
      </c>
      <c r="D558" t="s">
        <v>599</v>
      </c>
      <c r="E558" t="s">
        <v>1043</v>
      </c>
    </row>
    <row r="560" spans="1:5" x14ac:dyDescent="0.25">
      <c r="A560" t="s">
        <v>2268</v>
      </c>
    </row>
    <row r="561" spans="1:18" x14ac:dyDescent="0.25">
      <c r="A561" t="s">
        <v>2134</v>
      </c>
    </row>
    <row r="562" spans="1:18" x14ac:dyDescent="0.25">
      <c r="A562" t="s">
        <v>736</v>
      </c>
      <c r="B562" t="s">
        <v>273</v>
      </c>
      <c r="C562" t="s">
        <v>1184</v>
      </c>
      <c r="D562" t="s">
        <v>372</v>
      </c>
      <c r="E562" t="s">
        <v>1185</v>
      </c>
    </row>
    <row r="563" spans="1:18" x14ac:dyDescent="0.25">
      <c r="A563" t="s">
        <v>737</v>
      </c>
      <c r="B563" t="s">
        <v>1264</v>
      </c>
      <c r="C563" t="s">
        <v>642</v>
      </c>
      <c r="D563" t="s">
        <v>629</v>
      </c>
      <c r="E563" t="s">
        <v>302</v>
      </c>
    </row>
    <row r="564" spans="1:18" x14ac:dyDescent="0.25">
      <c r="A564" t="s">
        <v>742</v>
      </c>
      <c r="B564" t="s">
        <v>840</v>
      </c>
      <c r="C564" t="s">
        <v>1018</v>
      </c>
      <c r="D564" t="s">
        <v>287</v>
      </c>
      <c r="E564" t="s">
        <v>297</v>
      </c>
    </row>
    <row r="565" spans="1:18" x14ac:dyDescent="0.25">
      <c r="A565" t="s">
        <v>304</v>
      </c>
      <c r="B565" t="s">
        <v>2168</v>
      </c>
      <c r="C565" t="s">
        <v>994</v>
      </c>
      <c r="D565" t="s">
        <v>599</v>
      </c>
      <c r="E565" t="s">
        <v>1043</v>
      </c>
    </row>
    <row r="567" spans="1:18" x14ac:dyDescent="0.25">
      <c r="A567" t="s">
        <v>2269</v>
      </c>
    </row>
    <row r="568" spans="1:18" x14ac:dyDescent="0.25">
      <c r="A568" t="s">
        <v>2135</v>
      </c>
    </row>
    <row r="569" spans="1:18" x14ac:dyDescent="0.25">
      <c r="A569" t="s">
        <v>313</v>
      </c>
      <c r="B569" t="s">
        <v>273</v>
      </c>
      <c r="C569" t="s">
        <v>1184</v>
      </c>
      <c r="D569" t="s">
        <v>372</v>
      </c>
      <c r="E569" t="s">
        <v>1185</v>
      </c>
    </row>
    <row r="570" spans="1:18" x14ac:dyDescent="0.25">
      <c r="A570" t="s">
        <v>314</v>
      </c>
      <c r="B570" t="s">
        <v>475</v>
      </c>
      <c r="C570" t="s">
        <v>1359</v>
      </c>
      <c r="D570" t="s">
        <v>422</v>
      </c>
      <c r="E570" t="s">
        <v>2196</v>
      </c>
    </row>
    <row r="571" spans="1:18" x14ac:dyDescent="0.25">
      <c r="A571" t="s">
        <v>321</v>
      </c>
      <c r="B571" t="s">
        <v>935</v>
      </c>
      <c r="C571" t="s">
        <v>1230</v>
      </c>
      <c r="D571" t="s">
        <v>287</v>
      </c>
      <c r="E571" t="s">
        <v>1195</v>
      </c>
    </row>
    <row r="572" spans="1:18" x14ac:dyDescent="0.25">
      <c r="A572" t="s">
        <v>304</v>
      </c>
      <c r="B572" t="s">
        <v>2168</v>
      </c>
      <c r="C572" t="s">
        <v>994</v>
      </c>
      <c r="D572" t="s">
        <v>599</v>
      </c>
      <c r="E572" t="s">
        <v>1043</v>
      </c>
    </row>
    <row r="574" spans="1:18" x14ac:dyDescent="0.25">
      <c r="A574" t="s">
        <v>2270</v>
      </c>
    </row>
    <row r="575" spans="1:18" x14ac:dyDescent="0.25">
      <c r="A575" t="s">
        <v>175</v>
      </c>
    </row>
    <row r="576" spans="1:18" x14ac:dyDescent="0.25">
      <c r="A576" t="s">
        <v>272</v>
      </c>
      <c r="B576" t="s">
        <v>273</v>
      </c>
      <c r="C576" t="s">
        <v>1213</v>
      </c>
      <c r="D576" t="s">
        <v>1214</v>
      </c>
      <c r="E576" t="s">
        <v>1215</v>
      </c>
      <c r="F576" t="s">
        <v>1216</v>
      </c>
      <c r="G576" t="s">
        <v>372</v>
      </c>
      <c r="H576" t="s">
        <v>1217</v>
      </c>
      <c r="I576" t="s">
        <v>1218</v>
      </c>
      <c r="J576" t="s">
        <v>1219</v>
      </c>
      <c r="K576" t="s">
        <v>1220</v>
      </c>
      <c r="L576" t="s">
        <v>1221</v>
      </c>
      <c r="M576" t="s">
        <v>1222</v>
      </c>
      <c r="N576" t="s">
        <v>1223</v>
      </c>
      <c r="O576" t="s">
        <v>1224</v>
      </c>
      <c r="P576" t="s">
        <v>357</v>
      </c>
      <c r="Q576" t="s">
        <v>280</v>
      </c>
      <c r="R576" t="s">
        <v>1225</v>
      </c>
    </row>
    <row r="577" spans="1:18" x14ac:dyDescent="0.25">
      <c r="A577" t="s">
        <v>282</v>
      </c>
      <c r="B577" t="s">
        <v>743</v>
      </c>
      <c r="C577" t="s">
        <v>287</v>
      </c>
      <c r="D577" t="s">
        <v>287</v>
      </c>
      <c r="E577" t="s">
        <v>575</v>
      </c>
      <c r="F577" t="s">
        <v>287</v>
      </c>
      <c r="G577" t="s">
        <v>287</v>
      </c>
      <c r="H577" t="s">
        <v>744</v>
      </c>
      <c r="I577" t="s">
        <v>467</v>
      </c>
      <c r="J577" t="s">
        <v>564</v>
      </c>
      <c r="K577" t="s">
        <v>287</v>
      </c>
      <c r="L577" t="s">
        <v>489</v>
      </c>
      <c r="M577" t="s">
        <v>287</v>
      </c>
      <c r="N577" t="s">
        <v>564</v>
      </c>
      <c r="O577" t="s">
        <v>1126</v>
      </c>
      <c r="P577" t="s">
        <v>287</v>
      </c>
      <c r="Q577" t="s">
        <v>287</v>
      </c>
      <c r="R577" t="s">
        <v>287</v>
      </c>
    </row>
    <row r="578" spans="1:18" x14ac:dyDescent="0.25">
      <c r="A578" t="s">
        <v>290</v>
      </c>
      <c r="B578" t="s">
        <v>1462</v>
      </c>
      <c r="C578" t="s">
        <v>287</v>
      </c>
      <c r="D578" t="s">
        <v>460</v>
      </c>
      <c r="E578" t="s">
        <v>1656</v>
      </c>
      <c r="F578" t="s">
        <v>460</v>
      </c>
      <c r="G578" t="s">
        <v>460</v>
      </c>
      <c r="H578" t="s">
        <v>1443</v>
      </c>
      <c r="I578" t="s">
        <v>460</v>
      </c>
      <c r="J578" t="s">
        <v>287</v>
      </c>
      <c r="K578" t="s">
        <v>287</v>
      </c>
      <c r="L578" t="s">
        <v>880</v>
      </c>
      <c r="M578" t="s">
        <v>395</v>
      </c>
      <c r="N578" t="s">
        <v>287</v>
      </c>
      <c r="O578" t="s">
        <v>1850</v>
      </c>
      <c r="P578" t="s">
        <v>287</v>
      </c>
      <c r="Q578" t="s">
        <v>287</v>
      </c>
      <c r="R578" t="s">
        <v>287</v>
      </c>
    </row>
    <row r="579" spans="1:18" x14ac:dyDescent="0.25">
      <c r="A579" t="s">
        <v>298</v>
      </c>
      <c r="B579" t="s">
        <v>360</v>
      </c>
      <c r="C579" t="s">
        <v>287</v>
      </c>
      <c r="D579" t="s">
        <v>287</v>
      </c>
      <c r="E579" t="s">
        <v>287</v>
      </c>
      <c r="F579" t="s">
        <v>287</v>
      </c>
      <c r="G579" t="s">
        <v>287</v>
      </c>
      <c r="H579" t="s">
        <v>287</v>
      </c>
      <c r="I579" t="s">
        <v>287</v>
      </c>
      <c r="J579" t="s">
        <v>287</v>
      </c>
      <c r="K579" t="s">
        <v>287</v>
      </c>
      <c r="L579" t="s">
        <v>287</v>
      </c>
      <c r="M579" t="s">
        <v>287</v>
      </c>
      <c r="N579" t="s">
        <v>287</v>
      </c>
      <c r="O579" t="s">
        <v>391</v>
      </c>
      <c r="P579" t="s">
        <v>287</v>
      </c>
      <c r="Q579" t="s">
        <v>287</v>
      </c>
      <c r="R579" t="s">
        <v>287</v>
      </c>
    </row>
    <row r="580" spans="1:18" x14ac:dyDescent="0.25">
      <c r="A580" t="s">
        <v>304</v>
      </c>
      <c r="B580" t="s">
        <v>2168</v>
      </c>
      <c r="C580" t="s">
        <v>287</v>
      </c>
      <c r="D580" t="s">
        <v>599</v>
      </c>
      <c r="E580" t="s">
        <v>1315</v>
      </c>
      <c r="F580" t="s">
        <v>599</v>
      </c>
      <c r="G580" t="s">
        <v>599</v>
      </c>
      <c r="H580" t="s">
        <v>1901</v>
      </c>
      <c r="I580" t="s">
        <v>422</v>
      </c>
      <c r="J580" t="s">
        <v>422</v>
      </c>
      <c r="K580" t="s">
        <v>287</v>
      </c>
      <c r="L580" t="s">
        <v>349</v>
      </c>
      <c r="M580" t="s">
        <v>422</v>
      </c>
      <c r="N580" t="s">
        <v>422</v>
      </c>
      <c r="O580" t="s">
        <v>994</v>
      </c>
      <c r="P580" t="s">
        <v>287</v>
      </c>
      <c r="Q580" t="s">
        <v>287</v>
      </c>
      <c r="R580" t="s">
        <v>287</v>
      </c>
    </row>
    <row r="582" spans="1:18" x14ac:dyDescent="0.25">
      <c r="A582" t="s">
        <v>2271</v>
      </c>
    </row>
    <row r="583" spans="1:18" x14ac:dyDescent="0.25">
      <c r="A583" t="s">
        <v>177</v>
      </c>
    </row>
    <row r="584" spans="1:18" x14ac:dyDescent="0.25">
      <c r="A584" t="s">
        <v>927</v>
      </c>
      <c r="B584" t="s">
        <v>273</v>
      </c>
      <c r="C584" t="s">
        <v>1213</v>
      </c>
      <c r="D584" t="s">
        <v>1214</v>
      </c>
      <c r="E584" t="s">
        <v>1215</v>
      </c>
      <c r="F584" t="s">
        <v>1216</v>
      </c>
      <c r="G584" t="s">
        <v>372</v>
      </c>
      <c r="H584" t="s">
        <v>1217</v>
      </c>
      <c r="I584" t="s">
        <v>1218</v>
      </c>
      <c r="J584" t="s">
        <v>1219</v>
      </c>
      <c r="K584" t="s">
        <v>1220</v>
      </c>
      <c r="L584" t="s">
        <v>1221</v>
      </c>
      <c r="M584" t="s">
        <v>1222</v>
      </c>
      <c r="N584" t="s">
        <v>1223</v>
      </c>
      <c r="O584" t="s">
        <v>1224</v>
      </c>
      <c r="P584" t="s">
        <v>357</v>
      </c>
      <c r="Q584" t="s">
        <v>280</v>
      </c>
      <c r="R584" t="s">
        <v>1225</v>
      </c>
    </row>
    <row r="585" spans="1:18" x14ac:dyDescent="0.25">
      <c r="A585" t="s">
        <v>928</v>
      </c>
      <c r="B585" t="s">
        <v>1158</v>
      </c>
      <c r="C585" t="s">
        <v>287</v>
      </c>
      <c r="D585" t="s">
        <v>462</v>
      </c>
      <c r="E585" t="s">
        <v>526</v>
      </c>
      <c r="F585" t="s">
        <v>462</v>
      </c>
      <c r="G585" t="s">
        <v>462</v>
      </c>
      <c r="H585" t="s">
        <v>1391</v>
      </c>
      <c r="I585" t="s">
        <v>462</v>
      </c>
      <c r="J585" t="s">
        <v>462</v>
      </c>
      <c r="K585" t="s">
        <v>287</v>
      </c>
      <c r="L585" t="s">
        <v>349</v>
      </c>
      <c r="M585" t="s">
        <v>419</v>
      </c>
      <c r="N585" t="s">
        <v>419</v>
      </c>
      <c r="O585" t="s">
        <v>319</v>
      </c>
      <c r="P585" t="s">
        <v>287</v>
      </c>
      <c r="Q585" t="s">
        <v>287</v>
      </c>
      <c r="R585" t="s">
        <v>287</v>
      </c>
    </row>
    <row r="586" spans="1:18" x14ac:dyDescent="0.25">
      <c r="A586" t="s">
        <v>934</v>
      </c>
      <c r="B586" t="s">
        <v>548</v>
      </c>
      <c r="C586" t="s">
        <v>287</v>
      </c>
      <c r="D586" t="s">
        <v>287</v>
      </c>
      <c r="E586" t="s">
        <v>491</v>
      </c>
      <c r="F586" t="s">
        <v>287</v>
      </c>
      <c r="G586" t="s">
        <v>287</v>
      </c>
      <c r="H586" t="s">
        <v>623</v>
      </c>
      <c r="I586" t="s">
        <v>550</v>
      </c>
      <c r="J586" t="s">
        <v>550</v>
      </c>
      <c r="K586" t="s">
        <v>287</v>
      </c>
      <c r="L586" t="s">
        <v>517</v>
      </c>
      <c r="M586" t="s">
        <v>287</v>
      </c>
      <c r="N586" t="s">
        <v>287</v>
      </c>
      <c r="O586" t="s">
        <v>1430</v>
      </c>
      <c r="P586" t="s">
        <v>287</v>
      </c>
      <c r="Q586" t="s">
        <v>287</v>
      </c>
      <c r="R586" t="s">
        <v>287</v>
      </c>
    </row>
    <row r="587" spans="1:18" x14ac:dyDescent="0.25">
      <c r="A587" t="s">
        <v>304</v>
      </c>
      <c r="B587" t="s">
        <v>2168</v>
      </c>
      <c r="C587" t="s">
        <v>287</v>
      </c>
      <c r="D587" t="s">
        <v>599</v>
      </c>
      <c r="E587" t="s">
        <v>1315</v>
      </c>
      <c r="F587" t="s">
        <v>599</v>
      </c>
      <c r="G587" t="s">
        <v>599</v>
      </c>
      <c r="H587" t="s">
        <v>1901</v>
      </c>
      <c r="I587" t="s">
        <v>422</v>
      </c>
      <c r="J587" t="s">
        <v>422</v>
      </c>
      <c r="K587" t="s">
        <v>287</v>
      </c>
      <c r="L587" t="s">
        <v>349</v>
      </c>
      <c r="M587" t="s">
        <v>422</v>
      </c>
      <c r="N587" t="s">
        <v>422</v>
      </c>
      <c r="O587" t="s">
        <v>994</v>
      </c>
      <c r="P587" t="s">
        <v>287</v>
      </c>
      <c r="Q587" t="s">
        <v>287</v>
      </c>
      <c r="R587" t="s">
        <v>287</v>
      </c>
    </row>
    <row r="589" spans="1:18" x14ac:dyDescent="0.25">
      <c r="A589" t="s">
        <v>2272</v>
      </c>
    </row>
    <row r="590" spans="1:18" x14ac:dyDescent="0.25">
      <c r="A590" t="s">
        <v>178</v>
      </c>
    </row>
    <row r="591" spans="1:18" x14ac:dyDescent="0.25">
      <c r="A591" t="s">
        <v>736</v>
      </c>
      <c r="B591" t="s">
        <v>273</v>
      </c>
      <c r="C591" t="s">
        <v>1213</v>
      </c>
      <c r="D591" t="s">
        <v>1214</v>
      </c>
      <c r="E591" t="s">
        <v>1215</v>
      </c>
      <c r="F591" t="s">
        <v>1216</v>
      </c>
      <c r="G591" t="s">
        <v>372</v>
      </c>
      <c r="H591" t="s">
        <v>1217</v>
      </c>
      <c r="I591" t="s">
        <v>1218</v>
      </c>
      <c r="J591" t="s">
        <v>1219</v>
      </c>
      <c r="K591" t="s">
        <v>1220</v>
      </c>
      <c r="L591" t="s">
        <v>1221</v>
      </c>
      <c r="M591" t="s">
        <v>1222</v>
      </c>
      <c r="N591" t="s">
        <v>1223</v>
      </c>
      <c r="O591" t="s">
        <v>1224</v>
      </c>
      <c r="P591" t="s">
        <v>357</v>
      </c>
      <c r="Q591" t="s">
        <v>280</v>
      </c>
      <c r="R591" t="s">
        <v>1225</v>
      </c>
    </row>
    <row r="592" spans="1:18" x14ac:dyDescent="0.25">
      <c r="A592" t="s">
        <v>737</v>
      </c>
      <c r="B592" t="s">
        <v>1264</v>
      </c>
      <c r="C592" t="s">
        <v>287</v>
      </c>
      <c r="D592" t="s">
        <v>629</v>
      </c>
      <c r="E592" t="s">
        <v>482</v>
      </c>
      <c r="F592" t="s">
        <v>629</v>
      </c>
      <c r="G592" t="s">
        <v>629</v>
      </c>
      <c r="H592" t="s">
        <v>663</v>
      </c>
      <c r="I592" t="s">
        <v>301</v>
      </c>
      <c r="J592" t="s">
        <v>629</v>
      </c>
      <c r="K592" t="s">
        <v>287</v>
      </c>
      <c r="L592" t="s">
        <v>488</v>
      </c>
      <c r="M592" t="s">
        <v>629</v>
      </c>
      <c r="N592" t="s">
        <v>301</v>
      </c>
      <c r="O592" t="s">
        <v>642</v>
      </c>
      <c r="P592" t="s">
        <v>287</v>
      </c>
      <c r="Q592" t="s">
        <v>287</v>
      </c>
      <c r="R592" t="s">
        <v>287</v>
      </c>
    </row>
    <row r="593" spans="1:18" x14ac:dyDescent="0.25">
      <c r="A593" t="s">
        <v>742</v>
      </c>
      <c r="B593" t="s">
        <v>840</v>
      </c>
      <c r="C593" t="s">
        <v>287</v>
      </c>
      <c r="D593" t="s">
        <v>287</v>
      </c>
      <c r="E593" t="s">
        <v>946</v>
      </c>
      <c r="F593" t="s">
        <v>287</v>
      </c>
      <c r="G593" t="s">
        <v>287</v>
      </c>
      <c r="H593" t="s">
        <v>753</v>
      </c>
      <c r="I593" t="s">
        <v>287</v>
      </c>
      <c r="J593" t="s">
        <v>301</v>
      </c>
      <c r="K593" t="s">
        <v>287</v>
      </c>
      <c r="L593" t="s">
        <v>648</v>
      </c>
      <c r="M593" t="s">
        <v>301</v>
      </c>
      <c r="N593" t="s">
        <v>287</v>
      </c>
      <c r="O593" t="s">
        <v>1018</v>
      </c>
      <c r="P593" t="s">
        <v>287</v>
      </c>
      <c r="Q593" t="s">
        <v>287</v>
      </c>
      <c r="R593" t="s">
        <v>287</v>
      </c>
    </row>
    <row r="594" spans="1:18" x14ac:dyDescent="0.25">
      <c r="A594" t="s">
        <v>304</v>
      </c>
      <c r="B594" t="s">
        <v>2168</v>
      </c>
      <c r="C594" t="s">
        <v>287</v>
      </c>
      <c r="D594" t="s">
        <v>599</v>
      </c>
      <c r="E594" t="s">
        <v>1315</v>
      </c>
      <c r="F594" t="s">
        <v>599</v>
      </c>
      <c r="G594" t="s">
        <v>599</v>
      </c>
      <c r="H594" t="s">
        <v>1901</v>
      </c>
      <c r="I594" t="s">
        <v>422</v>
      </c>
      <c r="J594" t="s">
        <v>422</v>
      </c>
      <c r="K594" t="s">
        <v>287</v>
      </c>
      <c r="L594" t="s">
        <v>349</v>
      </c>
      <c r="M594" t="s">
        <v>422</v>
      </c>
      <c r="N594" t="s">
        <v>422</v>
      </c>
      <c r="O594" t="s">
        <v>994</v>
      </c>
      <c r="P594" t="s">
        <v>287</v>
      </c>
      <c r="Q594" t="s">
        <v>287</v>
      </c>
      <c r="R594" t="s">
        <v>287</v>
      </c>
    </row>
    <row r="596" spans="1:18" x14ac:dyDescent="0.25">
      <c r="A596" t="s">
        <v>2273</v>
      </c>
    </row>
    <row r="597" spans="1:18" x14ac:dyDescent="0.25">
      <c r="A597" t="s">
        <v>179</v>
      </c>
    </row>
    <row r="598" spans="1:18" x14ac:dyDescent="0.25">
      <c r="A598" t="s">
        <v>371</v>
      </c>
      <c r="B598" t="s">
        <v>273</v>
      </c>
      <c r="C598" t="s">
        <v>1213</v>
      </c>
      <c r="D598" t="s">
        <v>1214</v>
      </c>
      <c r="E598" t="s">
        <v>1215</v>
      </c>
      <c r="F598" t="s">
        <v>1216</v>
      </c>
      <c r="G598" t="s">
        <v>372</v>
      </c>
      <c r="H598" t="s">
        <v>1217</v>
      </c>
      <c r="I598" t="s">
        <v>1218</v>
      </c>
      <c r="J598" t="s">
        <v>1219</v>
      </c>
      <c r="K598" t="s">
        <v>1220</v>
      </c>
      <c r="L598" t="s">
        <v>1221</v>
      </c>
      <c r="M598" t="s">
        <v>1222</v>
      </c>
      <c r="N598" t="s">
        <v>1223</v>
      </c>
      <c r="O598" t="s">
        <v>1224</v>
      </c>
      <c r="P598" t="s">
        <v>357</v>
      </c>
      <c r="Q598" t="s">
        <v>280</v>
      </c>
      <c r="R598" t="s">
        <v>1225</v>
      </c>
    </row>
    <row r="599" spans="1:18" x14ac:dyDescent="0.25">
      <c r="A599" t="s">
        <v>375</v>
      </c>
      <c r="B599" t="s">
        <v>365</v>
      </c>
      <c r="C599" t="s">
        <v>287</v>
      </c>
      <c r="D599" t="s">
        <v>287</v>
      </c>
      <c r="E599" t="s">
        <v>287</v>
      </c>
      <c r="F599" t="s">
        <v>287</v>
      </c>
      <c r="G599" t="s">
        <v>287</v>
      </c>
      <c r="H599" t="s">
        <v>404</v>
      </c>
      <c r="I599" t="s">
        <v>287</v>
      </c>
      <c r="J599" t="s">
        <v>287</v>
      </c>
      <c r="K599" t="s">
        <v>287</v>
      </c>
      <c r="L599" t="s">
        <v>287</v>
      </c>
      <c r="M599" t="s">
        <v>287</v>
      </c>
      <c r="N599" t="s">
        <v>404</v>
      </c>
      <c r="O599" t="s">
        <v>404</v>
      </c>
      <c r="P599" t="s">
        <v>287</v>
      </c>
      <c r="Q599" t="s">
        <v>287</v>
      </c>
      <c r="R599" t="s">
        <v>287</v>
      </c>
    </row>
    <row r="600" spans="1:18" x14ac:dyDescent="0.25">
      <c r="A600" t="s">
        <v>380</v>
      </c>
      <c r="B600" t="s">
        <v>817</v>
      </c>
      <c r="C600" t="s">
        <v>287</v>
      </c>
      <c r="D600" t="s">
        <v>295</v>
      </c>
      <c r="E600" t="s">
        <v>1352</v>
      </c>
      <c r="F600" t="s">
        <v>295</v>
      </c>
      <c r="G600" t="s">
        <v>295</v>
      </c>
      <c r="H600" t="s">
        <v>404</v>
      </c>
      <c r="I600" t="s">
        <v>408</v>
      </c>
      <c r="J600" t="s">
        <v>287</v>
      </c>
      <c r="K600" t="s">
        <v>287</v>
      </c>
      <c r="L600" t="s">
        <v>559</v>
      </c>
      <c r="M600" t="s">
        <v>408</v>
      </c>
      <c r="N600" t="s">
        <v>287</v>
      </c>
      <c r="O600" t="s">
        <v>1420</v>
      </c>
      <c r="P600" t="s">
        <v>287</v>
      </c>
      <c r="Q600" t="s">
        <v>287</v>
      </c>
      <c r="R600" t="s">
        <v>287</v>
      </c>
    </row>
    <row r="601" spans="1:18" x14ac:dyDescent="0.25">
      <c r="A601" t="s">
        <v>386</v>
      </c>
      <c r="B601" t="s">
        <v>360</v>
      </c>
      <c r="C601" t="s">
        <v>287</v>
      </c>
      <c r="D601" t="s">
        <v>287</v>
      </c>
      <c r="E601" t="s">
        <v>287</v>
      </c>
      <c r="F601" t="s">
        <v>287</v>
      </c>
      <c r="G601" t="s">
        <v>287</v>
      </c>
      <c r="H601" t="s">
        <v>287</v>
      </c>
      <c r="I601" t="s">
        <v>287</v>
      </c>
      <c r="J601" t="s">
        <v>287</v>
      </c>
      <c r="K601" t="s">
        <v>287</v>
      </c>
      <c r="L601" t="s">
        <v>287</v>
      </c>
      <c r="M601" t="s">
        <v>287</v>
      </c>
      <c r="N601" t="s">
        <v>287</v>
      </c>
      <c r="O601" t="s">
        <v>391</v>
      </c>
      <c r="P601" t="s">
        <v>287</v>
      </c>
      <c r="Q601" t="s">
        <v>287</v>
      </c>
      <c r="R601" t="s">
        <v>287</v>
      </c>
    </row>
    <row r="602" spans="1:18" x14ac:dyDescent="0.25">
      <c r="A602" t="s">
        <v>390</v>
      </c>
      <c r="B602" t="s">
        <v>368</v>
      </c>
      <c r="C602" t="s">
        <v>287</v>
      </c>
      <c r="D602" t="s">
        <v>287</v>
      </c>
      <c r="E602" t="s">
        <v>287</v>
      </c>
      <c r="F602" t="s">
        <v>287</v>
      </c>
      <c r="G602" t="s">
        <v>287</v>
      </c>
      <c r="H602" t="s">
        <v>287</v>
      </c>
      <c r="I602" t="s">
        <v>287</v>
      </c>
      <c r="J602" t="s">
        <v>287</v>
      </c>
      <c r="K602" t="s">
        <v>287</v>
      </c>
      <c r="L602" t="s">
        <v>287</v>
      </c>
      <c r="M602" t="s">
        <v>287</v>
      </c>
      <c r="N602" t="s">
        <v>287</v>
      </c>
      <c r="O602" t="s">
        <v>391</v>
      </c>
      <c r="P602" t="s">
        <v>287</v>
      </c>
      <c r="Q602" t="s">
        <v>287</v>
      </c>
      <c r="R602" t="s">
        <v>287</v>
      </c>
    </row>
    <row r="603" spans="1:18" x14ac:dyDescent="0.25">
      <c r="A603" t="s">
        <v>392</v>
      </c>
      <c r="B603" t="s">
        <v>568</v>
      </c>
      <c r="C603" t="s">
        <v>287</v>
      </c>
      <c r="D603" t="s">
        <v>287</v>
      </c>
      <c r="E603" t="s">
        <v>488</v>
      </c>
      <c r="F603" t="s">
        <v>287</v>
      </c>
      <c r="G603" t="s">
        <v>287</v>
      </c>
      <c r="H603" t="s">
        <v>783</v>
      </c>
      <c r="I603" t="s">
        <v>287</v>
      </c>
      <c r="J603" t="s">
        <v>570</v>
      </c>
      <c r="K603" t="s">
        <v>287</v>
      </c>
      <c r="L603" t="s">
        <v>488</v>
      </c>
      <c r="M603" t="s">
        <v>287</v>
      </c>
      <c r="N603" t="s">
        <v>488</v>
      </c>
      <c r="O603" t="s">
        <v>572</v>
      </c>
      <c r="P603" t="s">
        <v>287</v>
      </c>
      <c r="Q603" t="s">
        <v>287</v>
      </c>
      <c r="R603" t="s">
        <v>287</v>
      </c>
    </row>
    <row r="604" spans="1:18" x14ac:dyDescent="0.25">
      <c r="A604" t="s">
        <v>304</v>
      </c>
      <c r="B604" t="s">
        <v>2168</v>
      </c>
      <c r="C604" t="s">
        <v>287</v>
      </c>
      <c r="D604" t="s">
        <v>599</v>
      </c>
      <c r="E604" t="s">
        <v>1315</v>
      </c>
      <c r="F604" t="s">
        <v>599</v>
      </c>
      <c r="G604" t="s">
        <v>599</v>
      </c>
      <c r="H604" t="s">
        <v>1901</v>
      </c>
      <c r="I604" t="s">
        <v>422</v>
      </c>
      <c r="J604" t="s">
        <v>422</v>
      </c>
      <c r="K604" t="s">
        <v>287</v>
      </c>
      <c r="L604" t="s">
        <v>349</v>
      </c>
      <c r="M604" t="s">
        <v>422</v>
      </c>
      <c r="N604" t="s">
        <v>422</v>
      </c>
      <c r="O604" t="s">
        <v>994</v>
      </c>
      <c r="P604" t="s">
        <v>287</v>
      </c>
      <c r="Q604" t="s">
        <v>287</v>
      </c>
      <c r="R604" t="s">
        <v>287</v>
      </c>
    </row>
    <row r="606" spans="1:18" x14ac:dyDescent="0.25">
      <c r="A606" t="s">
        <v>2274</v>
      </c>
    </row>
    <row r="607" spans="1:18" x14ac:dyDescent="0.25">
      <c r="A607" t="s">
        <v>180</v>
      </c>
    </row>
    <row r="608" spans="1:18" x14ac:dyDescent="0.25">
      <c r="A608" t="s">
        <v>313</v>
      </c>
      <c r="B608" t="s">
        <v>273</v>
      </c>
      <c r="C608" t="s">
        <v>1213</v>
      </c>
      <c r="D608" t="s">
        <v>1214</v>
      </c>
      <c r="E608" t="s">
        <v>1215</v>
      </c>
      <c r="F608" t="s">
        <v>1216</v>
      </c>
      <c r="G608" t="s">
        <v>372</v>
      </c>
      <c r="H608" t="s">
        <v>1217</v>
      </c>
      <c r="I608" t="s">
        <v>1218</v>
      </c>
      <c r="J608" t="s">
        <v>1219</v>
      </c>
      <c r="K608" t="s">
        <v>1220</v>
      </c>
      <c r="L608" t="s">
        <v>1221</v>
      </c>
      <c r="M608" t="s">
        <v>1222</v>
      </c>
      <c r="N608" t="s">
        <v>1223</v>
      </c>
      <c r="O608" t="s">
        <v>1224</v>
      </c>
      <c r="P608" t="s">
        <v>357</v>
      </c>
      <c r="Q608" t="s">
        <v>280</v>
      </c>
      <c r="R608" t="s">
        <v>1225</v>
      </c>
    </row>
    <row r="609" spans="1:18" x14ac:dyDescent="0.25">
      <c r="A609" t="s">
        <v>314</v>
      </c>
      <c r="B609" t="s">
        <v>475</v>
      </c>
      <c r="C609" t="s">
        <v>287</v>
      </c>
      <c r="D609" t="s">
        <v>287</v>
      </c>
      <c r="E609" t="s">
        <v>921</v>
      </c>
      <c r="F609" t="s">
        <v>422</v>
      </c>
      <c r="G609" t="s">
        <v>422</v>
      </c>
      <c r="H609" t="s">
        <v>667</v>
      </c>
      <c r="I609" t="s">
        <v>287</v>
      </c>
      <c r="J609" t="s">
        <v>422</v>
      </c>
      <c r="K609" t="s">
        <v>287</v>
      </c>
      <c r="L609" t="s">
        <v>921</v>
      </c>
      <c r="M609" t="s">
        <v>1280</v>
      </c>
      <c r="N609" t="s">
        <v>287</v>
      </c>
      <c r="O609" t="s">
        <v>1359</v>
      </c>
      <c r="P609" t="s">
        <v>287</v>
      </c>
      <c r="Q609" t="s">
        <v>287</v>
      </c>
      <c r="R609" t="s">
        <v>287</v>
      </c>
    </row>
    <row r="610" spans="1:18" x14ac:dyDescent="0.25">
      <c r="A610" t="s">
        <v>321</v>
      </c>
      <c r="B610" t="s">
        <v>935</v>
      </c>
      <c r="C610" t="s">
        <v>287</v>
      </c>
      <c r="D610" t="s">
        <v>422</v>
      </c>
      <c r="E610" t="s">
        <v>639</v>
      </c>
      <c r="F610" t="s">
        <v>287</v>
      </c>
      <c r="G610" t="s">
        <v>287</v>
      </c>
      <c r="H610" t="s">
        <v>661</v>
      </c>
      <c r="I610" t="s">
        <v>874</v>
      </c>
      <c r="J610" t="s">
        <v>422</v>
      </c>
      <c r="K610" t="s">
        <v>287</v>
      </c>
      <c r="L610" t="s">
        <v>874</v>
      </c>
      <c r="M610" t="s">
        <v>287</v>
      </c>
      <c r="N610" t="s">
        <v>874</v>
      </c>
      <c r="O610" t="s">
        <v>1230</v>
      </c>
      <c r="P610" t="s">
        <v>287</v>
      </c>
      <c r="Q610" t="s">
        <v>287</v>
      </c>
      <c r="R610" t="s">
        <v>287</v>
      </c>
    </row>
    <row r="611" spans="1:18" x14ac:dyDescent="0.25">
      <c r="A611" t="s">
        <v>304</v>
      </c>
      <c r="B611" t="s">
        <v>2168</v>
      </c>
      <c r="C611" t="s">
        <v>287</v>
      </c>
      <c r="D611" t="s">
        <v>599</v>
      </c>
      <c r="E611" t="s">
        <v>1315</v>
      </c>
      <c r="F611" t="s">
        <v>599</v>
      </c>
      <c r="G611" t="s">
        <v>599</v>
      </c>
      <c r="H611" t="s">
        <v>1901</v>
      </c>
      <c r="I611" t="s">
        <v>422</v>
      </c>
      <c r="J611" t="s">
        <v>422</v>
      </c>
      <c r="K611" t="s">
        <v>287</v>
      </c>
      <c r="L611" t="s">
        <v>349</v>
      </c>
      <c r="M611" t="s">
        <v>422</v>
      </c>
      <c r="N611" t="s">
        <v>422</v>
      </c>
      <c r="O611" t="s">
        <v>994</v>
      </c>
      <c r="P611" t="s">
        <v>287</v>
      </c>
      <c r="Q611" t="s">
        <v>287</v>
      </c>
      <c r="R611" t="s">
        <v>287</v>
      </c>
    </row>
    <row r="613" spans="1:18" x14ac:dyDescent="0.25">
      <c r="A613" t="s">
        <v>1238</v>
      </c>
    </row>
    <row r="614" spans="1:18" x14ac:dyDescent="0.25">
      <c r="A614" t="s">
        <v>2136</v>
      </c>
    </row>
    <row r="615" spans="1:18" x14ac:dyDescent="0.25">
      <c r="A615" t="s">
        <v>313</v>
      </c>
      <c r="B615" t="s">
        <v>273</v>
      </c>
      <c r="C615" t="s">
        <v>1240</v>
      </c>
      <c r="D615" t="s">
        <v>1241</v>
      </c>
      <c r="E615" t="s">
        <v>1242</v>
      </c>
      <c r="F615" t="s">
        <v>1243</v>
      </c>
      <c r="G615" t="s">
        <v>1244</v>
      </c>
    </row>
    <row r="616" spans="1:18" x14ac:dyDescent="0.25">
      <c r="A616" t="s">
        <v>314</v>
      </c>
      <c r="B616" t="s">
        <v>475</v>
      </c>
      <c r="C616" t="s">
        <v>1577</v>
      </c>
      <c r="D616" t="s">
        <v>855</v>
      </c>
      <c r="E616" t="s">
        <v>422</v>
      </c>
      <c r="F616" t="s">
        <v>317</v>
      </c>
      <c r="G616" t="s">
        <v>921</v>
      </c>
    </row>
    <row r="617" spans="1:18" x14ac:dyDescent="0.25">
      <c r="A617" t="s">
        <v>321</v>
      </c>
      <c r="B617" t="s">
        <v>935</v>
      </c>
      <c r="C617" t="s">
        <v>875</v>
      </c>
      <c r="D617" t="s">
        <v>681</v>
      </c>
      <c r="E617" t="s">
        <v>287</v>
      </c>
      <c r="F617" t="s">
        <v>874</v>
      </c>
      <c r="G617" t="s">
        <v>488</v>
      </c>
    </row>
    <row r="618" spans="1:18" x14ac:dyDescent="0.25">
      <c r="A618" t="s">
        <v>304</v>
      </c>
      <c r="B618" t="s">
        <v>2168</v>
      </c>
      <c r="C618" t="s">
        <v>1818</v>
      </c>
      <c r="D618" t="s">
        <v>831</v>
      </c>
      <c r="E618" t="s">
        <v>599</v>
      </c>
      <c r="F618" t="s">
        <v>636</v>
      </c>
      <c r="G618" t="s">
        <v>489</v>
      </c>
    </row>
    <row r="620" spans="1:18" x14ac:dyDescent="0.25">
      <c r="A620" t="s">
        <v>2275</v>
      </c>
    </row>
    <row r="621" spans="1:18" x14ac:dyDescent="0.25">
      <c r="A621" t="s">
        <v>184</v>
      </c>
    </row>
    <row r="622" spans="1:18" x14ac:dyDescent="0.25">
      <c r="A622" t="s">
        <v>272</v>
      </c>
      <c r="B622" t="s">
        <v>273</v>
      </c>
      <c r="C622" t="s">
        <v>1255</v>
      </c>
      <c r="D622" t="s">
        <v>1256</v>
      </c>
      <c r="E622" t="s">
        <v>372</v>
      </c>
      <c r="F622" t="s">
        <v>1257</v>
      </c>
      <c r="G622" t="s">
        <v>1258</v>
      </c>
      <c r="H622" t="s">
        <v>357</v>
      </c>
      <c r="I622" t="s">
        <v>280</v>
      </c>
      <c r="J622" t="s">
        <v>1259</v>
      </c>
    </row>
    <row r="623" spans="1:18" x14ac:dyDescent="0.25">
      <c r="A623" t="s">
        <v>282</v>
      </c>
      <c r="B623" t="s">
        <v>568</v>
      </c>
      <c r="C623" t="s">
        <v>1137</v>
      </c>
      <c r="D623" t="s">
        <v>661</v>
      </c>
      <c r="E623" t="s">
        <v>287</v>
      </c>
      <c r="F623" t="s">
        <v>1378</v>
      </c>
      <c r="G623" t="s">
        <v>488</v>
      </c>
      <c r="H623" t="s">
        <v>287</v>
      </c>
      <c r="I623" t="s">
        <v>287</v>
      </c>
      <c r="J623" t="s">
        <v>310</v>
      </c>
    </row>
    <row r="624" spans="1:18" x14ac:dyDescent="0.25">
      <c r="A624" t="s">
        <v>290</v>
      </c>
      <c r="B624" t="s">
        <v>1295</v>
      </c>
      <c r="C624" t="s">
        <v>630</v>
      </c>
      <c r="D624" t="s">
        <v>1043</v>
      </c>
      <c r="E624" t="s">
        <v>349</v>
      </c>
      <c r="F624" t="s">
        <v>831</v>
      </c>
      <c r="G624" t="s">
        <v>1071</v>
      </c>
      <c r="H624" t="s">
        <v>287</v>
      </c>
      <c r="I624" t="s">
        <v>287</v>
      </c>
      <c r="J624" t="s">
        <v>1606</v>
      </c>
    </row>
    <row r="625" spans="1:10" x14ac:dyDescent="0.25">
      <c r="A625" t="s">
        <v>298</v>
      </c>
      <c r="B625" t="s">
        <v>360</v>
      </c>
      <c r="C625" t="s">
        <v>287</v>
      </c>
      <c r="D625" t="s">
        <v>391</v>
      </c>
      <c r="E625" t="s">
        <v>287</v>
      </c>
      <c r="F625" t="s">
        <v>287</v>
      </c>
      <c r="G625" t="s">
        <v>287</v>
      </c>
      <c r="H625" t="s">
        <v>287</v>
      </c>
      <c r="I625" t="s">
        <v>287</v>
      </c>
      <c r="J625" t="s">
        <v>287</v>
      </c>
    </row>
    <row r="626" spans="1:10" x14ac:dyDescent="0.25">
      <c r="A626" t="s">
        <v>304</v>
      </c>
      <c r="B626" t="s">
        <v>1859</v>
      </c>
      <c r="C626" t="s">
        <v>837</v>
      </c>
      <c r="D626" t="s">
        <v>1182</v>
      </c>
      <c r="E626" t="s">
        <v>318</v>
      </c>
      <c r="F626" t="s">
        <v>2044</v>
      </c>
      <c r="G626" t="s">
        <v>318</v>
      </c>
      <c r="H626" t="s">
        <v>287</v>
      </c>
      <c r="I626" t="s">
        <v>287</v>
      </c>
      <c r="J626" t="s">
        <v>1348</v>
      </c>
    </row>
    <row r="628" spans="1:10" x14ac:dyDescent="0.25">
      <c r="A628" t="s">
        <v>2276</v>
      </c>
    </row>
    <row r="629" spans="1:10" x14ac:dyDescent="0.25">
      <c r="A629" t="s">
        <v>1741</v>
      </c>
    </row>
    <row r="630" spans="1:10" x14ac:dyDescent="0.25">
      <c r="A630" t="s">
        <v>371</v>
      </c>
      <c r="B630" t="s">
        <v>273</v>
      </c>
      <c r="C630" t="s">
        <v>1255</v>
      </c>
      <c r="D630" t="s">
        <v>1256</v>
      </c>
      <c r="E630" t="s">
        <v>372</v>
      </c>
      <c r="F630" t="s">
        <v>1257</v>
      </c>
      <c r="G630" t="s">
        <v>1258</v>
      </c>
      <c r="H630" t="s">
        <v>357</v>
      </c>
      <c r="I630" t="s">
        <v>280</v>
      </c>
      <c r="J630" t="s">
        <v>1259</v>
      </c>
    </row>
    <row r="631" spans="1:10" x14ac:dyDescent="0.25">
      <c r="A631" t="s">
        <v>375</v>
      </c>
      <c r="B631" t="s">
        <v>360</v>
      </c>
      <c r="C631" t="s">
        <v>362</v>
      </c>
      <c r="D631" t="s">
        <v>360</v>
      </c>
      <c r="E631" t="s">
        <v>362</v>
      </c>
      <c r="F631" t="s">
        <v>362</v>
      </c>
      <c r="G631" t="s">
        <v>362</v>
      </c>
      <c r="H631" t="s">
        <v>362</v>
      </c>
      <c r="I631" t="s">
        <v>362</v>
      </c>
      <c r="J631" t="s">
        <v>362</v>
      </c>
    </row>
    <row r="632" spans="1:10" x14ac:dyDescent="0.25">
      <c r="A632" t="s">
        <v>380</v>
      </c>
      <c r="B632" t="s">
        <v>743</v>
      </c>
      <c r="C632" t="s">
        <v>359</v>
      </c>
      <c r="D632" t="s">
        <v>449</v>
      </c>
      <c r="E632" t="s">
        <v>360</v>
      </c>
      <c r="F632" t="s">
        <v>451</v>
      </c>
      <c r="G632" t="s">
        <v>368</v>
      </c>
      <c r="H632" t="s">
        <v>362</v>
      </c>
      <c r="I632" t="s">
        <v>362</v>
      </c>
      <c r="J632" t="s">
        <v>548</v>
      </c>
    </row>
    <row r="633" spans="1:10" x14ac:dyDescent="0.25">
      <c r="A633" t="s">
        <v>386</v>
      </c>
      <c r="B633" t="s">
        <v>360</v>
      </c>
      <c r="C633" t="s">
        <v>362</v>
      </c>
      <c r="D633" t="s">
        <v>360</v>
      </c>
      <c r="E633" t="s">
        <v>362</v>
      </c>
      <c r="F633" t="s">
        <v>362</v>
      </c>
      <c r="G633" t="s">
        <v>362</v>
      </c>
      <c r="H633" t="s">
        <v>362</v>
      </c>
      <c r="I633" t="s">
        <v>362</v>
      </c>
      <c r="J633" t="s">
        <v>362</v>
      </c>
    </row>
    <row r="634" spans="1:10" x14ac:dyDescent="0.25">
      <c r="A634" t="s">
        <v>392</v>
      </c>
      <c r="B634" t="s">
        <v>438</v>
      </c>
      <c r="C634" t="s">
        <v>439</v>
      </c>
      <c r="D634" t="s">
        <v>825</v>
      </c>
      <c r="E634" t="s">
        <v>360</v>
      </c>
      <c r="F634" t="s">
        <v>368</v>
      </c>
      <c r="G634" t="s">
        <v>362</v>
      </c>
      <c r="H634" t="s">
        <v>362</v>
      </c>
      <c r="I634" t="s">
        <v>362</v>
      </c>
      <c r="J634" t="s">
        <v>360</v>
      </c>
    </row>
    <row r="635" spans="1:10" x14ac:dyDescent="0.25">
      <c r="A635" t="s">
        <v>304</v>
      </c>
      <c r="B635" t="s">
        <v>1859</v>
      </c>
      <c r="C635" t="s">
        <v>450</v>
      </c>
      <c r="D635" t="s">
        <v>1875</v>
      </c>
      <c r="E635" t="s">
        <v>368</v>
      </c>
      <c r="F635" t="s">
        <v>453</v>
      </c>
      <c r="G635" t="s">
        <v>368</v>
      </c>
      <c r="H635" t="s">
        <v>362</v>
      </c>
      <c r="I635" t="s">
        <v>362</v>
      </c>
      <c r="J635" t="s">
        <v>1295</v>
      </c>
    </row>
    <row r="637" spans="1:10" x14ac:dyDescent="0.25">
      <c r="A637" t="s">
        <v>2277</v>
      </c>
    </row>
    <row r="638" spans="1:10" x14ac:dyDescent="0.25">
      <c r="A638" t="s">
        <v>1742</v>
      </c>
    </row>
    <row r="639" spans="1:10" x14ac:dyDescent="0.25">
      <c r="A639" t="s">
        <v>313</v>
      </c>
      <c r="B639" t="s">
        <v>273</v>
      </c>
      <c r="C639" t="s">
        <v>1255</v>
      </c>
      <c r="D639" t="s">
        <v>1256</v>
      </c>
      <c r="E639" t="s">
        <v>372</v>
      </c>
      <c r="F639" t="s">
        <v>1257</v>
      </c>
      <c r="G639" t="s">
        <v>1258</v>
      </c>
      <c r="H639" t="s">
        <v>357</v>
      </c>
      <c r="I639" t="s">
        <v>280</v>
      </c>
      <c r="J639" t="s">
        <v>1259</v>
      </c>
    </row>
    <row r="640" spans="1:10" x14ac:dyDescent="0.25">
      <c r="A640" t="s">
        <v>314</v>
      </c>
      <c r="B640" t="s">
        <v>1875</v>
      </c>
      <c r="C640" t="s">
        <v>453</v>
      </c>
      <c r="D640" t="s">
        <v>453</v>
      </c>
      <c r="E640" t="s">
        <v>362</v>
      </c>
      <c r="F640" t="s">
        <v>368</v>
      </c>
      <c r="G640" t="s">
        <v>362</v>
      </c>
      <c r="H640" t="s">
        <v>362</v>
      </c>
      <c r="I640" t="s">
        <v>362</v>
      </c>
      <c r="J640" t="s">
        <v>913</v>
      </c>
    </row>
    <row r="641" spans="1:11" x14ac:dyDescent="0.25">
      <c r="A641" t="s">
        <v>321</v>
      </c>
      <c r="B641" t="s">
        <v>1419</v>
      </c>
      <c r="C641" t="s">
        <v>1203</v>
      </c>
      <c r="D641" t="s">
        <v>359</v>
      </c>
      <c r="E641" t="s">
        <v>368</v>
      </c>
      <c r="F641" t="s">
        <v>451</v>
      </c>
      <c r="G641" t="s">
        <v>368</v>
      </c>
      <c r="H641" t="s">
        <v>362</v>
      </c>
      <c r="I641" t="s">
        <v>362</v>
      </c>
      <c r="J641" t="s">
        <v>364</v>
      </c>
    </row>
    <row r="642" spans="1:11" x14ac:dyDescent="0.25">
      <c r="A642" t="s">
        <v>304</v>
      </c>
      <c r="B642" t="s">
        <v>1859</v>
      </c>
      <c r="C642" t="s">
        <v>450</v>
      </c>
      <c r="D642" t="s">
        <v>1875</v>
      </c>
      <c r="E642" t="s">
        <v>368</v>
      </c>
      <c r="F642" t="s">
        <v>453</v>
      </c>
      <c r="G642" t="s">
        <v>368</v>
      </c>
      <c r="H642" t="s">
        <v>362</v>
      </c>
      <c r="I642" t="s">
        <v>362</v>
      </c>
      <c r="J642" t="s">
        <v>1295</v>
      </c>
    </row>
    <row r="644" spans="1:11" x14ac:dyDescent="0.25">
      <c r="A644" t="s">
        <v>2278</v>
      </c>
    </row>
    <row r="645" spans="1:11" x14ac:dyDescent="0.25">
      <c r="A645" t="s">
        <v>187</v>
      </c>
    </row>
    <row r="646" spans="1:11" x14ac:dyDescent="0.25">
      <c r="A646" t="s">
        <v>272</v>
      </c>
      <c r="B646" t="s">
        <v>273</v>
      </c>
      <c r="C646" t="s">
        <v>372</v>
      </c>
      <c r="D646" t="s">
        <v>1274</v>
      </c>
      <c r="E646" t="s">
        <v>1275</v>
      </c>
      <c r="F646" t="s">
        <v>1276</v>
      </c>
      <c r="G646" t="s">
        <v>1277</v>
      </c>
      <c r="H646" t="s">
        <v>357</v>
      </c>
      <c r="I646" t="s">
        <v>280</v>
      </c>
      <c r="J646" t="s">
        <v>1278</v>
      </c>
      <c r="K646" t="s">
        <v>1279</v>
      </c>
    </row>
    <row r="647" spans="1:11" x14ac:dyDescent="0.25">
      <c r="A647" t="s">
        <v>282</v>
      </c>
      <c r="B647" t="s">
        <v>840</v>
      </c>
      <c r="C647" t="s">
        <v>2279</v>
      </c>
      <c r="D647" t="s">
        <v>287</v>
      </c>
      <c r="E647" t="s">
        <v>722</v>
      </c>
      <c r="F647" t="s">
        <v>287</v>
      </c>
      <c r="G647" t="s">
        <v>659</v>
      </c>
      <c r="H647" t="s">
        <v>287</v>
      </c>
      <c r="I647" t="s">
        <v>287</v>
      </c>
      <c r="J647" t="s">
        <v>287</v>
      </c>
      <c r="K647" t="s">
        <v>287</v>
      </c>
    </row>
    <row r="648" spans="1:11" x14ac:dyDescent="0.25">
      <c r="A648" t="s">
        <v>290</v>
      </c>
      <c r="B648" t="s">
        <v>577</v>
      </c>
      <c r="C648" t="s">
        <v>1457</v>
      </c>
      <c r="D648" t="s">
        <v>579</v>
      </c>
      <c r="E648" t="s">
        <v>625</v>
      </c>
      <c r="F648" t="s">
        <v>457</v>
      </c>
      <c r="G648" t="s">
        <v>1457</v>
      </c>
      <c r="H648" t="s">
        <v>287</v>
      </c>
      <c r="I648" t="s">
        <v>287</v>
      </c>
      <c r="J648" t="s">
        <v>287</v>
      </c>
      <c r="K648" t="s">
        <v>287</v>
      </c>
    </row>
    <row r="649" spans="1:11" x14ac:dyDescent="0.25">
      <c r="A649" t="s">
        <v>298</v>
      </c>
      <c r="B649" t="s">
        <v>360</v>
      </c>
      <c r="C649" t="s">
        <v>391</v>
      </c>
      <c r="D649" t="s">
        <v>287</v>
      </c>
      <c r="E649" t="s">
        <v>287</v>
      </c>
      <c r="F649" t="s">
        <v>287</v>
      </c>
      <c r="G649" t="s">
        <v>287</v>
      </c>
      <c r="H649" t="s">
        <v>287</v>
      </c>
      <c r="I649" t="s">
        <v>287</v>
      </c>
      <c r="J649" t="s">
        <v>287</v>
      </c>
      <c r="K649" t="s">
        <v>287</v>
      </c>
    </row>
    <row r="650" spans="1:11" x14ac:dyDescent="0.25">
      <c r="A650" t="s">
        <v>304</v>
      </c>
      <c r="B650" t="s">
        <v>2041</v>
      </c>
      <c r="C650" t="s">
        <v>2280</v>
      </c>
      <c r="D650" t="s">
        <v>731</v>
      </c>
      <c r="E650" t="s">
        <v>349</v>
      </c>
      <c r="F650" t="s">
        <v>492</v>
      </c>
      <c r="G650" t="s">
        <v>1112</v>
      </c>
      <c r="H650" t="s">
        <v>287</v>
      </c>
      <c r="I650" t="s">
        <v>287</v>
      </c>
      <c r="J650" t="s">
        <v>287</v>
      </c>
      <c r="K650" t="s">
        <v>287</v>
      </c>
    </row>
    <row r="652" spans="1:11" x14ac:dyDescent="0.25">
      <c r="A652" t="s">
        <v>2281</v>
      </c>
    </row>
    <row r="653" spans="1:11" x14ac:dyDescent="0.25">
      <c r="A653" t="s">
        <v>188</v>
      </c>
    </row>
    <row r="654" spans="1:11" x14ac:dyDescent="0.25">
      <c r="A654" t="s">
        <v>313</v>
      </c>
      <c r="B654" t="s">
        <v>273</v>
      </c>
      <c r="C654" t="s">
        <v>372</v>
      </c>
      <c r="D654" t="s">
        <v>1274</v>
      </c>
      <c r="E654" t="s">
        <v>1275</v>
      </c>
      <c r="F654" t="s">
        <v>1276</v>
      </c>
      <c r="G654" t="s">
        <v>1277</v>
      </c>
      <c r="H654" t="s">
        <v>357</v>
      </c>
      <c r="I654" t="s">
        <v>280</v>
      </c>
      <c r="J654" t="s">
        <v>1278</v>
      </c>
      <c r="K654" t="s">
        <v>1279</v>
      </c>
    </row>
    <row r="655" spans="1:11" x14ac:dyDescent="0.25">
      <c r="A655" t="s">
        <v>314</v>
      </c>
      <c r="B655" t="s">
        <v>982</v>
      </c>
      <c r="C655" t="s">
        <v>983</v>
      </c>
      <c r="D655" t="s">
        <v>592</v>
      </c>
      <c r="E655" t="s">
        <v>349</v>
      </c>
      <c r="F655" t="s">
        <v>287</v>
      </c>
      <c r="G655" t="s">
        <v>624</v>
      </c>
      <c r="H655" t="s">
        <v>287</v>
      </c>
      <c r="I655" t="s">
        <v>287</v>
      </c>
      <c r="J655" t="s">
        <v>287</v>
      </c>
      <c r="K655" t="s">
        <v>287</v>
      </c>
    </row>
    <row r="656" spans="1:11" x14ac:dyDescent="0.25">
      <c r="A656" t="s">
        <v>321</v>
      </c>
      <c r="B656" t="s">
        <v>982</v>
      </c>
      <c r="C656" t="s">
        <v>1043</v>
      </c>
      <c r="D656" t="s">
        <v>349</v>
      </c>
      <c r="E656" t="s">
        <v>349</v>
      </c>
      <c r="F656" t="s">
        <v>992</v>
      </c>
      <c r="G656" t="s">
        <v>1043</v>
      </c>
      <c r="H656" t="s">
        <v>287</v>
      </c>
      <c r="I656" t="s">
        <v>287</v>
      </c>
      <c r="J656" t="s">
        <v>287</v>
      </c>
      <c r="K656" t="s">
        <v>287</v>
      </c>
    </row>
    <row r="657" spans="1:11" x14ac:dyDescent="0.25">
      <c r="A657" t="s">
        <v>304</v>
      </c>
      <c r="B657" t="s">
        <v>2041</v>
      </c>
      <c r="C657" t="s">
        <v>2280</v>
      </c>
      <c r="D657" t="s">
        <v>731</v>
      </c>
      <c r="E657" t="s">
        <v>349</v>
      </c>
      <c r="F657" t="s">
        <v>492</v>
      </c>
      <c r="G657" t="s">
        <v>1112</v>
      </c>
      <c r="H657" t="s">
        <v>287</v>
      </c>
      <c r="I657" t="s">
        <v>287</v>
      </c>
      <c r="J657" t="s">
        <v>287</v>
      </c>
      <c r="K657" t="s">
        <v>287</v>
      </c>
    </row>
    <row r="659" spans="1:11" x14ac:dyDescent="0.25">
      <c r="A659" t="s">
        <v>2282</v>
      </c>
    </row>
    <row r="660" spans="1:11" x14ac:dyDescent="0.25">
      <c r="A660" t="s">
        <v>2137</v>
      </c>
    </row>
    <row r="661" spans="1:11" x14ac:dyDescent="0.25">
      <c r="A661" t="s">
        <v>272</v>
      </c>
      <c r="B661" t="s">
        <v>273</v>
      </c>
      <c r="C661" t="s">
        <v>1290</v>
      </c>
      <c r="D661" t="s">
        <v>1291</v>
      </c>
      <c r="E661" t="s">
        <v>1292</v>
      </c>
      <c r="F661" t="s">
        <v>1293</v>
      </c>
      <c r="G661" t="s">
        <v>357</v>
      </c>
      <c r="H661" t="s">
        <v>1294</v>
      </c>
      <c r="I661" t="s">
        <v>280</v>
      </c>
    </row>
    <row r="662" spans="1:11" x14ac:dyDescent="0.25">
      <c r="A662" t="s">
        <v>282</v>
      </c>
      <c r="B662" t="s">
        <v>825</v>
      </c>
      <c r="C662" t="s">
        <v>368</v>
      </c>
      <c r="D662" t="s">
        <v>362</v>
      </c>
      <c r="E662" t="s">
        <v>360</v>
      </c>
      <c r="F662" t="s">
        <v>362</v>
      </c>
      <c r="G662" t="s">
        <v>362</v>
      </c>
      <c r="H662" t="s">
        <v>368</v>
      </c>
      <c r="I662" t="s">
        <v>362</v>
      </c>
    </row>
    <row r="663" spans="1:11" x14ac:dyDescent="0.25">
      <c r="A663" t="s">
        <v>290</v>
      </c>
      <c r="B663" t="s">
        <v>1172</v>
      </c>
      <c r="C663" t="s">
        <v>369</v>
      </c>
      <c r="D663" t="s">
        <v>362</v>
      </c>
      <c r="E663" t="s">
        <v>368</v>
      </c>
      <c r="F663" t="s">
        <v>360</v>
      </c>
      <c r="G663" t="s">
        <v>362</v>
      </c>
      <c r="H663" t="s">
        <v>439</v>
      </c>
      <c r="I663" t="s">
        <v>362</v>
      </c>
    </row>
    <row r="664" spans="1:11" x14ac:dyDescent="0.25">
      <c r="A664" t="s">
        <v>304</v>
      </c>
      <c r="B664" t="s">
        <v>364</v>
      </c>
      <c r="C664" t="s">
        <v>439</v>
      </c>
      <c r="D664" t="s">
        <v>362</v>
      </c>
      <c r="E664" t="s">
        <v>365</v>
      </c>
      <c r="F664" t="s">
        <v>360</v>
      </c>
      <c r="G664" t="s">
        <v>362</v>
      </c>
      <c r="H664" t="s">
        <v>438</v>
      </c>
      <c r="I664" t="s">
        <v>362</v>
      </c>
    </row>
    <row r="666" spans="1:11" x14ac:dyDescent="0.25">
      <c r="A666" t="s">
        <v>2283</v>
      </c>
    </row>
    <row r="667" spans="1:11" x14ac:dyDescent="0.25">
      <c r="A667" t="s">
        <v>2138</v>
      </c>
    </row>
    <row r="668" spans="1:11" x14ac:dyDescent="0.25">
      <c r="A668" t="s">
        <v>313</v>
      </c>
      <c r="B668" t="s">
        <v>273</v>
      </c>
      <c r="C668" t="s">
        <v>1290</v>
      </c>
      <c r="D668" t="s">
        <v>1291</v>
      </c>
      <c r="E668" t="s">
        <v>1292</v>
      </c>
      <c r="F668" t="s">
        <v>1293</v>
      </c>
      <c r="G668" t="s">
        <v>357</v>
      </c>
      <c r="H668" t="s">
        <v>1294</v>
      </c>
      <c r="I668" t="s">
        <v>280</v>
      </c>
    </row>
    <row r="669" spans="1:11" x14ac:dyDescent="0.25">
      <c r="A669" t="s">
        <v>314</v>
      </c>
      <c r="B669" t="s">
        <v>438</v>
      </c>
      <c r="C669" t="s">
        <v>365</v>
      </c>
      <c r="D669" t="s">
        <v>362</v>
      </c>
      <c r="E669" t="s">
        <v>360</v>
      </c>
      <c r="F669" t="s">
        <v>362</v>
      </c>
      <c r="G669" t="s">
        <v>362</v>
      </c>
      <c r="H669" t="s">
        <v>825</v>
      </c>
      <c r="I669" t="s">
        <v>362</v>
      </c>
    </row>
    <row r="670" spans="1:11" x14ac:dyDescent="0.25">
      <c r="A670" t="s">
        <v>321</v>
      </c>
      <c r="B670" t="s">
        <v>453</v>
      </c>
      <c r="C670" t="s">
        <v>365</v>
      </c>
      <c r="D670" t="s">
        <v>362</v>
      </c>
      <c r="E670" t="s">
        <v>368</v>
      </c>
      <c r="F670" t="s">
        <v>360</v>
      </c>
      <c r="G670" t="s">
        <v>362</v>
      </c>
      <c r="H670" t="s">
        <v>365</v>
      </c>
      <c r="I670" t="s">
        <v>362</v>
      </c>
    </row>
    <row r="671" spans="1:11" x14ac:dyDescent="0.25">
      <c r="A671" t="s">
        <v>304</v>
      </c>
      <c r="B671" t="s">
        <v>364</v>
      </c>
      <c r="C671" t="s">
        <v>439</v>
      </c>
      <c r="D671" t="s">
        <v>362</v>
      </c>
      <c r="E671" t="s">
        <v>365</v>
      </c>
      <c r="F671" t="s">
        <v>360</v>
      </c>
      <c r="G671" t="s">
        <v>362</v>
      </c>
      <c r="H671" t="s">
        <v>438</v>
      </c>
      <c r="I671" t="s">
        <v>362</v>
      </c>
    </row>
    <row r="673" spans="1:12" x14ac:dyDescent="0.25">
      <c r="A673" t="s">
        <v>2284</v>
      </c>
    </row>
    <row r="674" spans="1:12" x14ac:dyDescent="0.25">
      <c r="A674" t="s">
        <v>191</v>
      </c>
    </row>
    <row r="675" spans="1:12" x14ac:dyDescent="0.25">
      <c r="A675" t="s">
        <v>272</v>
      </c>
      <c r="B675" t="s">
        <v>273</v>
      </c>
      <c r="C675" t="s">
        <v>1298</v>
      </c>
      <c r="D675" t="s">
        <v>1299</v>
      </c>
      <c r="E675" t="s">
        <v>1300</v>
      </c>
      <c r="F675" t="s">
        <v>1301</v>
      </c>
      <c r="G675" t="s">
        <v>1221</v>
      </c>
      <c r="H675" t="s">
        <v>357</v>
      </c>
      <c r="I675" t="s">
        <v>1302</v>
      </c>
      <c r="J675" t="s">
        <v>1303</v>
      </c>
      <c r="K675" t="s">
        <v>1294</v>
      </c>
      <c r="L675" t="s">
        <v>280</v>
      </c>
    </row>
    <row r="676" spans="1:12" x14ac:dyDescent="0.25">
      <c r="A676" t="s">
        <v>282</v>
      </c>
      <c r="B676" t="s">
        <v>825</v>
      </c>
      <c r="C676" t="s">
        <v>362</v>
      </c>
      <c r="D676" t="s">
        <v>369</v>
      </c>
      <c r="E676" t="s">
        <v>362</v>
      </c>
      <c r="F676" t="s">
        <v>362</v>
      </c>
      <c r="G676" t="s">
        <v>362</v>
      </c>
      <c r="H676" t="s">
        <v>362</v>
      </c>
      <c r="I676" t="s">
        <v>362</v>
      </c>
      <c r="J676" t="s">
        <v>362</v>
      </c>
      <c r="K676" t="s">
        <v>360</v>
      </c>
      <c r="L676" t="s">
        <v>362</v>
      </c>
    </row>
    <row r="677" spans="1:12" x14ac:dyDescent="0.25">
      <c r="A677" t="s">
        <v>290</v>
      </c>
      <c r="B677" t="s">
        <v>1203</v>
      </c>
      <c r="C677" t="s">
        <v>362</v>
      </c>
      <c r="D677" t="s">
        <v>361</v>
      </c>
      <c r="E677" t="s">
        <v>362</v>
      </c>
      <c r="F677" t="s">
        <v>365</v>
      </c>
      <c r="G677" t="s">
        <v>362</v>
      </c>
      <c r="H677" t="s">
        <v>362</v>
      </c>
      <c r="I677" t="s">
        <v>362</v>
      </c>
      <c r="J677" t="s">
        <v>360</v>
      </c>
      <c r="K677" t="s">
        <v>362</v>
      </c>
      <c r="L677" t="s">
        <v>362</v>
      </c>
    </row>
    <row r="678" spans="1:12" x14ac:dyDescent="0.25">
      <c r="A678" t="s">
        <v>304</v>
      </c>
      <c r="B678" t="s">
        <v>449</v>
      </c>
      <c r="C678" t="s">
        <v>362</v>
      </c>
      <c r="D678" t="s">
        <v>359</v>
      </c>
      <c r="E678" t="s">
        <v>362</v>
      </c>
      <c r="F678" t="s">
        <v>365</v>
      </c>
      <c r="G678" t="s">
        <v>362</v>
      </c>
      <c r="H678" t="s">
        <v>362</v>
      </c>
      <c r="I678" t="s">
        <v>362</v>
      </c>
      <c r="J678" t="s">
        <v>360</v>
      </c>
      <c r="K678" t="s">
        <v>360</v>
      </c>
      <c r="L678" t="s">
        <v>362</v>
      </c>
    </row>
    <row r="680" spans="1:12" x14ac:dyDescent="0.25">
      <c r="A680" t="s">
        <v>2285</v>
      </c>
    </row>
    <row r="681" spans="1:12" x14ac:dyDescent="0.25">
      <c r="A681" t="s">
        <v>192</v>
      </c>
    </row>
    <row r="682" spans="1:12" x14ac:dyDescent="0.25">
      <c r="A682" t="s">
        <v>313</v>
      </c>
      <c r="B682" t="s">
        <v>273</v>
      </c>
      <c r="C682" t="s">
        <v>1298</v>
      </c>
      <c r="D682" t="s">
        <v>1299</v>
      </c>
      <c r="E682" t="s">
        <v>1300</v>
      </c>
      <c r="F682" t="s">
        <v>1301</v>
      </c>
      <c r="G682" t="s">
        <v>1221</v>
      </c>
      <c r="H682" t="s">
        <v>357</v>
      </c>
      <c r="I682" t="s">
        <v>1302</v>
      </c>
      <c r="J682" t="s">
        <v>1303</v>
      </c>
      <c r="K682" t="s">
        <v>1294</v>
      </c>
      <c r="L682" t="s">
        <v>280</v>
      </c>
    </row>
    <row r="683" spans="1:12" x14ac:dyDescent="0.25">
      <c r="A683" t="s">
        <v>314</v>
      </c>
      <c r="B683" t="s">
        <v>439</v>
      </c>
      <c r="C683" t="s">
        <v>362</v>
      </c>
      <c r="D683" t="s">
        <v>369</v>
      </c>
      <c r="E683" t="s">
        <v>362</v>
      </c>
      <c r="F683" t="s">
        <v>368</v>
      </c>
      <c r="G683" t="s">
        <v>362</v>
      </c>
      <c r="H683" t="s">
        <v>362</v>
      </c>
      <c r="I683" t="s">
        <v>362</v>
      </c>
      <c r="J683" t="s">
        <v>360</v>
      </c>
      <c r="K683" t="s">
        <v>360</v>
      </c>
      <c r="L683" t="s">
        <v>362</v>
      </c>
    </row>
    <row r="684" spans="1:12" x14ac:dyDescent="0.25">
      <c r="A684" t="s">
        <v>321</v>
      </c>
      <c r="B684" t="s">
        <v>361</v>
      </c>
      <c r="C684" t="s">
        <v>362</v>
      </c>
      <c r="D684" t="s">
        <v>361</v>
      </c>
      <c r="E684" t="s">
        <v>362</v>
      </c>
      <c r="F684" t="s">
        <v>360</v>
      </c>
      <c r="G684" t="s">
        <v>362</v>
      </c>
      <c r="H684" t="s">
        <v>362</v>
      </c>
      <c r="I684" t="s">
        <v>362</v>
      </c>
      <c r="J684" t="s">
        <v>362</v>
      </c>
      <c r="K684" t="s">
        <v>362</v>
      </c>
      <c r="L684" t="s">
        <v>362</v>
      </c>
    </row>
    <row r="685" spans="1:12" x14ac:dyDescent="0.25">
      <c r="A685" t="s">
        <v>304</v>
      </c>
      <c r="B685" t="s">
        <v>449</v>
      </c>
      <c r="C685" t="s">
        <v>362</v>
      </c>
      <c r="D685" t="s">
        <v>359</v>
      </c>
      <c r="E685" t="s">
        <v>362</v>
      </c>
      <c r="F685" t="s">
        <v>365</v>
      </c>
      <c r="G685" t="s">
        <v>362</v>
      </c>
      <c r="H685" t="s">
        <v>362</v>
      </c>
      <c r="I685" t="s">
        <v>362</v>
      </c>
      <c r="J685" t="s">
        <v>360</v>
      </c>
      <c r="K685" t="s">
        <v>360</v>
      </c>
      <c r="L685" t="s">
        <v>362</v>
      </c>
    </row>
    <row r="687" spans="1:12" x14ac:dyDescent="0.25">
      <c r="A687" t="s">
        <v>2286</v>
      </c>
    </row>
    <row r="688" spans="1:12" x14ac:dyDescent="0.25">
      <c r="A688" t="s">
        <v>2139</v>
      </c>
    </row>
    <row r="689" spans="1:13" x14ac:dyDescent="0.25">
      <c r="A689" t="s">
        <v>272</v>
      </c>
      <c r="B689" t="s">
        <v>273</v>
      </c>
      <c r="C689" t="s">
        <v>1298</v>
      </c>
      <c r="D689" t="s">
        <v>372</v>
      </c>
      <c r="E689" t="s">
        <v>1299</v>
      </c>
      <c r="F689" t="s">
        <v>1300</v>
      </c>
      <c r="G689" t="s">
        <v>1301</v>
      </c>
      <c r="H689" t="s">
        <v>1221</v>
      </c>
      <c r="I689" t="s">
        <v>357</v>
      </c>
      <c r="J689" t="s">
        <v>1302</v>
      </c>
      <c r="K689" t="s">
        <v>1303</v>
      </c>
      <c r="L689" t="s">
        <v>1294</v>
      </c>
      <c r="M689" t="s">
        <v>280</v>
      </c>
    </row>
    <row r="690" spans="1:13" x14ac:dyDescent="0.25">
      <c r="A690" t="s">
        <v>282</v>
      </c>
      <c r="B690" t="s">
        <v>1295</v>
      </c>
      <c r="C690" t="s">
        <v>287</v>
      </c>
      <c r="D690" t="s">
        <v>287</v>
      </c>
      <c r="E690" t="s">
        <v>593</v>
      </c>
      <c r="F690" t="s">
        <v>1071</v>
      </c>
      <c r="G690" t="s">
        <v>831</v>
      </c>
      <c r="H690" t="s">
        <v>287</v>
      </c>
      <c r="I690" t="s">
        <v>287</v>
      </c>
      <c r="J690" t="s">
        <v>287</v>
      </c>
      <c r="K690" t="s">
        <v>349</v>
      </c>
      <c r="L690" t="s">
        <v>1268</v>
      </c>
      <c r="M690" t="s">
        <v>287</v>
      </c>
    </row>
    <row r="691" spans="1:13" x14ac:dyDescent="0.25">
      <c r="A691" t="s">
        <v>290</v>
      </c>
      <c r="B691" t="s">
        <v>982</v>
      </c>
      <c r="C691" t="s">
        <v>287</v>
      </c>
      <c r="D691" t="s">
        <v>592</v>
      </c>
      <c r="E691" t="s">
        <v>703</v>
      </c>
      <c r="F691" t="s">
        <v>287</v>
      </c>
      <c r="G691" t="s">
        <v>287</v>
      </c>
      <c r="H691" t="s">
        <v>287</v>
      </c>
      <c r="I691" t="s">
        <v>287</v>
      </c>
      <c r="J691" t="s">
        <v>287</v>
      </c>
      <c r="K691" t="s">
        <v>349</v>
      </c>
      <c r="L691" t="s">
        <v>1173</v>
      </c>
      <c r="M691" t="s">
        <v>287</v>
      </c>
    </row>
    <row r="692" spans="1:13" x14ac:dyDescent="0.25">
      <c r="A692" t="s">
        <v>304</v>
      </c>
      <c r="B692" t="s">
        <v>754</v>
      </c>
      <c r="C692" t="s">
        <v>287</v>
      </c>
      <c r="D692" t="s">
        <v>419</v>
      </c>
      <c r="E692" t="s">
        <v>607</v>
      </c>
      <c r="F692" t="s">
        <v>462</v>
      </c>
      <c r="G692" t="s">
        <v>522</v>
      </c>
      <c r="H692" t="s">
        <v>287</v>
      </c>
      <c r="I692" t="s">
        <v>287</v>
      </c>
      <c r="J692" t="s">
        <v>287</v>
      </c>
      <c r="K692" t="s">
        <v>349</v>
      </c>
      <c r="L692" t="s">
        <v>296</v>
      </c>
      <c r="M692" t="s">
        <v>287</v>
      </c>
    </row>
    <row r="694" spans="1:13" x14ac:dyDescent="0.25">
      <c r="A694" t="s">
        <v>2287</v>
      </c>
    </row>
    <row r="695" spans="1:13" x14ac:dyDescent="0.25">
      <c r="A695" t="s">
        <v>2140</v>
      </c>
    </row>
    <row r="696" spans="1:13" x14ac:dyDescent="0.25">
      <c r="A696" t="s">
        <v>313</v>
      </c>
      <c r="B696" t="s">
        <v>273</v>
      </c>
      <c r="C696" t="s">
        <v>1298</v>
      </c>
      <c r="D696" t="s">
        <v>372</v>
      </c>
      <c r="E696" t="s">
        <v>1299</v>
      </c>
      <c r="F696" t="s">
        <v>1300</v>
      </c>
      <c r="G696" t="s">
        <v>1301</v>
      </c>
      <c r="H696" t="s">
        <v>1221</v>
      </c>
      <c r="I696" t="s">
        <v>357</v>
      </c>
      <c r="J696" t="s">
        <v>1302</v>
      </c>
      <c r="K696" t="s">
        <v>1303</v>
      </c>
      <c r="L696" t="s">
        <v>1294</v>
      </c>
      <c r="M696" t="s">
        <v>280</v>
      </c>
    </row>
    <row r="697" spans="1:13" x14ac:dyDescent="0.25">
      <c r="A697" t="s">
        <v>314</v>
      </c>
      <c r="B697" t="s">
        <v>924</v>
      </c>
      <c r="C697" t="s">
        <v>287</v>
      </c>
      <c r="D697" t="s">
        <v>408</v>
      </c>
      <c r="E697" t="s">
        <v>2011</v>
      </c>
      <c r="F697" t="s">
        <v>408</v>
      </c>
      <c r="G697" t="s">
        <v>921</v>
      </c>
      <c r="H697" t="s">
        <v>287</v>
      </c>
      <c r="I697" t="s">
        <v>287</v>
      </c>
      <c r="J697" t="s">
        <v>287</v>
      </c>
      <c r="K697" t="s">
        <v>921</v>
      </c>
      <c r="L697" t="s">
        <v>1262</v>
      </c>
      <c r="M697" t="s">
        <v>287</v>
      </c>
    </row>
    <row r="698" spans="1:13" x14ac:dyDescent="0.25">
      <c r="A698" t="s">
        <v>321</v>
      </c>
      <c r="B698" t="s">
        <v>1401</v>
      </c>
      <c r="C698" t="s">
        <v>287</v>
      </c>
      <c r="D698" t="s">
        <v>683</v>
      </c>
      <c r="E698" t="s">
        <v>531</v>
      </c>
      <c r="F698" t="s">
        <v>287</v>
      </c>
      <c r="G698" t="s">
        <v>287</v>
      </c>
      <c r="H698" t="s">
        <v>287</v>
      </c>
      <c r="I698" t="s">
        <v>287</v>
      </c>
      <c r="J698" t="s">
        <v>287</v>
      </c>
      <c r="K698" t="s">
        <v>683</v>
      </c>
      <c r="L698" t="s">
        <v>1816</v>
      </c>
      <c r="M698" t="s">
        <v>287</v>
      </c>
    </row>
    <row r="699" spans="1:13" x14ac:dyDescent="0.25">
      <c r="A699" t="s">
        <v>304</v>
      </c>
      <c r="B699" t="s">
        <v>754</v>
      </c>
      <c r="C699" t="s">
        <v>287</v>
      </c>
      <c r="D699" t="s">
        <v>419</v>
      </c>
      <c r="E699" t="s">
        <v>607</v>
      </c>
      <c r="F699" t="s">
        <v>462</v>
      </c>
      <c r="G699" t="s">
        <v>522</v>
      </c>
      <c r="H699" t="s">
        <v>287</v>
      </c>
      <c r="I699" t="s">
        <v>287</v>
      </c>
      <c r="J699" t="s">
        <v>287</v>
      </c>
      <c r="K699" t="s">
        <v>349</v>
      </c>
      <c r="L699" t="s">
        <v>296</v>
      </c>
      <c r="M699" t="s">
        <v>287</v>
      </c>
    </row>
    <row r="701" spans="1:13" x14ac:dyDescent="0.25">
      <c r="A701" t="s">
        <v>2288</v>
      </c>
    </row>
    <row r="702" spans="1:13" x14ac:dyDescent="0.25">
      <c r="A702" t="s">
        <v>197</v>
      </c>
    </row>
    <row r="703" spans="1:13" x14ac:dyDescent="0.25">
      <c r="A703" t="s">
        <v>272</v>
      </c>
      <c r="B703" t="s">
        <v>273</v>
      </c>
      <c r="C703" t="s">
        <v>1323</v>
      </c>
      <c r="D703" t="s">
        <v>372</v>
      </c>
      <c r="E703" t="s">
        <v>1324</v>
      </c>
      <c r="F703" t="s">
        <v>1325</v>
      </c>
      <c r="G703" t="s">
        <v>1326</v>
      </c>
      <c r="H703" t="s">
        <v>357</v>
      </c>
      <c r="I703" t="s">
        <v>280</v>
      </c>
      <c r="J703" t="s">
        <v>1327</v>
      </c>
      <c r="K703" t="s">
        <v>1328</v>
      </c>
      <c r="L703" t="s">
        <v>1329</v>
      </c>
      <c r="M703" t="s">
        <v>1330</v>
      </c>
    </row>
    <row r="704" spans="1:13" x14ac:dyDescent="0.25">
      <c r="A704" t="s">
        <v>282</v>
      </c>
      <c r="B704" t="s">
        <v>548</v>
      </c>
      <c r="C704" t="s">
        <v>619</v>
      </c>
      <c r="D704" t="s">
        <v>287</v>
      </c>
      <c r="E704" t="s">
        <v>287</v>
      </c>
      <c r="F704" t="s">
        <v>1127</v>
      </c>
      <c r="G704" t="s">
        <v>287</v>
      </c>
      <c r="H704" t="s">
        <v>287</v>
      </c>
      <c r="I704" t="s">
        <v>287</v>
      </c>
      <c r="J704" t="s">
        <v>716</v>
      </c>
      <c r="K704" t="s">
        <v>619</v>
      </c>
      <c r="L704" t="s">
        <v>663</v>
      </c>
      <c r="M704" t="s">
        <v>287</v>
      </c>
    </row>
    <row r="705" spans="1:13" x14ac:dyDescent="0.25">
      <c r="A705" t="s">
        <v>290</v>
      </c>
      <c r="B705" t="s">
        <v>2232</v>
      </c>
      <c r="C705" t="s">
        <v>420</v>
      </c>
      <c r="D705" t="s">
        <v>388</v>
      </c>
      <c r="E705" t="s">
        <v>338</v>
      </c>
      <c r="F705" t="s">
        <v>1440</v>
      </c>
      <c r="G705" t="s">
        <v>287</v>
      </c>
      <c r="H705" t="s">
        <v>287</v>
      </c>
      <c r="I705" t="s">
        <v>287</v>
      </c>
      <c r="J705" t="s">
        <v>1090</v>
      </c>
      <c r="K705" t="s">
        <v>1079</v>
      </c>
      <c r="L705" t="s">
        <v>345</v>
      </c>
      <c r="M705" t="s">
        <v>287</v>
      </c>
    </row>
    <row r="706" spans="1:13" x14ac:dyDescent="0.25">
      <c r="A706" t="s">
        <v>304</v>
      </c>
      <c r="B706" t="s">
        <v>848</v>
      </c>
      <c r="C706" t="s">
        <v>284</v>
      </c>
      <c r="D706" t="s">
        <v>383</v>
      </c>
      <c r="E706" t="s">
        <v>318</v>
      </c>
      <c r="F706" t="s">
        <v>1499</v>
      </c>
      <c r="G706" t="s">
        <v>287</v>
      </c>
      <c r="H706" t="s">
        <v>287</v>
      </c>
      <c r="I706" t="s">
        <v>287</v>
      </c>
      <c r="J706" t="s">
        <v>1141</v>
      </c>
      <c r="K706" t="s">
        <v>1498</v>
      </c>
      <c r="L706" t="s">
        <v>1847</v>
      </c>
      <c r="M706" t="s">
        <v>287</v>
      </c>
    </row>
    <row r="708" spans="1:13" x14ac:dyDescent="0.25">
      <c r="A708" t="s">
        <v>2289</v>
      </c>
    </row>
    <row r="709" spans="1:13" x14ac:dyDescent="0.25">
      <c r="A709" t="s">
        <v>199</v>
      </c>
    </row>
    <row r="710" spans="1:13" x14ac:dyDescent="0.25">
      <c r="A710" t="s">
        <v>313</v>
      </c>
      <c r="B710" t="s">
        <v>273</v>
      </c>
      <c r="C710" t="s">
        <v>1323</v>
      </c>
      <c r="D710" t="s">
        <v>372</v>
      </c>
      <c r="E710" t="s">
        <v>1324</v>
      </c>
      <c r="F710" t="s">
        <v>1325</v>
      </c>
      <c r="G710" t="s">
        <v>1326</v>
      </c>
      <c r="H710" t="s">
        <v>357</v>
      </c>
      <c r="I710" t="s">
        <v>280</v>
      </c>
      <c r="J710" t="s">
        <v>1327</v>
      </c>
      <c r="K710" t="s">
        <v>1328</v>
      </c>
      <c r="L710" t="s">
        <v>1329</v>
      </c>
      <c r="M710" t="s">
        <v>1330</v>
      </c>
    </row>
    <row r="711" spans="1:13" x14ac:dyDescent="0.25">
      <c r="A711" t="s">
        <v>314</v>
      </c>
      <c r="B711" t="s">
        <v>840</v>
      </c>
      <c r="C711" t="s">
        <v>2074</v>
      </c>
      <c r="D711" t="s">
        <v>946</v>
      </c>
      <c r="E711" t="s">
        <v>648</v>
      </c>
      <c r="F711" t="s">
        <v>2074</v>
      </c>
      <c r="G711" t="s">
        <v>287</v>
      </c>
      <c r="H711" t="s">
        <v>287</v>
      </c>
      <c r="I711" t="s">
        <v>287</v>
      </c>
      <c r="J711" t="s">
        <v>1572</v>
      </c>
      <c r="K711" t="s">
        <v>424</v>
      </c>
      <c r="L711" t="s">
        <v>1187</v>
      </c>
      <c r="M711" t="s">
        <v>287</v>
      </c>
    </row>
    <row r="712" spans="1:13" x14ac:dyDescent="0.25">
      <c r="A712" t="s">
        <v>321</v>
      </c>
      <c r="B712" t="s">
        <v>1494</v>
      </c>
      <c r="C712" t="s">
        <v>774</v>
      </c>
      <c r="D712" t="s">
        <v>342</v>
      </c>
      <c r="E712" t="s">
        <v>287</v>
      </c>
      <c r="F712" t="s">
        <v>1447</v>
      </c>
      <c r="G712" t="s">
        <v>287</v>
      </c>
      <c r="H712" t="s">
        <v>287</v>
      </c>
      <c r="I712" t="s">
        <v>287</v>
      </c>
      <c r="J712" t="s">
        <v>680</v>
      </c>
      <c r="K712" t="s">
        <v>626</v>
      </c>
      <c r="L712" t="s">
        <v>1026</v>
      </c>
      <c r="M712" t="s">
        <v>287</v>
      </c>
    </row>
    <row r="713" spans="1:13" x14ac:dyDescent="0.25">
      <c r="A713" t="s">
        <v>304</v>
      </c>
      <c r="B713" t="s">
        <v>848</v>
      </c>
      <c r="C713" t="s">
        <v>284</v>
      </c>
      <c r="D713" t="s">
        <v>383</v>
      </c>
      <c r="E713" t="s">
        <v>318</v>
      </c>
      <c r="F713" t="s">
        <v>1499</v>
      </c>
      <c r="G713" t="s">
        <v>287</v>
      </c>
      <c r="H713" t="s">
        <v>287</v>
      </c>
      <c r="I713" t="s">
        <v>287</v>
      </c>
      <c r="J713" t="s">
        <v>1141</v>
      </c>
      <c r="K713" t="s">
        <v>1498</v>
      </c>
      <c r="L713" t="s">
        <v>1847</v>
      </c>
      <c r="M713" t="s">
        <v>287</v>
      </c>
    </row>
    <row r="715" spans="1:13" x14ac:dyDescent="0.25">
      <c r="A715" t="s">
        <v>2290</v>
      </c>
    </row>
    <row r="716" spans="1:13" x14ac:dyDescent="0.25">
      <c r="A716" t="s">
        <v>201</v>
      </c>
    </row>
    <row r="717" spans="1:13" x14ac:dyDescent="0.25">
      <c r="A717" t="s">
        <v>272</v>
      </c>
      <c r="B717" t="s">
        <v>273</v>
      </c>
      <c r="C717" t="s">
        <v>427</v>
      </c>
      <c r="D717" t="s">
        <v>428</v>
      </c>
      <c r="E717" t="s">
        <v>429</v>
      </c>
      <c r="F717" t="s">
        <v>430</v>
      </c>
      <c r="G717" t="s">
        <v>431</v>
      </c>
      <c r="H717" t="s">
        <v>1346</v>
      </c>
      <c r="I717" t="s">
        <v>1347</v>
      </c>
      <c r="J717" t="s">
        <v>436</v>
      </c>
      <c r="K717" t="s">
        <v>437</v>
      </c>
    </row>
    <row r="718" spans="1:13" x14ac:dyDescent="0.25">
      <c r="A718" t="s">
        <v>282</v>
      </c>
      <c r="B718" t="s">
        <v>743</v>
      </c>
      <c r="C718" t="s">
        <v>1140</v>
      </c>
      <c r="D718" t="s">
        <v>1520</v>
      </c>
      <c r="E718" t="s">
        <v>287</v>
      </c>
      <c r="F718" t="s">
        <v>467</v>
      </c>
      <c r="G718" t="s">
        <v>287</v>
      </c>
      <c r="H718" t="s">
        <v>467</v>
      </c>
      <c r="I718" t="s">
        <v>564</v>
      </c>
      <c r="J718" t="s">
        <v>287</v>
      </c>
      <c r="K718" t="s">
        <v>564</v>
      </c>
    </row>
    <row r="719" spans="1:13" x14ac:dyDescent="0.25">
      <c r="A719" t="s">
        <v>290</v>
      </c>
      <c r="B719" t="s">
        <v>1462</v>
      </c>
      <c r="C719" t="s">
        <v>733</v>
      </c>
      <c r="D719" t="s">
        <v>2170</v>
      </c>
      <c r="E719" t="s">
        <v>395</v>
      </c>
      <c r="F719" t="s">
        <v>395</v>
      </c>
      <c r="G719" t="s">
        <v>460</v>
      </c>
      <c r="H719" t="s">
        <v>287</v>
      </c>
      <c r="I719" t="s">
        <v>1245</v>
      </c>
      <c r="J719" t="s">
        <v>880</v>
      </c>
      <c r="K719" t="s">
        <v>1656</v>
      </c>
    </row>
    <row r="720" spans="1:13" x14ac:dyDescent="0.25">
      <c r="A720" t="s">
        <v>298</v>
      </c>
      <c r="B720" t="s">
        <v>360</v>
      </c>
      <c r="C720" t="s">
        <v>287</v>
      </c>
      <c r="D720" t="s">
        <v>391</v>
      </c>
      <c r="E720" t="s">
        <v>287</v>
      </c>
      <c r="F720" t="s">
        <v>287</v>
      </c>
      <c r="G720" t="s">
        <v>287</v>
      </c>
      <c r="H720" t="s">
        <v>287</v>
      </c>
      <c r="I720" t="s">
        <v>287</v>
      </c>
      <c r="J720" t="s">
        <v>287</v>
      </c>
      <c r="K720" t="s">
        <v>287</v>
      </c>
    </row>
    <row r="721" spans="1:11" x14ac:dyDescent="0.25">
      <c r="A721" t="s">
        <v>304</v>
      </c>
      <c r="B721" t="s">
        <v>2168</v>
      </c>
      <c r="C721" t="s">
        <v>551</v>
      </c>
      <c r="D721" t="s">
        <v>319</v>
      </c>
      <c r="E721" t="s">
        <v>422</v>
      </c>
      <c r="F721" t="s">
        <v>301</v>
      </c>
      <c r="G721" t="s">
        <v>599</v>
      </c>
      <c r="H721" t="s">
        <v>599</v>
      </c>
      <c r="I721" t="s">
        <v>701</v>
      </c>
      <c r="J721" t="s">
        <v>1280</v>
      </c>
      <c r="K721" t="s">
        <v>489</v>
      </c>
    </row>
    <row r="723" spans="1:11" x14ac:dyDescent="0.25">
      <c r="A723" t="s">
        <v>2291</v>
      </c>
    </row>
    <row r="724" spans="1:11" x14ac:dyDescent="0.25">
      <c r="A724" t="s">
        <v>203</v>
      </c>
    </row>
    <row r="725" spans="1:11" x14ac:dyDescent="0.25">
      <c r="A725" t="s">
        <v>371</v>
      </c>
      <c r="B725" t="s">
        <v>273</v>
      </c>
      <c r="C725" t="s">
        <v>427</v>
      </c>
      <c r="D725" t="s">
        <v>428</v>
      </c>
      <c r="E725" t="s">
        <v>429</v>
      </c>
      <c r="F725" t="s">
        <v>430</v>
      </c>
      <c r="G725" t="s">
        <v>431</v>
      </c>
      <c r="H725" t="s">
        <v>1346</v>
      </c>
      <c r="I725" t="s">
        <v>1347</v>
      </c>
      <c r="J725" t="s">
        <v>436</v>
      </c>
      <c r="K725" t="s">
        <v>437</v>
      </c>
    </row>
    <row r="726" spans="1:11" x14ac:dyDescent="0.25">
      <c r="A726" t="s">
        <v>375</v>
      </c>
      <c r="B726" t="s">
        <v>365</v>
      </c>
      <c r="C726" t="s">
        <v>287</v>
      </c>
      <c r="D726" t="s">
        <v>519</v>
      </c>
      <c r="E726" t="s">
        <v>287</v>
      </c>
      <c r="F726" t="s">
        <v>287</v>
      </c>
      <c r="G726" t="s">
        <v>287</v>
      </c>
      <c r="H726" t="s">
        <v>287</v>
      </c>
      <c r="I726" t="s">
        <v>287</v>
      </c>
      <c r="J726" t="s">
        <v>287</v>
      </c>
      <c r="K726" t="s">
        <v>404</v>
      </c>
    </row>
    <row r="727" spans="1:11" x14ac:dyDescent="0.25">
      <c r="A727" t="s">
        <v>380</v>
      </c>
      <c r="B727" t="s">
        <v>817</v>
      </c>
      <c r="C727" t="s">
        <v>632</v>
      </c>
      <c r="D727" t="s">
        <v>2292</v>
      </c>
      <c r="E727" t="s">
        <v>408</v>
      </c>
      <c r="F727" t="s">
        <v>408</v>
      </c>
      <c r="G727" t="s">
        <v>295</v>
      </c>
      <c r="H727" t="s">
        <v>295</v>
      </c>
      <c r="I727" t="s">
        <v>636</v>
      </c>
      <c r="J727" t="s">
        <v>625</v>
      </c>
      <c r="K727" t="s">
        <v>337</v>
      </c>
    </row>
    <row r="728" spans="1:11" x14ac:dyDescent="0.25">
      <c r="A728" t="s">
        <v>386</v>
      </c>
      <c r="B728" t="s">
        <v>360</v>
      </c>
      <c r="C728" t="s">
        <v>287</v>
      </c>
      <c r="D728" t="s">
        <v>391</v>
      </c>
      <c r="E728" t="s">
        <v>287</v>
      </c>
      <c r="F728" t="s">
        <v>287</v>
      </c>
      <c r="G728" t="s">
        <v>287</v>
      </c>
      <c r="H728" t="s">
        <v>287</v>
      </c>
      <c r="I728" t="s">
        <v>287</v>
      </c>
      <c r="J728" t="s">
        <v>287</v>
      </c>
      <c r="K728" t="s">
        <v>287</v>
      </c>
    </row>
    <row r="729" spans="1:11" x14ac:dyDescent="0.25">
      <c r="A729" t="s">
        <v>390</v>
      </c>
      <c r="B729" t="s">
        <v>368</v>
      </c>
      <c r="C729" t="s">
        <v>287</v>
      </c>
      <c r="D729" t="s">
        <v>391</v>
      </c>
      <c r="E729" t="s">
        <v>287</v>
      </c>
      <c r="F729" t="s">
        <v>287</v>
      </c>
      <c r="G729" t="s">
        <v>287</v>
      </c>
      <c r="H729" t="s">
        <v>287</v>
      </c>
      <c r="I729" t="s">
        <v>287</v>
      </c>
      <c r="J729" t="s">
        <v>287</v>
      </c>
      <c r="K729" t="s">
        <v>287</v>
      </c>
    </row>
    <row r="730" spans="1:11" x14ac:dyDescent="0.25">
      <c r="A730" t="s">
        <v>392</v>
      </c>
      <c r="B730" t="s">
        <v>568</v>
      </c>
      <c r="C730" t="s">
        <v>488</v>
      </c>
      <c r="D730" t="s">
        <v>310</v>
      </c>
      <c r="E730" t="s">
        <v>287</v>
      </c>
      <c r="F730" t="s">
        <v>488</v>
      </c>
      <c r="G730" t="s">
        <v>287</v>
      </c>
      <c r="H730" t="s">
        <v>287</v>
      </c>
      <c r="I730" t="s">
        <v>569</v>
      </c>
      <c r="J730" t="s">
        <v>488</v>
      </c>
      <c r="K730" t="s">
        <v>570</v>
      </c>
    </row>
    <row r="731" spans="1:11" x14ac:dyDescent="0.25">
      <c r="A731" t="s">
        <v>304</v>
      </c>
      <c r="B731" t="s">
        <v>2168</v>
      </c>
      <c r="C731" t="s">
        <v>551</v>
      </c>
      <c r="D731" t="s">
        <v>319</v>
      </c>
      <c r="E731" t="s">
        <v>422</v>
      </c>
      <c r="F731" t="s">
        <v>301</v>
      </c>
      <c r="G731" t="s">
        <v>599</v>
      </c>
      <c r="H731" t="s">
        <v>599</v>
      </c>
      <c r="I731" t="s">
        <v>701</v>
      </c>
      <c r="J731" t="s">
        <v>1280</v>
      </c>
      <c r="K731" t="s">
        <v>489</v>
      </c>
    </row>
    <row r="733" spans="1:11" x14ac:dyDescent="0.25">
      <c r="A733" t="s">
        <v>2293</v>
      </c>
    </row>
    <row r="734" spans="1:11" x14ac:dyDescent="0.25">
      <c r="A734" t="s">
        <v>204</v>
      </c>
    </row>
    <row r="735" spans="1:11" x14ac:dyDescent="0.25">
      <c r="A735" t="s">
        <v>736</v>
      </c>
      <c r="B735" t="s">
        <v>273</v>
      </c>
      <c r="C735" t="s">
        <v>427</v>
      </c>
      <c r="D735" t="s">
        <v>428</v>
      </c>
      <c r="E735" t="s">
        <v>429</v>
      </c>
      <c r="F735" t="s">
        <v>430</v>
      </c>
      <c r="G735" t="s">
        <v>431</v>
      </c>
      <c r="H735" t="s">
        <v>1346</v>
      </c>
      <c r="I735" t="s">
        <v>1347</v>
      </c>
      <c r="J735" t="s">
        <v>436</v>
      </c>
      <c r="K735" t="s">
        <v>437</v>
      </c>
    </row>
    <row r="736" spans="1:11" x14ac:dyDescent="0.25">
      <c r="A736" t="s">
        <v>737</v>
      </c>
      <c r="B736" t="s">
        <v>1264</v>
      </c>
      <c r="C736" t="s">
        <v>1170</v>
      </c>
      <c r="D736" t="s">
        <v>1056</v>
      </c>
      <c r="E736" t="s">
        <v>629</v>
      </c>
      <c r="F736" t="s">
        <v>629</v>
      </c>
      <c r="G736" t="s">
        <v>629</v>
      </c>
      <c r="H736" t="s">
        <v>629</v>
      </c>
      <c r="I736" t="s">
        <v>704</v>
      </c>
      <c r="J736" t="s">
        <v>301</v>
      </c>
      <c r="K736" t="s">
        <v>488</v>
      </c>
    </row>
    <row r="737" spans="1:20" x14ac:dyDescent="0.25">
      <c r="A737" t="s">
        <v>742</v>
      </c>
      <c r="B737" t="s">
        <v>840</v>
      </c>
      <c r="C737" t="s">
        <v>722</v>
      </c>
      <c r="D737" t="s">
        <v>1187</v>
      </c>
      <c r="E737" t="s">
        <v>301</v>
      </c>
      <c r="F737" t="s">
        <v>946</v>
      </c>
      <c r="G737" t="s">
        <v>287</v>
      </c>
      <c r="H737" t="s">
        <v>287</v>
      </c>
      <c r="I737" t="s">
        <v>1873</v>
      </c>
      <c r="J737" t="s">
        <v>946</v>
      </c>
      <c r="K737" t="s">
        <v>722</v>
      </c>
    </row>
    <row r="738" spans="1:20" x14ac:dyDescent="0.25">
      <c r="A738" t="s">
        <v>304</v>
      </c>
      <c r="B738" t="s">
        <v>2168</v>
      </c>
      <c r="C738" t="s">
        <v>551</v>
      </c>
      <c r="D738" t="s">
        <v>319</v>
      </c>
      <c r="E738" t="s">
        <v>422</v>
      </c>
      <c r="F738" t="s">
        <v>301</v>
      </c>
      <c r="G738" t="s">
        <v>599</v>
      </c>
      <c r="H738" t="s">
        <v>599</v>
      </c>
      <c r="I738" t="s">
        <v>701</v>
      </c>
      <c r="J738" t="s">
        <v>1280</v>
      </c>
      <c r="K738" t="s">
        <v>489</v>
      </c>
    </row>
    <row r="740" spans="1:20" x14ac:dyDescent="0.25">
      <c r="A740" t="s">
        <v>2294</v>
      </c>
    </row>
    <row r="741" spans="1:20" x14ac:dyDescent="0.25">
      <c r="A741" t="s">
        <v>205</v>
      </c>
    </row>
    <row r="742" spans="1:20" x14ac:dyDescent="0.25">
      <c r="A742" t="s">
        <v>313</v>
      </c>
      <c r="B742" t="s">
        <v>273</v>
      </c>
      <c r="C742" t="s">
        <v>427</v>
      </c>
      <c r="D742" t="s">
        <v>428</v>
      </c>
      <c r="E742" t="s">
        <v>429</v>
      </c>
      <c r="F742" t="s">
        <v>430</v>
      </c>
      <c r="G742" t="s">
        <v>431</v>
      </c>
      <c r="H742" t="s">
        <v>1346</v>
      </c>
      <c r="I742" t="s">
        <v>1347</v>
      </c>
      <c r="J742" t="s">
        <v>436</v>
      </c>
      <c r="K742" t="s">
        <v>437</v>
      </c>
    </row>
    <row r="743" spans="1:20" x14ac:dyDescent="0.25">
      <c r="A743" t="s">
        <v>314</v>
      </c>
      <c r="B743" t="s">
        <v>475</v>
      </c>
      <c r="C743" t="s">
        <v>414</v>
      </c>
      <c r="D743" t="s">
        <v>1072</v>
      </c>
      <c r="E743" t="s">
        <v>1280</v>
      </c>
      <c r="F743" t="s">
        <v>325</v>
      </c>
      <c r="G743" t="s">
        <v>422</v>
      </c>
      <c r="H743" t="s">
        <v>287</v>
      </c>
      <c r="I743" t="s">
        <v>855</v>
      </c>
      <c r="J743" t="s">
        <v>1280</v>
      </c>
      <c r="K743" t="s">
        <v>1280</v>
      </c>
    </row>
    <row r="744" spans="1:20" x14ac:dyDescent="0.25">
      <c r="A744" t="s">
        <v>321</v>
      </c>
      <c r="B744" t="s">
        <v>935</v>
      </c>
      <c r="C744" t="s">
        <v>639</v>
      </c>
      <c r="D744" t="s">
        <v>1626</v>
      </c>
      <c r="E744" t="s">
        <v>287</v>
      </c>
      <c r="F744" t="s">
        <v>287</v>
      </c>
      <c r="G744" t="s">
        <v>287</v>
      </c>
      <c r="H744" t="s">
        <v>422</v>
      </c>
      <c r="I744" t="s">
        <v>1118</v>
      </c>
      <c r="J744" t="s">
        <v>874</v>
      </c>
      <c r="K744" t="s">
        <v>570</v>
      </c>
    </row>
    <row r="745" spans="1:20" x14ac:dyDescent="0.25">
      <c r="A745" t="s">
        <v>304</v>
      </c>
      <c r="B745" t="s">
        <v>2168</v>
      </c>
      <c r="C745" t="s">
        <v>551</v>
      </c>
      <c r="D745" t="s">
        <v>319</v>
      </c>
      <c r="E745" t="s">
        <v>422</v>
      </c>
      <c r="F745" t="s">
        <v>301</v>
      </c>
      <c r="G745" t="s">
        <v>599</v>
      </c>
      <c r="H745" t="s">
        <v>599</v>
      </c>
      <c r="I745" t="s">
        <v>701</v>
      </c>
      <c r="J745" t="s">
        <v>1280</v>
      </c>
      <c r="K745" t="s">
        <v>489</v>
      </c>
    </row>
    <row r="747" spans="1:20" x14ac:dyDescent="0.25">
      <c r="A747" t="s">
        <v>2295</v>
      </c>
    </row>
    <row r="748" spans="1:20" x14ac:dyDescent="0.25">
      <c r="A748" t="s">
        <v>207</v>
      </c>
    </row>
    <row r="749" spans="1:20" x14ac:dyDescent="0.25">
      <c r="A749" t="s">
        <v>272</v>
      </c>
      <c r="B749" t="s">
        <v>273</v>
      </c>
      <c r="C749" t="s">
        <v>1363</v>
      </c>
      <c r="D749" t="s">
        <v>1364</v>
      </c>
      <c r="E749" t="s">
        <v>1365</v>
      </c>
      <c r="F749" t="s">
        <v>1366</v>
      </c>
      <c r="G749" t="s">
        <v>1367</v>
      </c>
      <c r="H749" t="s">
        <v>1368</v>
      </c>
      <c r="I749" t="s">
        <v>1369</v>
      </c>
      <c r="J749" t="s">
        <v>1370</v>
      </c>
      <c r="K749" t="s">
        <v>1371</v>
      </c>
      <c r="L749" t="s">
        <v>1372</v>
      </c>
      <c r="M749" t="s">
        <v>1373</v>
      </c>
      <c r="N749" t="s">
        <v>1374</v>
      </c>
      <c r="O749" t="s">
        <v>372</v>
      </c>
      <c r="P749" t="s">
        <v>1375</v>
      </c>
      <c r="Q749" t="s">
        <v>1224</v>
      </c>
      <c r="R749" t="s">
        <v>357</v>
      </c>
      <c r="S749" t="s">
        <v>280</v>
      </c>
      <c r="T749" t="s">
        <v>1376</v>
      </c>
    </row>
    <row r="750" spans="1:20" x14ac:dyDescent="0.25">
      <c r="A750" t="s">
        <v>282</v>
      </c>
      <c r="B750" t="s">
        <v>743</v>
      </c>
      <c r="C750" t="s">
        <v>467</v>
      </c>
      <c r="D750" t="s">
        <v>467</v>
      </c>
      <c r="E750" t="s">
        <v>746</v>
      </c>
      <c r="F750" t="s">
        <v>489</v>
      </c>
      <c r="G750" t="s">
        <v>287</v>
      </c>
      <c r="H750" t="s">
        <v>287</v>
      </c>
      <c r="I750" t="s">
        <v>287</v>
      </c>
      <c r="J750" t="s">
        <v>287</v>
      </c>
      <c r="K750" t="s">
        <v>489</v>
      </c>
      <c r="L750" t="s">
        <v>653</v>
      </c>
      <c r="M750" t="s">
        <v>398</v>
      </c>
      <c r="N750" t="s">
        <v>1522</v>
      </c>
      <c r="O750" t="s">
        <v>287</v>
      </c>
      <c r="P750" t="s">
        <v>287</v>
      </c>
      <c r="Q750" t="s">
        <v>1078</v>
      </c>
      <c r="R750" t="s">
        <v>287</v>
      </c>
      <c r="S750" t="s">
        <v>287</v>
      </c>
      <c r="T750" t="s">
        <v>467</v>
      </c>
    </row>
    <row r="751" spans="1:20" x14ac:dyDescent="0.25">
      <c r="A751" t="s">
        <v>290</v>
      </c>
      <c r="B751" t="s">
        <v>1462</v>
      </c>
      <c r="C751" t="s">
        <v>460</v>
      </c>
      <c r="D751" t="s">
        <v>460</v>
      </c>
      <c r="E751" t="s">
        <v>827</v>
      </c>
      <c r="F751" t="s">
        <v>1423</v>
      </c>
      <c r="G751" t="s">
        <v>287</v>
      </c>
      <c r="H751" t="s">
        <v>287</v>
      </c>
      <c r="I751" t="s">
        <v>287</v>
      </c>
      <c r="J751" t="s">
        <v>287</v>
      </c>
      <c r="K751" t="s">
        <v>719</v>
      </c>
      <c r="L751" t="s">
        <v>719</v>
      </c>
      <c r="M751" t="s">
        <v>670</v>
      </c>
      <c r="N751" t="s">
        <v>1175</v>
      </c>
      <c r="O751" t="s">
        <v>287</v>
      </c>
      <c r="P751" t="s">
        <v>460</v>
      </c>
      <c r="Q751" t="s">
        <v>682</v>
      </c>
      <c r="R751" t="s">
        <v>287</v>
      </c>
      <c r="S751" t="s">
        <v>287</v>
      </c>
      <c r="T751" t="s">
        <v>460</v>
      </c>
    </row>
    <row r="752" spans="1:20" x14ac:dyDescent="0.25">
      <c r="A752" t="s">
        <v>298</v>
      </c>
      <c r="B752" t="s">
        <v>360</v>
      </c>
      <c r="C752" t="s">
        <v>287</v>
      </c>
      <c r="D752" t="s">
        <v>287</v>
      </c>
      <c r="E752" t="s">
        <v>391</v>
      </c>
      <c r="F752" t="s">
        <v>287</v>
      </c>
      <c r="G752" t="s">
        <v>287</v>
      </c>
      <c r="H752" t="s">
        <v>287</v>
      </c>
      <c r="I752" t="s">
        <v>287</v>
      </c>
      <c r="J752" t="s">
        <v>287</v>
      </c>
      <c r="K752" t="s">
        <v>287</v>
      </c>
      <c r="L752" t="s">
        <v>287</v>
      </c>
      <c r="M752" t="s">
        <v>287</v>
      </c>
      <c r="N752" t="s">
        <v>391</v>
      </c>
      <c r="O752" t="s">
        <v>287</v>
      </c>
      <c r="P752" t="s">
        <v>287</v>
      </c>
      <c r="Q752" t="s">
        <v>287</v>
      </c>
      <c r="R752" t="s">
        <v>287</v>
      </c>
      <c r="S752" t="s">
        <v>287</v>
      </c>
      <c r="T752" t="s">
        <v>287</v>
      </c>
    </row>
    <row r="753" spans="1:20" x14ac:dyDescent="0.25">
      <c r="A753" t="s">
        <v>304</v>
      </c>
      <c r="B753" t="s">
        <v>2168</v>
      </c>
      <c r="C753" t="s">
        <v>422</v>
      </c>
      <c r="D753" t="s">
        <v>422</v>
      </c>
      <c r="E753" t="s">
        <v>1315</v>
      </c>
      <c r="F753" t="s">
        <v>1245</v>
      </c>
      <c r="G753" t="s">
        <v>287</v>
      </c>
      <c r="H753" t="s">
        <v>287</v>
      </c>
      <c r="I753" t="s">
        <v>287</v>
      </c>
      <c r="J753" t="s">
        <v>287</v>
      </c>
      <c r="K753" t="s">
        <v>489</v>
      </c>
      <c r="L753" t="s">
        <v>701</v>
      </c>
      <c r="M753" t="s">
        <v>578</v>
      </c>
      <c r="N753" t="s">
        <v>1379</v>
      </c>
      <c r="O753" t="s">
        <v>287</v>
      </c>
      <c r="P753" t="s">
        <v>599</v>
      </c>
      <c r="Q753" t="s">
        <v>1014</v>
      </c>
      <c r="R753" t="s">
        <v>287</v>
      </c>
      <c r="S753" t="s">
        <v>287</v>
      </c>
      <c r="T753" t="s">
        <v>422</v>
      </c>
    </row>
    <row r="755" spans="1:20" x14ac:dyDescent="0.25">
      <c r="A755" t="s">
        <v>2296</v>
      </c>
    </row>
    <row r="756" spans="1:20" x14ac:dyDescent="0.25">
      <c r="A756" t="s">
        <v>209</v>
      </c>
    </row>
    <row r="757" spans="1:20" x14ac:dyDescent="0.25">
      <c r="A757" t="s">
        <v>736</v>
      </c>
      <c r="B757" t="s">
        <v>273</v>
      </c>
      <c r="C757" t="s">
        <v>1363</v>
      </c>
      <c r="D757" t="s">
        <v>1364</v>
      </c>
      <c r="E757" t="s">
        <v>1365</v>
      </c>
      <c r="F757" t="s">
        <v>1366</v>
      </c>
      <c r="G757" t="s">
        <v>1367</v>
      </c>
      <c r="H757" t="s">
        <v>1368</v>
      </c>
      <c r="I757" t="s">
        <v>1369</v>
      </c>
      <c r="J757" t="s">
        <v>1370</v>
      </c>
      <c r="K757" t="s">
        <v>1371</v>
      </c>
      <c r="L757" t="s">
        <v>1372</v>
      </c>
      <c r="M757" t="s">
        <v>1373</v>
      </c>
      <c r="N757" t="s">
        <v>1374</v>
      </c>
      <c r="O757" t="s">
        <v>372</v>
      </c>
      <c r="P757" t="s">
        <v>1375</v>
      </c>
      <c r="Q757" t="s">
        <v>1224</v>
      </c>
      <c r="R757" t="s">
        <v>357</v>
      </c>
      <c r="S757" t="s">
        <v>280</v>
      </c>
      <c r="T757" t="s">
        <v>1376</v>
      </c>
    </row>
    <row r="758" spans="1:20" x14ac:dyDescent="0.25">
      <c r="A758" t="s">
        <v>737</v>
      </c>
      <c r="B758" t="s">
        <v>1264</v>
      </c>
      <c r="C758" t="s">
        <v>301</v>
      </c>
      <c r="D758" t="s">
        <v>629</v>
      </c>
      <c r="E758" t="s">
        <v>1598</v>
      </c>
      <c r="F758" t="s">
        <v>292</v>
      </c>
      <c r="G758" t="s">
        <v>287</v>
      </c>
      <c r="H758" t="s">
        <v>287</v>
      </c>
      <c r="I758" t="s">
        <v>287</v>
      </c>
      <c r="J758" t="s">
        <v>287</v>
      </c>
      <c r="K758" t="s">
        <v>636</v>
      </c>
      <c r="L758" t="s">
        <v>1315</v>
      </c>
      <c r="M758" t="s">
        <v>2297</v>
      </c>
      <c r="N758" t="s">
        <v>1389</v>
      </c>
      <c r="O758" t="s">
        <v>287</v>
      </c>
      <c r="P758" t="s">
        <v>629</v>
      </c>
      <c r="Q758" t="s">
        <v>2297</v>
      </c>
      <c r="R758" t="s">
        <v>287</v>
      </c>
      <c r="S758" t="s">
        <v>287</v>
      </c>
      <c r="T758" t="s">
        <v>629</v>
      </c>
    </row>
    <row r="759" spans="1:20" x14ac:dyDescent="0.25">
      <c r="A759" t="s">
        <v>742</v>
      </c>
      <c r="B759" t="s">
        <v>840</v>
      </c>
      <c r="C759" t="s">
        <v>287</v>
      </c>
      <c r="D759" t="s">
        <v>301</v>
      </c>
      <c r="E759" t="s">
        <v>1873</v>
      </c>
      <c r="F759" t="s">
        <v>722</v>
      </c>
      <c r="G759" t="s">
        <v>287</v>
      </c>
      <c r="H759" t="s">
        <v>287</v>
      </c>
      <c r="I759" t="s">
        <v>287</v>
      </c>
      <c r="J759" t="s">
        <v>287</v>
      </c>
      <c r="K759" t="s">
        <v>946</v>
      </c>
      <c r="L759" t="s">
        <v>946</v>
      </c>
      <c r="M759" t="s">
        <v>841</v>
      </c>
      <c r="N759" t="s">
        <v>1187</v>
      </c>
      <c r="O759" t="s">
        <v>287</v>
      </c>
      <c r="P759" t="s">
        <v>287</v>
      </c>
      <c r="Q759" t="s">
        <v>297</v>
      </c>
      <c r="R759" t="s">
        <v>287</v>
      </c>
      <c r="S759" t="s">
        <v>287</v>
      </c>
      <c r="T759" t="s">
        <v>301</v>
      </c>
    </row>
    <row r="760" spans="1:20" x14ac:dyDescent="0.25">
      <c r="A760" t="s">
        <v>304</v>
      </c>
      <c r="B760" t="s">
        <v>2168</v>
      </c>
      <c r="C760" t="s">
        <v>422</v>
      </c>
      <c r="D760" t="s">
        <v>422</v>
      </c>
      <c r="E760" t="s">
        <v>1315</v>
      </c>
      <c r="F760" t="s">
        <v>1245</v>
      </c>
      <c r="G760" t="s">
        <v>287</v>
      </c>
      <c r="H760" t="s">
        <v>287</v>
      </c>
      <c r="I760" t="s">
        <v>287</v>
      </c>
      <c r="J760" t="s">
        <v>287</v>
      </c>
      <c r="K760" t="s">
        <v>489</v>
      </c>
      <c r="L760" t="s">
        <v>701</v>
      </c>
      <c r="M760" t="s">
        <v>578</v>
      </c>
      <c r="N760" t="s">
        <v>1379</v>
      </c>
      <c r="O760" t="s">
        <v>287</v>
      </c>
      <c r="P760" t="s">
        <v>599</v>
      </c>
      <c r="Q760" t="s">
        <v>1014</v>
      </c>
      <c r="R760" t="s">
        <v>287</v>
      </c>
      <c r="S760" t="s">
        <v>287</v>
      </c>
      <c r="T760" t="s">
        <v>422</v>
      </c>
    </row>
    <row r="762" spans="1:20" x14ac:dyDescent="0.25">
      <c r="A762" t="s">
        <v>2298</v>
      </c>
    </row>
    <row r="763" spans="1:20" x14ac:dyDescent="0.25">
      <c r="A763" t="s">
        <v>210</v>
      </c>
    </row>
    <row r="764" spans="1:20" x14ac:dyDescent="0.25">
      <c r="A764" t="s">
        <v>371</v>
      </c>
      <c r="B764" t="s">
        <v>273</v>
      </c>
      <c r="C764" t="s">
        <v>1363</v>
      </c>
      <c r="D764" t="s">
        <v>1364</v>
      </c>
      <c r="E764" t="s">
        <v>1365</v>
      </c>
      <c r="F764" t="s">
        <v>1366</v>
      </c>
      <c r="G764" t="s">
        <v>1367</v>
      </c>
      <c r="H764" t="s">
        <v>1368</v>
      </c>
      <c r="I764" t="s">
        <v>1369</v>
      </c>
      <c r="J764" t="s">
        <v>1370</v>
      </c>
      <c r="K764" t="s">
        <v>1371</v>
      </c>
      <c r="L764" t="s">
        <v>1372</v>
      </c>
      <c r="M764" t="s">
        <v>1373</v>
      </c>
      <c r="N764" t="s">
        <v>1374</v>
      </c>
      <c r="O764" t="s">
        <v>372</v>
      </c>
      <c r="P764" t="s">
        <v>1375</v>
      </c>
      <c r="Q764" t="s">
        <v>1224</v>
      </c>
      <c r="R764" t="s">
        <v>357</v>
      </c>
      <c r="S764" t="s">
        <v>280</v>
      </c>
      <c r="T764" t="s">
        <v>1376</v>
      </c>
    </row>
    <row r="765" spans="1:20" x14ac:dyDescent="0.25">
      <c r="A765" t="s">
        <v>375</v>
      </c>
      <c r="B765" t="s">
        <v>365</v>
      </c>
      <c r="C765" t="s">
        <v>287</v>
      </c>
      <c r="D765" t="s">
        <v>287</v>
      </c>
      <c r="E765" t="s">
        <v>404</v>
      </c>
      <c r="F765" t="s">
        <v>404</v>
      </c>
      <c r="G765" t="s">
        <v>287</v>
      </c>
      <c r="H765" t="s">
        <v>287</v>
      </c>
      <c r="I765" t="s">
        <v>287</v>
      </c>
      <c r="J765" t="s">
        <v>287</v>
      </c>
      <c r="K765" t="s">
        <v>287</v>
      </c>
      <c r="L765" t="s">
        <v>287</v>
      </c>
      <c r="M765" t="s">
        <v>287</v>
      </c>
      <c r="N765" t="s">
        <v>519</v>
      </c>
      <c r="O765" t="s">
        <v>287</v>
      </c>
      <c r="P765" t="s">
        <v>287</v>
      </c>
      <c r="Q765" t="s">
        <v>287</v>
      </c>
      <c r="R765" t="s">
        <v>287</v>
      </c>
      <c r="S765" t="s">
        <v>287</v>
      </c>
      <c r="T765" t="s">
        <v>287</v>
      </c>
    </row>
    <row r="766" spans="1:20" x14ac:dyDescent="0.25">
      <c r="A766" t="s">
        <v>380</v>
      </c>
      <c r="B766" t="s">
        <v>817</v>
      </c>
      <c r="C766" t="s">
        <v>408</v>
      </c>
      <c r="D766" t="s">
        <v>295</v>
      </c>
      <c r="E766" t="s">
        <v>636</v>
      </c>
      <c r="F766" t="s">
        <v>815</v>
      </c>
      <c r="G766" t="s">
        <v>287</v>
      </c>
      <c r="H766" t="s">
        <v>287</v>
      </c>
      <c r="I766" t="s">
        <v>287</v>
      </c>
      <c r="J766" t="s">
        <v>287</v>
      </c>
      <c r="K766" t="s">
        <v>294</v>
      </c>
      <c r="L766" t="s">
        <v>1047</v>
      </c>
      <c r="M766" t="s">
        <v>1344</v>
      </c>
      <c r="N766" t="s">
        <v>684</v>
      </c>
      <c r="O766" t="s">
        <v>287</v>
      </c>
      <c r="P766" t="s">
        <v>295</v>
      </c>
      <c r="Q766" t="s">
        <v>821</v>
      </c>
      <c r="R766" t="s">
        <v>287</v>
      </c>
      <c r="S766" t="s">
        <v>287</v>
      </c>
      <c r="T766" t="s">
        <v>295</v>
      </c>
    </row>
    <row r="767" spans="1:20" x14ac:dyDescent="0.25">
      <c r="A767" t="s">
        <v>386</v>
      </c>
      <c r="B767" t="s">
        <v>360</v>
      </c>
      <c r="C767" t="s">
        <v>287</v>
      </c>
      <c r="D767" t="s">
        <v>287</v>
      </c>
      <c r="E767" t="s">
        <v>391</v>
      </c>
      <c r="F767" t="s">
        <v>287</v>
      </c>
      <c r="G767" t="s">
        <v>287</v>
      </c>
      <c r="H767" t="s">
        <v>287</v>
      </c>
      <c r="I767" t="s">
        <v>287</v>
      </c>
      <c r="J767" t="s">
        <v>287</v>
      </c>
      <c r="K767" t="s">
        <v>287</v>
      </c>
      <c r="L767" t="s">
        <v>287</v>
      </c>
      <c r="M767" t="s">
        <v>287</v>
      </c>
      <c r="N767" t="s">
        <v>391</v>
      </c>
      <c r="O767" t="s">
        <v>287</v>
      </c>
      <c r="P767" t="s">
        <v>287</v>
      </c>
      <c r="Q767" t="s">
        <v>287</v>
      </c>
      <c r="R767" t="s">
        <v>287</v>
      </c>
      <c r="S767" t="s">
        <v>287</v>
      </c>
      <c r="T767" t="s">
        <v>287</v>
      </c>
    </row>
    <row r="768" spans="1:20" x14ac:dyDescent="0.25">
      <c r="A768" t="s">
        <v>390</v>
      </c>
      <c r="B768" t="s">
        <v>368</v>
      </c>
      <c r="C768" t="s">
        <v>287</v>
      </c>
      <c r="D768" t="s">
        <v>287</v>
      </c>
      <c r="E768" t="s">
        <v>287</v>
      </c>
      <c r="F768" t="s">
        <v>287</v>
      </c>
      <c r="G768" t="s">
        <v>287</v>
      </c>
      <c r="H768" t="s">
        <v>287</v>
      </c>
      <c r="I768" t="s">
        <v>287</v>
      </c>
      <c r="J768" t="s">
        <v>287</v>
      </c>
      <c r="K768" t="s">
        <v>287</v>
      </c>
      <c r="L768" t="s">
        <v>287</v>
      </c>
      <c r="M768" t="s">
        <v>581</v>
      </c>
      <c r="N768" t="s">
        <v>287</v>
      </c>
      <c r="O768" t="s">
        <v>287</v>
      </c>
      <c r="P768" t="s">
        <v>287</v>
      </c>
      <c r="Q768" t="s">
        <v>581</v>
      </c>
      <c r="R768" t="s">
        <v>287</v>
      </c>
      <c r="S768" t="s">
        <v>287</v>
      </c>
      <c r="T768" t="s">
        <v>287</v>
      </c>
    </row>
    <row r="769" spans="1:20" x14ac:dyDescent="0.25">
      <c r="A769" t="s">
        <v>392</v>
      </c>
      <c r="B769" t="s">
        <v>568</v>
      </c>
      <c r="C769" t="s">
        <v>287</v>
      </c>
      <c r="D769" t="s">
        <v>488</v>
      </c>
      <c r="E769" t="s">
        <v>569</v>
      </c>
      <c r="F769" t="s">
        <v>569</v>
      </c>
      <c r="G769" t="s">
        <v>287</v>
      </c>
      <c r="H769" t="s">
        <v>287</v>
      </c>
      <c r="I769" t="s">
        <v>287</v>
      </c>
      <c r="J769" t="s">
        <v>287</v>
      </c>
      <c r="K769" t="s">
        <v>571</v>
      </c>
      <c r="L769" t="s">
        <v>570</v>
      </c>
      <c r="M769" t="s">
        <v>571</v>
      </c>
      <c r="N769" t="s">
        <v>1138</v>
      </c>
      <c r="O769" t="s">
        <v>287</v>
      </c>
      <c r="P769" t="s">
        <v>287</v>
      </c>
      <c r="Q769" t="s">
        <v>569</v>
      </c>
      <c r="R769" t="s">
        <v>287</v>
      </c>
      <c r="S769" t="s">
        <v>287</v>
      </c>
      <c r="T769" t="s">
        <v>488</v>
      </c>
    </row>
    <row r="770" spans="1:20" x14ac:dyDescent="0.25">
      <c r="A770" t="s">
        <v>304</v>
      </c>
      <c r="B770" t="s">
        <v>2168</v>
      </c>
      <c r="C770" t="s">
        <v>422</v>
      </c>
      <c r="D770" t="s">
        <v>422</v>
      </c>
      <c r="E770" t="s">
        <v>1315</v>
      </c>
      <c r="F770" t="s">
        <v>1245</v>
      </c>
      <c r="G770" t="s">
        <v>287</v>
      </c>
      <c r="H770" t="s">
        <v>287</v>
      </c>
      <c r="I770" t="s">
        <v>287</v>
      </c>
      <c r="J770" t="s">
        <v>287</v>
      </c>
      <c r="K770" t="s">
        <v>489</v>
      </c>
      <c r="L770" t="s">
        <v>701</v>
      </c>
      <c r="M770" t="s">
        <v>578</v>
      </c>
      <c r="N770" t="s">
        <v>1379</v>
      </c>
      <c r="O770" t="s">
        <v>287</v>
      </c>
      <c r="P770" t="s">
        <v>599</v>
      </c>
      <c r="Q770" t="s">
        <v>1014</v>
      </c>
      <c r="R770" t="s">
        <v>287</v>
      </c>
      <c r="S770" t="s">
        <v>287</v>
      </c>
      <c r="T770" t="s">
        <v>422</v>
      </c>
    </row>
    <row r="772" spans="1:20" x14ac:dyDescent="0.25">
      <c r="A772" t="s">
        <v>2299</v>
      </c>
    </row>
    <row r="773" spans="1:20" x14ac:dyDescent="0.25">
      <c r="A773" t="s">
        <v>211</v>
      </c>
    </row>
    <row r="774" spans="1:20" x14ac:dyDescent="0.25">
      <c r="A774" t="s">
        <v>313</v>
      </c>
      <c r="B774" t="s">
        <v>273</v>
      </c>
      <c r="C774" t="s">
        <v>1363</v>
      </c>
      <c r="D774" t="s">
        <v>1364</v>
      </c>
      <c r="E774" t="s">
        <v>1365</v>
      </c>
      <c r="F774" t="s">
        <v>1366</v>
      </c>
      <c r="G774" t="s">
        <v>1367</v>
      </c>
      <c r="H774" t="s">
        <v>1368</v>
      </c>
      <c r="I774" t="s">
        <v>1369</v>
      </c>
      <c r="J774" t="s">
        <v>1370</v>
      </c>
      <c r="K774" t="s">
        <v>1371</v>
      </c>
      <c r="L774" t="s">
        <v>1372</v>
      </c>
      <c r="M774" t="s">
        <v>1373</v>
      </c>
      <c r="N774" t="s">
        <v>1374</v>
      </c>
      <c r="O774" t="s">
        <v>372</v>
      </c>
      <c r="P774" t="s">
        <v>1375</v>
      </c>
      <c r="Q774" t="s">
        <v>1224</v>
      </c>
      <c r="R774" t="s">
        <v>357</v>
      </c>
      <c r="S774" t="s">
        <v>280</v>
      </c>
      <c r="T774" t="s">
        <v>1376</v>
      </c>
    </row>
    <row r="775" spans="1:20" x14ac:dyDescent="0.25">
      <c r="A775" t="s">
        <v>314</v>
      </c>
      <c r="B775" t="s">
        <v>475</v>
      </c>
      <c r="C775" t="s">
        <v>287</v>
      </c>
      <c r="D775" t="s">
        <v>1280</v>
      </c>
      <c r="E775" t="s">
        <v>921</v>
      </c>
      <c r="F775" t="s">
        <v>921</v>
      </c>
      <c r="G775" t="s">
        <v>287</v>
      </c>
      <c r="H775" t="s">
        <v>287</v>
      </c>
      <c r="I775" t="s">
        <v>287</v>
      </c>
      <c r="J775" t="s">
        <v>287</v>
      </c>
      <c r="K775" t="s">
        <v>287</v>
      </c>
      <c r="L775" t="s">
        <v>317</v>
      </c>
      <c r="M775" t="s">
        <v>667</v>
      </c>
      <c r="N775" t="s">
        <v>2202</v>
      </c>
      <c r="O775" t="s">
        <v>287</v>
      </c>
      <c r="P775" t="s">
        <v>287</v>
      </c>
      <c r="Q775" t="s">
        <v>705</v>
      </c>
      <c r="R775" t="s">
        <v>287</v>
      </c>
      <c r="S775" t="s">
        <v>287</v>
      </c>
      <c r="T775" t="s">
        <v>1280</v>
      </c>
    </row>
    <row r="776" spans="1:20" x14ac:dyDescent="0.25">
      <c r="A776" t="s">
        <v>321</v>
      </c>
      <c r="B776" t="s">
        <v>935</v>
      </c>
      <c r="C776" t="s">
        <v>874</v>
      </c>
      <c r="D776" t="s">
        <v>287</v>
      </c>
      <c r="E776" t="s">
        <v>639</v>
      </c>
      <c r="F776" t="s">
        <v>681</v>
      </c>
      <c r="G776" t="s">
        <v>287</v>
      </c>
      <c r="H776" t="s">
        <v>287</v>
      </c>
      <c r="I776" t="s">
        <v>287</v>
      </c>
      <c r="J776" t="s">
        <v>287</v>
      </c>
      <c r="K776" t="s">
        <v>681</v>
      </c>
      <c r="L776" t="s">
        <v>488</v>
      </c>
      <c r="M776" t="s">
        <v>682</v>
      </c>
      <c r="N776" t="s">
        <v>1061</v>
      </c>
      <c r="O776" t="s">
        <v>287</v>
      </c>
      <c r="P776" t="s">
        <v>422</v>
      </c>
      <c r="Q776" t="s">
        <v>640</v>
      </c>
      <c r="R776" t="s">
        <v>287</v>
      </c>
      <c r="S776" t="s">
        <v>287</v>
      </c>
      <c r="T776" t="s">
        <v>287</v>
      </c>
    </row>
    <row r="777" spans="1:20" x14ac:dyDescent="0.25">
      <c r="A777" t="s">
        <v>304</v>
      </c>
      <c r="B777" t="s">
        <v>2168</v>
      </c>
      <c r="C777" t="s">
        <v>422</v>
      </c>
      <c r="D777" t="s">
        <v>422</v>
      </c>
      <c r="E777" t="s">
        <v>1315</v>
      </c>
      <c r="F777" t="s">
        <v>1245</v>
      </c>
      <c r="G777" t="s">
        <v>287</v>
      </c>
      <c r="H777" t="s">
        <v>287</v>
      </c>
      <c r="I777" t="s">
        <v>287</v>
      </c>
      <c r="J777" t="s">
        <v>287</v>
      </c>
      <c r="K777" t="s">
        <v>489</v>
      </c>
      <c r="L777" t="s">
        <v>701</v>
      </c>
      <c r="M777" t="s">
        <v>578</v>
      </c>
      <c r="N777" t="s">
        <v>1379</v>
      </c>
      <c r="O777" t="s">
        <v>287</v>
      </c>
      <c r="P777" t="s">
        <v>599</v>
      </c>
      <c r="Q777" t="s">
        <v>1014</v>
      </c>
      <c r="R777" t="s">
        <v>287</v>
      </c>
      <c r="S777" t="s">
        <v>287</v>
      </c>
      <c r="T777" t="s">
        <v>422</v>
      </c>
    </row>
    <row r="779" spans="1:20" x14ac:dyDescent="0.25">
      <c r="A779" t="s">
        <v>2300</v>
      </c>
    </row>
    <row r="780" spans="1:20" x14ac:dyDescent="0.25">
      <c r="A780" t="s">
        <v>212</v>
      </c>
    </row>
    <row r="781" spans="1:20" x14ac:dyDescent="0.25">
      <c r="A781" t="s">
        <v>313</v>
      </c>
      <c r="B781" t="s">
        <v>273</v>
      </c>
      <c r="C781" t="s">
        <v>1395</v>
      </c>
      <c r="D781" t="s">
        <v>1396</v>
      </c>
      <c r="E781" t="s">
        <v>1397</v>
      </c>
      <c r="F781" t="s">
        <v>1398</v>
      </c>
      <c r="G781" t="s">
        <v>1399</v>
      </c>
      <c r="H781" t="s">
        <v>357</v>
      </c>
      <c r="I781" t="s">
        <v>1400</v>
      </c>
      <c r="J781" t="s">
        <v>280</v>
      </c>
      <c r="K781" t="s">
        <v>444</v>
      </c>
    </row>
    <row r="782" spans="1:20" x14ac:dyDescent="0.25">
      <c r="A782" t="s">
        <v>314</v>
      </c>
      <c r="B782" t="s">
        <v>1401</v>
      </c>
      <c r="C782" t="s">
        <v>287</v>
      </c>
      <c r="D782" t="s">
        <v>287</v>
      </c>
      <c r="E782" t="s">
        <v>683</v>
      </c>
      <c r="F782" t="s">
        <v>941</v>
      </c>
      <c r="G782" t="s">
        <v>287</v>
      </c>
      <c r="H782" t="s">
        <v>287</v>
      </c>
      <c r="I782" t="s">
        <v>669</v>
      </c>
      <c r="J782" t="s">
        <v>287</v>
      </c>
      <c r="K782" t="s">
        <v>683</v>
      </c>
    </row>
    <row r="783" spans="1:20" x14ac:dyDescent="0.25">
      <c r="A783" t="s">
        <v>321</v>
      </c>
      <c r="B783" t="s">
        <v>367</v>
      </c>
      <c r="C783" t="s">
        <v>526</v>
      </c>
      <c r="D783" t="s">
        <v>287</v>
      </c>
      <c r="E783" t="s">
        <v>293</v>
      </c>
      <c r="F783" t="s">
        <v>1402</v>
      </c>
      <c r="G783" t="s">
        <v>287</v>
      </c>
      <c r="H783" t="s">
        <v>287</v>
      </c>
      <c r="I783" t="s">
        <v>526</v>
      </c>
      <c r="J783" t="s">
        <v>287</v>
      </c>
      <c r="K783" t="s">
        <v>287</v>
      </c>
    </row>
    <row r="784" spans="1:20" x14ac:dyDescent="0.25">
      <c r="A784" t="s">
        <v>304</v>
      </c>
      <c r="B784" t="s">
        <v>1403</v>
      </c>
      <c r="C784" t="s">
        <v>564</v>
      </c>
      <c r="D784" t="s">
        <v>287</v>
      </c>
      <c r="E784" t="s">
        <v>564</v>
      </c>
      <c r="F784" t="s">
        <v>1016</v>
      </c>
      <c r="G784" t="s">
        <v>287</v>
      </c>
      <c r="H784" t="s">
        <v>287</v>
      </c>
      <c r="I784" t="s">
        <v>575</v>
      </c>
      <c r="J784" t="s">
        <v>287</v>
      </c>
      <c r="K784" t="s">
        <v>535</v>
      </c>
    </row>
    <row r="786" spans="1:8" x14ac:dyDescent="0.25">
      <c r="A786" t="s">
        <v>2301</v>
      </c>
    </row>
    <row r="787" spans="1:8" x14ac:dyDescent="0.25">
      <c r="A787" t="s">
        <v>215</v>
      </c>
    </row>
    <row r="788" spans="1:8" x14ac:dyDescent="0.25">
      <c r="A788" t="s">
        <v>272</v>
      </c>
      <c r="B788" t="s">
        <v>273</v>
      </c>
      <c r="C788" t="s">
        <v>1415</v>
      </c>
      <c r="D788" t="s">
        <v>357</v>
      </c>
      <c r="E788" t="s">
        <v>280</v>
      </c>
      <c r="F788" t="s">
        <v>1416</v>
      </c>
      <c r="G788" t="s">
        <v>1417</v>
      </c>
      <c r="H788" t="s">
        <v>1418</v>
      </c>
    </row>
    <row r="789" spans="1:8" x14ac:dyDescent="0.25">
      <c r="A789" t="s">
        <v>282</v>
      </c>
      <c r="B789" t="s">
        <v>403</v>
      </c>
      <c r="C789" t="s">
        <v>614</v>
      </c>
      <c r="D789" t="s">
        <v>287</v>
      </c>
      <c r="E789" t="s">
        <v>287</v>
      </c>
      <c r="F789" t="s">
        <v>519</v>
      </c>
      <c r="G789" t="s">
        <v>669</v>
      </c>
      <c r="H789" t="s">
        <v>669</v>
      </c>
    </row>
    <row r="790" spans="1:8" x14ac:dyDescent="0.25">
      <c r="A790" t="s">
        <v>290</v>
      </c>
      <c r="B790" t="s">
        <v>924</v>
      </c>
      <c r="C790" t="s">
        <v>1602</v>
      </c>
      <c r="D790" t="s">
        <v>287</v>
      </c>
      <c r="E790" t="s">
        <v>287</v>
      </c>
      <c r="F790" t="s">
        <v>1272</v>
      </c>
      <c r="G790" t="s">
        <v>408</v>
      </c>
      <c r="H790" t="s">
        <v>284</v>
      </c>
    </row>
    <row r="791" spans="1:8" x14ac:dyDescent="0.25">
      <c r="A791" t="s">
        <v>298</v>
      </c>
      <c r="B791" t="s">
        <v>360</v>
      </c>
      <c r="C791" t="s">
        <v>391</v>
      </c>
      <c r="D791" t="s">
        <v>287</v>
      </c>
      <c r="E791" t="s">
        <v>287</v>
      </c>
      <c r="F791" t="s">
        <v>287</v>
      </c>
      <c r="G791" t="s">
        <v>287</v>
      </c>
      <c r="H791" t="s">
        <v>287</v>
      </c>
    </row>
    <row r="792" spans="1:8" x14ac:dyDescent="0.25">
      <c r="A792" t="s">
        <v>304</v>
      </c>
      <c r="B792" t="s">
        <v>1403</v>
      </c>
      <c r="C792" t="s">
        <v>519</v>
      </c>
      <c r="D792" t="s">
        <v>287</v>
      </c>
      <c r="E792" t="s">
        <v>287</v>
      </c>
      <c r="F792" t="s">
        <v>566</v>
      </c>
      <c r="G792" t="s">
        <v>948</v>
      </c>
      <c r="H792" t="s">
        <v>398</v>
      </c>
    </row>
    <row r="794" spans="1:8" x14ac:dyDescent="0.25">
      <c r="A794" t="s">
        <v>2302</v>
      </c>
    </row>
    <row r="795" spans="1:8" x14ac:dyDescent="0.25">
      <c r="A795" t="s">
        <v>216</v>
      </c>
    </row>
    <row r="796" spans="1:8" x14ac:dyDescent="0.25">
      <c r="A796" t="s">
        <v>313</v>
      </c>
      <c r="B796" t="s">
        <v>273</v>
      </c>
      <c r="C796" t="s">
        <v>1415</v>
      </c>
      <c r="D796" t="s">
        <v>357</v>
      </c>
      <c r="E796" t="s">
        <v>280</v>
      </c>
      <c r="F796" t="s">
        <v>1416</v>
      </c>
      <c r="G796" t="s">
        <v>1417</v>
      </c>
      <c r="H796" t="s">
        <v>1418</v>
      </c>
    </row>
    <row r="797" spans="1:8" x14ac:dyDescent="0.25">
      <c r="A797" t="s">
        <v>314</v>
      </c>
      <c r="B797" t="s">
        <v>1295</v>
      </c>
      <c r="C797" t="s">
        <v>1130</v>
      </c>
      <c r="D797" t="s">
        <v>287</v>
      </c>
      <c r="E797" t="s">
        <v>287</v>
      </c>
      <c r="F797" t="s">
        <v>1175</v>
      </c>
      <c r="G797" t="s">
        <v>878</v>
      </c>
      <c r="H797" t="s">
        <v>593</v>
      </c>
    </row>
    <row r="798" spans="1:8" x14ac:dyDescent="0.25">
      <c r="A798" t="s">
        <v>321</v>
      </c>
      <c r="B798" t="s">
        <v>548</v>
      </c>
      <c r="C798" t="s">
        <v>717</v>
      </c>
      <c r="D798" t="s">
        <v>287</v>
      </c>
      <c r="E798" t="s">
        <v>287</v>
      </c>
      <c r="F798" t="s">
        <v>716</v>
      </c>
      <c r="G798" t="s">
        <v>550</v>
      </c>
      <c r="H798" t="s">
        <v>1884</v>
      </c>
    </row>
    <row r="799" spans="1:8" x14ac:dyDescent="0.25">
      <c r="A799" t="s">
        <v>304</v>
      </c>
      <c r="B799" t="s">
        <v>1403</v>
      </c>
      <c r="C799" t="s">
        <v>519</v>
      </c>
      <c r="D799" t="s">
        <v>287</v>
      </c>
      <c r="E799" t="s">
        <v>287</v>
      </c>
      <c r="F799" t="s">
        <v>566</v>
      </c>
      <c r="G799" t="s">
        <v>948</v>
      </c>
      <c r="H799" t="s">
        <v>398</v>
      </c>
    </row>
    <row r="801" spans="1:11" x14ac:dyDescent="0.25">
      <c r="A801" t="s">
        <v>2303</v>
      </c>
    </row>
    <row r="802" spans="1:11" x14ac:dyDescent="0.25">
      <c r="A802" t="s">
        <v>2141</v>
      </c>
    </row>
    <row r="803" spans="1:11" x14ac:dyDescent="0.25">
      <c r="A803" t="s">
        <v>313</v>
      </c>
      <c r="B803" t="s">
        <v>273</v>
      </c>
      <c r="C803" t="s">
        <v>375</v>
      </c>
      <c r="D803" t="s">
        <v>380</v>
      </c>
      <c r="E803" t="s">
        <v>386</v>
      </c>
      <c r="F803" t="s">
        <v>390</v>
      </c>
      <c r="G803" t="s">
        <v>392</v>
      </c>
    </row>
    <row r="804" spans="1:11" x14ac:dyDescent="0.25">
      <c r="A804" t="s">
        <v>314</v>
      </c>
      <c r="B804" t="s">
        <v>475</v>
      </c>
      <c r="C804" t="s">
        <v>287</v>
      </c>
      <c r="D804" t="s">
        <v>960</v>
      </c>
      <c r="E804" t="s">
        <v>287</v>
      </c>
      <c r="F804" t="s">
        <v>422</v>
      </c>
      <c r="G804" t="s">
        <v>855</v>
      </c>
    </row>
    <row r="805" spans="1:11" x14ac:dyDescent="0.25">
      <c r="A805" t="s">
        <v>321</v>
      </c>
      <c r="B805" t="s">
        <v>935</v>
      </c>
      <c r="C805" t="s">
        <v>488</v>
      </c>
      <c r="D805" t="s">
        <v>1061</v>
      </c>
      <c r="E805" t="s">
        <v>422</v>
      </c>
      <c r="F805" t="s">
        <v>422</v>
      </c>
      <c r="G805" t="s">
        <v>649</v>
      </c>
    </row>
    <row r="806" spans="1:11" x14ac:dyDescent="0.25">
      <c r="A806" t="s">
        <v>304</v>
      </c>
      <c r="B806" t="s">
        <v>2168</v>
      </c>
      <c r="C806" t="s">
        <v>301</v>
      </c>
      <c r="D806" t="s">
        <v>421</v>
      </c>
      <c r="E806" t="s">
        <v>599</v>
      </c>
      <c r="F806" t="s">
        <v>422</v>
      </c>
      <c r="G806" t="s">
        <v>615</v>
      </c>
    </row>
    <row r="808" spans="1:11" x14ac:dyDescent="0.25">
      <c r="A808" t="s">
        <v>2304</v>
      </c>
    </row>
    <row r="809" spans="1:11" x14ac:dyDescent="0.25">
      <c r="A809" t="s">
        <v>2142</v>
      </c>
    </row>
    <row r="810" spans="1:11" x14ac:dyDescent="0.25">
      <c r="A810" t="s">
        <v>272</v>
      </c>
      <c r="B810" t="s">
        <v>273</v>
      </c>
      <c r="C810" t="s">
        <v>375</v>
      </c>
      <c r="D810" t="s">
        <v>1432</v>
      </c>
      <c r="E810" t="s">
        <v>1433</v>
      </c>
      <c r="F810" t="s">
        <v>1434</v>
      </c>
      <c r="G810" t="s">
        <v>386</v>
      </c>
      <c r="H810" t="s">
        <v>1435</v>
      </c>
      <c r="I810" t="s">
        <v>1436</v>
      </c>
      <c r="J810" t="s">
        <v>1437</v>
      </c>
      <c r="K810" t="s">
        <v>392</v>
      </c>
    </row>
    <row r="811" spans="1:11" x14ac:dyDescent="0.25">
      <c r="A811" t="s">
        <v>282</v>
      </c>
      <c r="B811" t="s">
        <v>743</v>
      </c>
      <c r="C811" t="s">
        <v>564</v>
      </c>
      <c r="D811" t="s">
        <v>782</v>
      </c>
      <c r="E811" t="s">
        <v>746</v>
      </c>
      <c r="F811" t="s">
        <v>287</v>
      </c>
      <c r="G811" t="s">
        <v>287</v>
      </c>
      <c r="H811" t="s">
        <v>467</v>
      </c>
      <c r="I811" t="s">
        <v>564</v>
      </c>
      <c r="J811" t="s">
        <v>287</v>
      </c>
      <c r="K811" t="s">
        <v>398</v>
      </c>
    </row>
    <row r="812" spans="1:11" x14ac:dyDescent="0.25">
      <c r="A812" t="s">
        <v>290</v>
      </c>
      <c r="B812" t="s">
        <v>1462</v>
      </c>
      <c r="C812" t="s">
        <v>460</v>
      </c>
      <c r="D812" t="s">
        <v>1463</v>
      </c>
      <c r="E812" t="s">
        <v>880</v>
      </c>
      <c r="F812" t="s">
        <v>409</v>
      </c>
      <c r="G812" t="s">
        <v>287</v>
      </c>
      <c r="H812" t="s">
        <v>719</v>
      </c>
      <c r="I812" t="s">
        <v>287</v>
      </c>
      <c r="J812" t="s">
        <v>395</v>
      </c>
      <c r="K812" t="s">
        <v>316</v>
      </c>
    </row>
    <row r="813" spans="1:11" x14ac:dyDescent="0.25">
      <c r="A813" t="s">
        <v>298</v>
      </c>
      <c r="B813" t="s">
        <v>360</v>
      </c>
      <c r="C813" t="s">
        <v>287</v>
      </c>
      <c r="D813" t="s">
        <v>287</v>
      </c>
      <c r="E813" t="s">
        <v>287</v>
      </c>
      <c r="F813" t="s">
        <v>287</v>
      </c>
      <c r="G813" t="s">
        <v>391</v>
      </c>
      <c r="H813" t="s">
        <v>287</v>
      </c>
      <c r="I813" t="s">
        <v>287</v>
      </c>
      <c r="J813" t="s">
        <v>287</v>
      </c>
      <c r="K813" t="s">
        <v>287</v>
      </c>
    </row>
    <row r="814" spans="1:11" x14ac:dyDescent="0.25">
      <c r="A814" t="s">
        <v>304</v>
      </c>
      <c r="B814" t="s">
        <v>2168</v>
      </c>
      <c r="C814" t="s">
        <v>301</v>
      </c>
      <c r="D814" t="s">
        <v>1361</v>
      </c>
      <c r="E814" t="s">
        <v>489</v>
      </c>
      <c r="F814" t="s">
        <v>301</v>
      </c>
      <c r="G814" t="s">
        <v>599</v>
      </c>
      <c r="H814" t="s">
        <v>946</v>
      </c>
      <c r="I814" t="s">
        <v>422</v>
      </c>
      <c r="J814" t="s">
        <v>422</v>
      </c>
      <c r="K814" t="s">
        <v>615</v>
      </c>
    </row>
    <row r="816" spans="1:11" x14ac:dyDescent="0.25">
      <c r="A816" t="s">
        <v>2305</v>
      </c>
    </row>
    <row r="817" spans="1:15" x14ac:dyDescent="0.25">
      <c r="A817" t="s">
        <v>2143</v>
      </c>
    </row>
    <row r="818" spans="1:15" x14ac:dyDescent="0.25">
      <c r="A818" t="s">
        <v>736</v>
      </c>
      <c r="B818" t="s">
        <v>273</v>
      </c>
      <c r="C818" t="s">
        <v>375</v>
      </c>
      <c r="D818" t="s">
        <v>1432</v>
      </c>
      <c r="E818" t="s">
        <v>1433</v>
      </c>
      <c r="F818" t="s">
        <v>1434</v>
      </c>
      <c r="G818" t="s">
        <v>386</v>
      </c>
      <c r="H818" t="s">
        <v>1435</v>
      </c>
      <c r="I818" t="s">
        <v>1436</v>
      </c>
      <c r="J818" t="s">
        <v>1437</v>
      </c>
      <c r="K818" t="s">
        <v>392</v>
      </c>
    </row>
    <row r="819" spans="1:15" x14ac:dyDescent="0.25">
      <c r="A819" t="s">
        <v>737</v>
      </c>
      <c r="B819" t="s">
        <v>1264</v>
      </c>
      <c r="C819" t="s">
        <v>413</v>
      </c>
      <c r="D819" t="s">
        <v>1066</v>
      </c>
      <c r="E819" t="s">
        <v>704</v>
      </c>
      <c r="F819" t="s">
        <v>629</v>
      </c>
      <c r="G819" t="s">
        <v>287</v>
      </c>
      <c r="H819" t="s">
        <v>704</v>
      </c>
      <c r="I819" t="s">
        <v>287</v>
      </c>
      <c r="J819" t="s">
        <v>629</v>
      </c>
      <c r="K819" t="s">
        <v>591</v>
      </c>
    </row>
    <row r="820" spans="1:15" x14ac:dyDescent="0.25">
      <c r="A820" t="s">
        <v>742</v>
      </c>
      <c r="B820" t="s">
        <v>840</v>
      </c>
      <c r="C820" t="s">
        <v>287</v>
      </c>
      <c r="D820" t="s">
        <v>1187</v>
      </c>
      <c r="E820" t="s">
        <v>648</v>
      </c>
      <c r="F820" t="s">
        <v>946</v>
      </c>
      <c r="G820" t="s">
        <v>301</v>
      </c>
      <c r="H820" t="s">
        <v>301</v>
      </c>
      <c r="I820" t="s">
        <v>946</v>
      </c>
      <c r="J820" t="s">
        <v>301</v>
      </c>
      <c r="K820" t="s">
        <v>753</v>
      </c>
    </row>
    <row r="821" spans="1:15" x14ac:dyDescent="0.25">
      <c r="A821" t="s">
        <v>304</v>
      </c>
      <c r="B821" t="s">
        <v>2168</v>
      </c>
      <c r="C821" t="s">
        <v>301</v>
      </c>
      <c r="D821" t="s">
        <v>1361</v>
      </c>
      <c r="E821" t="s">
        <v>489</v>
      </c>
      <c r="F821" t="s">
        <v>301</v>
      </c>
      <c r="G821" t="s">
        <v>599</v>
      </c>
      <c r="H821" t="s">
        <v>946</v>
      </c>
      <c r="I821" t="s">
        <v>422</v>
      </c>
      <c r="J821" t="s">
        <v>422</v>
      </c>
      <c r="K821" t="s">
        <v>615</v>
      </c>
    </row>
    <row r="823" spans="1:15" x14ac:dyDescent="0.25">
      <c r="A823" t="s">
        <v>2306</v>
      </c>
    </row>
    <row r="824" spans="1:15" x14ac:dyDescent="0.25">
      <c r="A824" t="s">
        <v>2144</v>
      </c>
    </row>
    <row r="825" spans="1:15" x14ac:dyDescent="0.25">
      <c r="A825" t="s">
        <v>313</v>
      </c>
      <c r="B825" t="s">
        <v>273</v>
      </c>
      <c r="C825" t="s">
        <v>375</v>
      </c>
      <c r="D825" t="s">
        <v>1432</v>
      </c>
      <c r="E825" t="s">
        <v>1433</v>
      </c>
      <c r="F825" t="s">
        <v>1434</v>
      </c>
      <c r="G825" t="s">
        <v>386</v>
      </c>
      <c r="H825" t="s">
        <v>1435</v>
      </c>
      <c r="I825" t="s">
        <v>1436</v>
      </c>
      <c r="J825" t="s">
        <v>1437</v>
      </c>
      <c r="K825" t="s">
        <v>392</v>
      </c>
    </row>
    <row r="826" spans="1:15" x14ac:dyDescent="0.25">
      <c r="A826" t="s">
        <v>314</v>
      </c>
      <c r="B826" t="s">
        <v>475</v>
      </c>
      <c r="C826" t="s">
        <v>287</v>
      </c>
      <c r="D826" t="s">
        <v>1577</v>
      </c>
      <c r="E826" t="s">
        <v>855</v>
      </c>
      <c r="F826" t="s">
        <v>287</v>
      </c>
      <c r="G826" t="s">
        <v>287</v>
      </c>
      <c r="H826" t="s">
        <v>921</v>
      </c>
      <c r="I826" t="s">
        <v>422</v>
      </c>
      <c r="J826" t="s">
        <v>422</v>
      </c>
      <c r="K826" t="s">
        <v>855</v>
      </c>
    </row>
    <row r="827" spans="1:15" x14ac:dyDescent="0.25">
      <c r="A827" t="s">
        <v>321</v>
      </c>
      <c r="B827" t="s">
        <v>935</v>
      </c>
      <c r="C827" t="s">
        <v>488</v>
      </c>
      <c r="D827" t="s">
        <v>677</v>
      </c>
      <c r="E827" t="s">
        <v>874</v>
      </c>
      <c r="F827" t="s">
        <v>488</v>
      </c>
      <c r="G827" t="s">
        <v>422</v>
      </c>
      <c r="H827" t="s">
        <v>422</v>
      </c>
      <c r="I827" t="s">
        <v>422</v>
      </c>
      <c r="J827" t="s">
        <v>422</v>
      </c>
      <c r="K827" t="s">
        <v>649</v>
      </c>
    </row>
    <row r="828" spans="1:15" x14ac:dyDescent="0.25">
      <c r="A828" t="s">
        <v>304</v>
      </c>
      <c r="B828" t="s">
        <v>2168</v>
      </c>
      <c r="C828" t="s">
        <v>301</v>
      </c>
      <c r="D828" t="s">
        <v>1361</v>
      </c>
      <c r="E828" t="s">
        <v>489</v>
      </c>
      <c r="F828" t="s">
        <v>301</v>
      </c>
      <c r="G828" t="s">
        <v>599</v>
      </c>
      <c r="H828" t="s">
        <v>946</v>
      </c>
      <c r="I828" t="s">
        <v>422</v>
      </c>
      <c r="J828" t="s">
        <v>422</v>
      </c>
      <c r="K828" t="s">
        <v>615</v>
      </c>
    </row>
    <row r="830" spans="1:15" x14ac:dyDescent="0.25">
      <c r="A830" t="s">
        <v>2307</v>
      </c>
    </row>
    <row r="831" spans="1:15" x14ac:dyDescent="0.25">
      <c r="A831" t="s">
        <v>2145</v>
      </c>
    </row>
    <row r="832" spans="1:15" x14ac:dyDescent="0.25">
      <c r="A832" t="s">
        <v>272</v>
      </c>
      <c r="B832" t="s">
        <v>273</v>
      </c>
      <c r="C832" t="s">
        <v>372</v>
      </c>
      <c r="D832" t="s">
        <v>1147</v>
      </c>
      <c r="E832" t="s">
        <v>1148</v>
      </c>
      <c r="F832" t="s">
        <v>1149</v>
      </c>
      <c r="G832" t="s">
        <v>1150</v>
      </c>
      <c r="H832" t="s">
        <v>279</v>
      </c>
      <c r="I832" t="s">
        <v>280</v>
      </c>
      <c r="J832" t="s">
        <v>1004</v>
      </c>
      <c r="K832" t="s">
        <v>1151</v>
      </c>
      <c r="L832" t="s">
        <v>1152</v>
      </c>
      <c r="M832" t="s">
        <v>1153</v>
      </c>
      <c r="N832" t="s">
        <v>1154</v>
      </c>
      <c r="O832" t="s">
        <v>1155</v>
      </c>
    </row>
    <row r="833" spans="1:17" x14ac:dyDescent="0.25">
      <c r="A833" t="s">
        <v>282</v>
      </c>
      <c r="B833" t="s">
        <v>403</v>
      </c>
      <c r="C833" t="s">
        <v>362</v>
      </c>
      <c r="D833" t="s">
        <v>825</v>
      </c>
      <c r="E833" t="s">
        <v>360</v>
      </c>
      <c r="F833" t="s">
        <v>362</v>
      </c>
      <c r="G833" t="s">
        <v>825</v>
      </c>
      <c r="H833" t="s">
        <v>362</v>
      </c>
      <c r="I833" t="s">
        <v>362</v>
      </c>
      <c r="J833" t="s">
        <v>453</v>
      </c>
      <c r="K833" t="s">
        <v>1203</v>
      </c>
      <c r="L833" t="s">
        <v>368</v>
      </c>
      <c r="M833" t="s">
        <v>368</v>
      </c>
      <c r="N833" t="s">
        <v>362</v>
      </c>
      <c r="O833" t="s">
        <v>360</v>
      </c>
    </row>
    <row r="834" spans="1:17" x14ac:dyDescent="0.25">
      <c r="A834" t="s">
        <v>290</v>
      </c>
      <c r="B834" t="s">
        <v>1537</v>
      </c>
      <c r="C834" t="s">
        <v>362</v>
      </c>
      <c r="D834" t="s">
        <v>438</v>
      </c>
      <c r="E834" t="s">
        <v>438</v>
      </c>
      <c r="F834" t="s">
        <v>360</v>
      </c>
      <c r="G834" t="s">
        <v>359</v>
      </c>
      <c r="H834" t="s">
        <v>362</v>
      </c>
      <c r="I834" t="s">
        <v>362</v>
      </c>
      <c r="J834" t="s">
        <v>1639</v>
      </c>
      <c r="K834" t="s">
        <v>836</v>
      </c>
      <c r="L834" t="s">
        <v>365</v>
      </c>
      <c r="M834" t="s">
        <v>438</v>
      </c>
      <c r="N834" t="s">
        <v>360</v>
      </c>
      <c r="O834" t="s">
        <v>369</v>
      </c>
    </row>
    <row r="835" spans="1:17" x14ac:dyDescent="0.25">
      <c r="A835" t="s">
        <v>304</v>
      </c>
      <c r="B835" t="s">
        <v>1802</v>
      </c>
      <c r="C835" t="s">
        <v>362</v>
      </c>
      <c r="D835" t="s">
        <v>836</v>
      </c>
      <c r="E835" t="s">
        <v>453</v>
      </c>
      <c r="F835" t="s">
        <v>360</v>
      </c>
      <c r="G835" t="s">
        <v>568</v>
      </c>
      <c r="H835" t="s">
        <v>362</v>
      </c>
      <c r="I835" t="s">
        <v>362</v>
      </c>
      <c r="J835" t="s">
        <v>452</v>
      </c>
      <c r="K835" t="s">
        <v>1304</v>
      </c>
      <c r="L835" t="s">
        <v>825</v>
      </c>
      <c r="M835" t="s">
        <v>361</v>
      </c>
      <c r="N835" t="s">
        <v>360</v>
      </c>
      <c r="O835" t="s">
        <v>825</v>
      </c>
    </row>
    <row r="837" spans="1:17" x14ac:dyDescent="0.25">
      <c r="A837" t="s">
        <v>2308</v>
      </c>
    </row>
    <row r="838" spans="1:17" x14ac:dyDescent="0.25">
      <c r="A838" t="s">
        <v>2146</v>
      </c>
    </row>
    <row r="839" spans="1:17" x14ac:dyDescent="0.25">
      <c r="A839" t="s">
        <v>313</v>
      </c>
      <c r="B839" t="s">
        <v>273</v>
      </c>
      <c r="C839" t="s">
        <v>372</v>
      </c>
      <c r="D839" t="s">
        <v>1147</v>
      </c>
      <c r="E839" t="s">
        <v>1148</v>
      </c>
      <c r="F839" t="s">
        <v>1149</v>
      </c>
      <c r="G839" t="s">
        <v>1150</v>
      </c>
      <c r="H839" t="s">
        <v>279</v>
      </c>
      <c r="I839" t="s">
        <v>280</v>
      </c>
      <c r="J839" t="s">
        <v>1004</v>
      </c>
      <c r="K839" t="s">
        <v>1151</v>
      </c>
      <c r="L839" t="s">
        <v>1152</v>
      </c>
      <c r="M839" t="s">
        <v>1153</v>
      </c>
      <c r="N839" t="s">
        <v>1154</v>
      </c>
      <c r="O839" t="s">
        <v>1155</v>
      </c>
    </row>
    <row r="840" spans="1:17" x14ac:dyDescent="0.25">
      <c r="A840" t="s">
        <v>314</v>
      </c>
      <c r="B840" t="s">
        <v>376</v>
      </c>
      <c r="C840" t="s">
        <v>362</v>
      </c>
      <c r="D840" t="s">
        <v>439</v>
      </c>
      <c r="E840" t="s">
        <v>365</v>
      </c>
      <c r="F840" t="s">
        <v>362</v>
      </c>
      <c r="G840" t="s">
        <v>451</v>
      </c>
      <c r="H840" t="s">
        <v>362</v>
      </c>
      <c r="I840" t="s">
        <v>362</v>
      </c>
      <c r="J840" t="s">
        <v>449</v>
      </c>
      <c r="K840" t="s">
        <v>361</v>
      </c>
      <c r="L840" t="s">
        <v>369</v>
      </c>
      <c r="M840" t="s">
        <v>368</v>
      </c>
      <c r="N840" t="s">
        <v>362</v>
      </c>
      <c r="O840" t="s">
        <v>360</v>
      </c>
    </row>
    <row r="841" spans="1:17" x14ac:dyDescent="0.25">
      <c r="A841" t="s">
        <v>321</v>
      </c>
      <c r="B841" t="s">
        <v>1304</v>
      </c>
      <c r="C841" t="s">
        <v>362</v>
      </c>
      <c r="D841" t="s">
        <v>451</v>
      </c>
      <c r="E841" t="s">
        <v>439</v>
      </c>
      <c r="F841" t="s">
        <v>360</v>
      </c>
      <c r="G841" t="s">
        <v>1172</v>
      </c>
      <c r="H841" t="s">
        <v>362</v>
      </c>
      <c r="I841" t="s">
        <v>362</v>
      </c>
      <c r="J841" t="s">
        <v>403</v>
      </c>
      <c r="K841" t="s">
        <v>359</v>
      </c>
      <c r="L841" t="s">
        <v>360</v>
      </c>
      <c r="M841" t="s">
        <v>438</v>
      </c>
      <c r="N841" t="s">
        <v>360</v>
      </c>
      <c r="O841" t="s">
        <v>369</v>
      </c>
    </row>
    <row r="842" spans="1:17" x14ac:dyDescent="0.25">
      <c r="A842" t="s">
        <v>304</v>
      </c>
      <c r="B842" t="s">
        <v>1802</v>
      </c>
      <c r="C842" t="s">
        <v>362</v>
      </c>
      <c r="D842" t="s">
        <v>836</v>
      </c>
      <c r="E842" t="s">
        <v>453</v>
      </c>
      <c r="F842" t="s">
        <v>360</v>
      </c>
      <c r="G842" t="s">
        <v>568</v>
      </c>
      <c r="H842" t="s">
        <v>362</v>
      </c>
      <c r="I842" t="s">
        <v>362</v>
      </c>
      <c r="J842" t="s">
        <v>452</v>
      </c>
      <c r="K842" t="s">
        <v>1304</v>
      </c>
      <c r="L842" t="s">
        <v>825</v>
      </c>
      <c r="M842" t="s">
        <v>361</v>
      </c>
      <c r="N842" t="s">
        <v>360</v>
      </c>
      <c r="O842" t="s">
        <v>825</v>
      </c>
    </row>
    <row r="844" spans="1:17" x14ac:dyDescent="0.25">
      <c r="A844" t="s">
        <v>1464</v>
      </c>
    </row>
    <row r="845" spans="1:17" x14ac:dyDescent="0.25">
      <c r="A845" t="s">
        <v>2147</v>
      </c>
    </row>
    <row r="846" spans="1:17" x14ac:dyDescent="0.25">
      <c r="A846" t="s">
        <v>273</v>
      </c>
      <c r="B846" t="s">
        <v>2309</v>
      </c>
      <c r="C846" t="s">
        <v>2310</v>
      </c>
      <c r="D846" t="s">
        <v>2311</v>
      </c>
      <c r="E846" t="s">
        <v>2312</v>
      </c>
      <c r="F846" t="s">
        <v>2313</v>
      </c>
      <c r="G846" t="s">
        <v>2314</v>
      </c>
      <c r="H846" t="s">
        <v>2315</v>
      </c>
      <c r="I846" t="s">
        <v>2316</v>
      </c>
      <c r="J846" t="s">
        <v>2317</v>
      </c>
      <c r="K846" t="s">
        <v>2318</v>
      </c>
      <c r="L846" t="s">
        <v>2319</v>
      </c>
      <c r="M846" t="s">
        <v>2320</v>
      </c>
      <c r="N846" t="s">
        <v>2321</v>
      </c>
      <c r="O846" t="s">
        <v>2322</v>
      </c>
      <c r="P846" t="s">
        <v>2323</v>
      </c>
      <c r="Q846" t="s">
        <v>2324</v>
      </c>
    </row>
    <row r="847" spans="1:17" x14ac:dyDescent="0.25">
      <c r="A847" t="s">
        <v>2168</v>
      </c>
      <c r="B847" t="s">
        <v>946</v>
      </c>
      <c r="C847" t="s">
        <v>422</v>
      </c>
      <c r="D847" t="s">
        <v>946</v>
      </c>
      <c r="E847" t="s">
        <v>599</v>
      </c>
      <c r="F847" t="s">
        <v>919</v>
      </c>
      <c r="G847" t="s">
        <v>2202</v>
      </c>
      <c r="H847" t="s">
        <v>599</v>
      </c>
      <c r="I847" t="s">
        <v>422</v>
      </c>
      <c r="J847" t="s">
        <v>301</v>
      </c>
      <c r="K847" t="s">
        <v>422</v>
      </c>
      <c r="L847" t="s">
        <v>489</v>
      </c>
      <c r="M847" t="s">
        <v>599</v>
      </c>
      <c r="N847" t="s">
        <v>599</v>
      </c>
      <c r="O847" t="s">
        <v>301</v>
      </c>
      <c r="P847" t="s">
        <v>946</v>
      </c>
      <c r="Q847" t="s">
        <v>1280</v>
      </c>
    </row>
    <row r="849" spans="1:11" x14ac:dyDescent="0.25">
      <c r="A849" t="s">
        <v>2325</v>
      </c>
    </row>
    <row r="850" spans="1:11" x14ac:dyDescent="0.25">
      <c r="A850" t="s">
        <v>226</v>
      </c>
    </row>
    <row r="851" spans="1:11" x14ac:dyDescent="0.25">
      <c r="A851" t="s">
        <v>272</v>
      </c>
      <c r="B851" t="s">
        <v>273</v>
      </c>
      <c r="C851" t="s">
        <v>1488</v>
      </c>
      <c r="D851" t="s">
        <v>1489</v>
      </c>
      <c r="E851" t="s">
        <v>1406</v>
      </c>
      <c r="F851" t="s">
        <v>1490</v>
      </c>
      <c r="G851" t="s">
        <v>1491</v>
      </c>
      <c r="H851" t="s">
        <v>1492</v>
      </c>
      <c r="I851" t="s">
        <v>357</v>
      </c>
      <c r="J851" t="s">
        <v>280</v>
      </c>
      <c r="K851" t="s">
        <v>1493</v>
      </c>
    </row>
    <row r="852" spans="1:11" x14ac:dyDescent="0.25">
      <c r="A852" t="s">
        <v>282</v>
      </c>
      <c r="B852" t="s">
        <v>449</v>
      </c>
      <c r="C852" t="s">
        <v>368</v>
      </c>
      <c r="D852" t="s">
        <v>360</v>
      </c>
      <c r="E852" t="s">
        <v>362</v>
      </c>
      <c r="F852" t="s">
        <v>438</v>
      </c>
      <c r="G852" t="s">
        <v>362</v>
      </c>
      <c r="H852" t="s">
        <v>825</v>
      </c>
      <c r="I852" t="s">
        <v>362</v>
      </c>
      <c r="J852" t="s">
        <v>362</v>
      </c>
      <c r="K852" t="s">
        <v>365</v>
      </c>
    </row>
    <row r="853" spans="1:11" x14ac:dyDescent="0.25">
      <c r="A853" t="s">
        <v>290</v>
      </c>
      <c r="B853" t="s">
        <v>403</v>
      </c>
      <c r="C853" t="s">
        <v>360</v>
      </c>
      <c r="D853" t="s">
        <v>439</v>
      </c>
      <c r="E853" t="s">
        <v>362</v>
      </c>
      <c r="F853" t="s">
        <v>1203</v>
      </c>
      <c r="G853" t="s">
        <v>360</v>
      </c>
      <c r="H853" t="s">
        <v>439</v>
      </c>
      <c r="I853" t="s">
        <v>362</v>
      </c>
      <c r="J853" t="s">
        <v>362</v>
      </c>
      <c r="K853" t="s">
        <v>369</v>
      </c>
    </row>
    <row r="854" spans="1:11" x14ac:dyDescent="0.25">
      <c r="A854" t="s">
        <v>304</v>
      </c>
      <c r="B854" t="s">
        <v>452</v>
      </c>
      <c r="C854" t="s">
        <v>365</v>
      </c>
      <c r="D854" t="s">
        <v>451</v>
      </c>
      <c r="E854" t="s">
        <v>362</v>
      </c>
      <c r="F854" t="s">
        <v>568</v>
      </c>
      <c r="G854" t="s">
        <v>360</v>
      </c>
      <c r="H854" t="s">
        <v>1203</v>
      </c>
      <c r="I854" t="s">
        <v>362</v>
      </c>
      <c r="J854" t="s">
        <v>362</v>
      </c>
      <c r="K854" t="s">
        <v>451</v>
      </c>
    </row>
    <row r="856" spans="1:11" x14ac:dyDescent="0.25">
      <c r="A856" t="s">
        <v>2326</v>
      </c>
    </row>
    <row r="857" spans="1:11" x14ac:dyDescent="0.25">
      <c r="A857" t="s">
        <v>1752</v>
      </c>
    </row>
    <row r="858" spans="1:11" x14ac:dyDescent="0.25">
      <c r="A858" t="s">
        <v>313</v>
      </c>
      <c r="B858" t="s">
        <v>273</v>
      </c>
      <c r="C858" t="s">
        <v>1488</v>
      </c>
      <c r="D858" t="s">
        <v>1489</v>
      </c>
      <c r="E858" t="s">
        <v>1406</v>
      </c>
      <c r="F858" t="s">
        <v>1490</v>
      </c>
      <c r="G858" t="s">
        <v>1491</v>
      </c>
      <c r="H858" t="s">
        <v>1492</v>
      </c>
      <c r="I858" t="s">
        <v>357</v>
      </c>
      <c r="J858" t="s">
        <v>280</v>
      </c>
      <c r="K858" t="s">
        <v>1493</v>
      </c>
    </row>
    <row r="859" spans="1:11" x14ac:dyDescent="0.25">
      <c r="A859" t="s">
        <v>314</v>
      </c>
      <c r="B859" t="s">
        <v>359</v>
      </c>
      <c r="C859" t="s">
        <v>360</v>
      </c>
      <c r="D859" t="s">
        <v>368</v>
      </c>
      <c r="E859" t="s">
        <v>362</v>
      </c>
      <c r="F859" t="s">
        <v>453</v>
      </c>
      <c r="G859" t="s">
        <v>362</v>
      </c>
      <c r="H859" t="s">
        <v>369</v>
      </c>
      <c r="I859" t="s">
        <v>362</v>
      </c>
      <c r="J859" t="s">
        <v>362</v>
      </c>
      <c r="K859" t="s">
        <v>369</v>
      </c>
    </row>
    <row r="860" spans="1:11" x14ac:dyDescent="0.25">
      <c r="A860" t="s">
        <v>321</v>
      </c>
      <c r="B860" t="s">
        <v>450</v>
      </c>
      <c r="C860" t="s">
        <v>368</v>
      </c>
      <c r="D860" t="s">
        <v>825</v>
      </c>
      <c r="E860" t="s">
        <v>362</v>
      </c>
      <c r="F860" t="s">
        <v>361</v>
      </c>
      <c r="G860" t="s">
        <v>360</v>
      </c>
      <c r="H860" t="s">
        <v>451</v>
      </c>
      <c r="I860" t="s">
        <v>362</v>
      </c>
      <c r="J860" t="s">
        <v>362</v>
      </c>
      <c r="K860" t="s">
        <v>365</v>
      </c>
    </row>
    <row r="861" spans="1:11" x14ac:dyDescent="0.25">
      <c r="A861" t="s">
        <v>304</v>
      </c>
      <c r="B861" t="s">
        <v>452</v>
      </c>
      <c r="C861" t="s">
        <v>365</v>
      </c>
      <c r="D861" t="s">
        <v>451</v>
      </c>
      <c r="E861" t="s">
        <v>362</v>
      </c>
      <c r="F861" t="s">
        <v>568</v>
      </c>
      <c r="G861" t="s">
        <v>360</v>
      </c>
      <c r="H861" t="s">
        <v>1203</v>
      </c>
      <c r="I861" t="s">
        <v>362</v>
      </c>
      <c r="J861" t="s">
        <v>362</v>
      </c>
      <c r="K861" t="s">
        <v>451</v>
      </c>
    </row>
    <row r="863" spans="1:11" x14ac:dyDescent="0.25">
      <c r="A863" t="s">
        <v>2327</v>
      </c>
    </row>
    <row r="864" spans="1:11" x14ac:dyDescent="0.25">
      <c r="A864" t="s">
        <v>2148</v>
      </c>
    </row>
    <row r="865" spans="1:13" x14ac:dyDescent="0.25">
      <c r="A865" t="s">
        <v>272</v>
      </c>
      <c r="B865" t="s">
        <v>273</v>
      </c>
      <c r="C865" t="s">
        <v>372</v>
      </c>
      <c r="D865" t="s">
        <v>1501</v>
      </c>
      <c r="E865" t="s">
        <v>1502</v>
      </c>
      <c r="F865" t="s">
        <v>1503</v>
      </c>
      <c r="G865" t="s">
        <v>1504</v>
      </c>
      <c r="H865" t="s">
        <v>1505</v>
      </c>
      <c r="I865" t="s">
        <v>357</v>
      </c>
      <c r="J865" t="s">
        <v>280</v>
      </c>
      <c r="K865" t="s">
        <v>1506</v>
      </c>
      <c r="L865" t="s">
        <v>1507</v>
      </c>
      <c r="M865" t="s">
        <v>1508</v>
      </c>
    </row>
    <row r="866" spans="1:13" x14ac:dyDescent="0.25">
      <c r="A866" t="s">
        <v>282</v>
      </c>
      <c r="B866" t="s">
        <v>568</v>
      </c>
      <c r="C866" t="s">
        <v>362</v>
      </c>
      <c r="D866" t="s">
        <v>362</v>
      </c>
      <c r="E866" t="s">
        <v>1172</v>
      </c>
      <c r="F866" t="s">
        <v>568</v>
      </c>
      <c r="G866" t="s">
        <v>438</v>
      </c>
      <c r="H866" t="s">
        <v>449</v>
      </c>
      <c r="I866" t="s">
        <v>362</v>
      </c>
      <c r="J866" t="s">
        <v>362</v>
      </c>
      <c r="K866" t="s">
        <v>439</v>
      </c>
      <c r="L866" t="s">
        <v>438</v>
      </c>
      <c r="M866" t="s">
        <v>449</v>
      </c>
    </row>
    <row r="867" spans="1:13" x14ac:dyDescent="0.25">
      <c r="A867" t="s">
        <v>290</v>
      </c>
      <c r="B867" t="s">
        <v>1156</v>
      </c>
      <c r="C867" t="s">
        <v>362</v>
      </c>
      <c r="D867" t="s">
        <v>368</v>
      </c>
      <c r="E867" t="s">
        <v>403</v>
      </c>
      <c r="F867" t="s">
        <v>1419</v>
      </c>
      <c r="G867" t="s">
        <v>913</v>
      </c>
      <c r="H867" t="s">
        <v>1304</v>
      </c>
      <c r="I867" t="s">
        <v>362</v>
      </c>
      <c r="J867" t="s">
        <v>362</v>
      </c>
      <c r="K867" t="s">
        <v>1203</v>
      </c>
      <c r="L867" t="s">
        <v>359</v>
      </c>
      <c r="M867" t="s">
        <v>1419</v>
      </c>
    </row>
    <row r="868" spans="1:13" x14ac:dyDescent="0.25">
      <c r="A868" t="s">
        <v>304</v>
      </c>
      <c r="B868" t="s">
        <v>573</v>
      </c>
      <c r="C868" t="s">
        <v>362</v>
      </c>
      <c r="D868" t="s">
        <v>368</v>
      </c>
      <c r="E868" t="s">
        <v>1156</v>
      </c>
      <c r="F868" t="s">
        <v>982</v>
      </c>
      <c r="G868" t="s">
        <v>1875</v>
      </c>
      <c r="H868" t="s">
        <v>725</v>
      </c>
      <c r="I868" t="s">
        <v>362</v>
      </c>
      <c r="J868" t="s">
        <v>362</v>
      </c>
      <c r="K868" t="s">
        <v>364</v>
      </c>
      <c r="L868" t="s">
        <v>376</v>
      </c>
      <c r="M868" t="s">
        <v>480</v>
      </c>
    </row>
    <row r="870" spans="1:13" x14ac:dyDescent="0.25">
      <c r="A870" t="s">
        <v>2328</v>
      </c>
    </row>
    <row r="871" spans="1:13" x14ac:dyDescent="0.25">
      <c r="A871" t="s">
        <v>2149</v>
      </c>
    </row>
    <row r="872" spans="1:13" x14ac:dyDescent="0.25">
      <c r="A872" t="s">
        <v>371</v>
      </c>
      <c r="B872" t="s">
        <v>273</v>
      </c>
      <c r="C872" t="s">
        <v>372</v>
      </c>
      <c r="D872" t="s">
        <v>1501</v>
      </c>
      <c r="E872" t="s">
        <v>1502</v>
      </c>
      <c r="F872" t="s">
        <v>1503</v>
      </c>
      <c r="G872" t="s">
        <v>1504</v>
      </c>
      <c r="H872" t="s">
        <v>1505</v>
      </c>
      <c r="I872" t="s">
        <v>357</v>
      </c>
      <c r="J872" t="s">
        <v>280</v>
      </c>
      <c r="K872" t="s">
        <v>1506</v>
      </c>
      <c r="L872" t="s">
        <v>1507</v>
      </c>
      <c r="M872" t="s">
        <v>1508</v>
      </c>
    </row>
    <row r="873" spans="1:13" x14ac:dyDescent="0.25">
      <c r="A873" t="s">
        <v>375</v>
      </c>
      <c r="B873" t="s">
        <v>368</v>
      </c>
      <c r="C873" t="s">
        <v>362</v>
      </c>
      <c r="D873" t="s">
        <v>362</v>
      </c>
      <c r="E873" t="s">
        <v>362</v>
      </c>
      <c r="F873" t="s">
        <v>368</v>
      </c>
      <c r="G873" t="s">
        <v>362</v>
      </c>
      <c r="H873" t="s">
        <v>362</v>
      </c>
      <c r="I873" t="s">
        <v>362</v>
      </c>
      <c r="J873" t="s">
        <v>362</v>
      </c>
      <c r="K873" t="s">
        <v>362</v>
      </c>
      <c r="L873" t="s">
        <v>362</v>
      </c>
      <c r="M873" t="s">
        <v>368</v>
      </c>
    </row>
    <row r="874" spans="1:13" x14ac:dyDescent="0.25">
      <c r="A874" t="s">
        <v>380</v>
      </c>
      <c r="B874" t="s">
        <v>1538</v>
      </c>
      <c r="C874" t="s">
        <v>362</v>
      </c>
      <c r="D874" t="s">
        <v>368</v>
      </c>
      <c r="E874" t="s">
        <v>1639</v>
      </c>
      <c r="F874" t="s">
        <v>840</v>
      </c>
      <c r="G874" t="s">
        <v>403</v>
      </c>
      <c r="H874" t="s">
        <v>1295</v>
      </c>
      <c r="I874" t="s">
        <v>362</v>
      </c>
      <c r="J874" t="s">
        <v>362</v>
      </c>
      <c r="K874" t="s">
        <v>449</v>
      </c>
      <c r="L874" t="s">
        <v>449</v>
      </c>
      <c r="M874" t="s">
        <v>366</v>
      </c>
    </row>
    <row r="875" spans="1:13" x14ac:dyDescent="0.25">
      <c r="A875" t="s">
        <v>392</v>
      </c>
      <c r="B875" t="s">
        <v>453</v>
      </c>
      <c r="C875" t="s">
        <v>362</v>
      </c>
      <c r="D875" t="s">
        <v>362</v>
      </c>
      <c r="E875" t="s">
        <v>825</v>
      </c>
      <c r="F875" t="s">
        <v>453</v>
      </c>
      <c r="G875" t="s">
        <v>825</v>
      </c>
      <c r="H875" t="s">
        <v>438</v>
      </c>
      <c r="I875" t="s">
        <v>362</v>
      </c>
      <c r="J875" t="s">
        <v>362</v>
      </c>
      <c r="K875" t="s">
        <v>360</v>
      </c>
      <c r="L875" t="s">
        <v>439</v>
      </c>
      <c r="M875" t="s">
        <v>438</v>
      </c>
    </row>
    <row r="876" spans="1:13" x14ac:dyDescent="0.25">
      <c r="A876" t="s">
        <v>304</v>
      </c>
      <c r="B876" t="s">
        <v>573</v>
      </c>
      <c r="C876" t="s">
        <v>362</v>
      </c>
      <c r="D876" t="s">
        <v>368</v>
      </c>
      <c r="E876" t="s">
        <v>1156</v>
      </c>
      <c r="F876" t="s">
        <v>982</v>
      </c>
      <c r="G876" t="s">
        <v>1875</v>
      </c>
      <c r="H876" t="s">
        <v>725</v>
      </c>
      <c r="I876" t="s">
        <v>362</v>
      </c>
      <c r="J876" t="s">
        <v>362</v>
      </c>
      <c r="K876" t="s">
        <v>364</v>
      </c>
      <c r="L876" t="s">
        <v>376</v>
      </c>
      <c r="M876" t="s">
        <v>480</v>
      </c>
    </row>
    <row r="878" spans="1:13" x14ac:dyDescent="0.25">
      <c r="A878" t="s">
        <v>2329</v>
      </c>
    </row>
    <row r="879" spans="1:13" x14ac:dyDescent="0.25">
      <c r="A879" t="s">
        <v>2150</v>
      </c>
    </row>
    <row r="880" spans="1:13" x14ac:dyDescent="0.25">
      <c r="A880" t="s">
        <v>313</v>
      </c>
      <c r="B880" t="s">
        <v>273</v>
      </c>
      <c r="C880" t="s">
        <v>372</v>
      </c>
      <c r="D880" t="s">
        <v>1501</v>
      </c>
      <c r="E880" t="s">
        <v>1502</v>
      </c>
      <c r="F880" t="s">
        <v>1503</v>
      </c>
      <c r="G880" t="s">
        <v>1504</v>
      </c>
      <c r="H880" t="s">
        <v>1505</v>
      </c>
      <c r="I880" t="s">
        <v>357</v>
      </c>
      <c r="J880" t="s">
        <v>280</v>
      </c>
      <c r="K880" t="s">
        <v>1506</v>
      </c>
      <c r="L880" t="s">
        <v>1507</v>
      </c>
      <c r="M880" t="s">
        <v>1508</v>
      </c>
    </row>
    <row r="881" spans="1:13" x14ac:dyDescent="0.25">
      <c r="A881" t="s">
        <v>314</v>
      </c>
      <c r="B881" t="s">
        <v>1875</v>
      </c>
      <c r="C881" t="s">
        <v>362</v>
      </c>
      <c r="D881" t="s">
        <v>362</v>
      </c>
      <c r="E881" t="s">
        <v>1172</v>
      </c>
      <c r="F881" t="s">
        <v>1875</v>
      </c>
      <c r="G881" t="s">
        <v>453</v>
      </c>
      <c r="H881" t="s">
        <v>403</v>
      </c>
      <c r="I881" t="s">
        <v>362</v>
      </c>
      <c r="J881" t="s">
        <v>362</v>
      </c>
      <c r="K881" t="s">
        <v>825</v>
      </c>
      <c r="L881" t="s">
        <v>451</v>
      </c>
      <c r="M881" t="s">
        <v>376</v>
      </c>
    </row>
    <row r="882" spans="1:13" x14ac:dyDescent="0.25">
      <c r="A882" t="s">
        <v>321</v>
      </c>
      <c r="B882" t="s">
        <v>1496</v>
      </c>
      <c r="C882" t="s">
        <v>362</v>
      </c>
      <c r="D882" t="s">
        <v>368</v>
      </c>
      <c r="E882" t="s">
        <v>403</v>
      </c>
      <c r="F882" t="s">
        <v>1639</v>
      </c>
      <c r="G882" t="s">
        <v>359</v>
      </c>
      <c r="H882" t="s">
        <v>376</v>
      </c>
      <c r="I882" t="s">
        <v>362</v>
      </c>
      <c r="J882" t="s">
        <v>362</v>
      </c>
      <c r="K882" t="s">
        <v>1172</v>
      </c>
      <c r="L882" t="s">
        <v>913</v>
      </c>
      <c r="M882" t="s">
        <v>1875</v>
      </c>
    </row>
    <row r="883" spans="1:13" x14ac:dyDescent="0.25">
      <c r="A883" t="s">
        <v>304</v>
      </c>
      <c r="B883" t="s">
        <v>573</v>
      </c>
      <c r="C883" t="s">
        <v>362</v>
      </c>
      <c r="D883" t="s">
        <v>368</v>
      </c>
      <c r="E883" t="s">
        <v>1156</v>
      </c>
      <c r="F883" t="s">
        <v>982</v>
      </c>
      <c r="G883" t="s">
        <v>1875</v>
      </c>
      <c r="H883" t="s">
        <v>725</v>
      </c>
      <c r="I883" t="s">
        <v>362</v>
      </c>
      <c r="J883" t="s">
        <v>362</v>
      </c>
      <c r="K883" t="s">
        <v>364</v>
      </c>
      <c r="L883" t="s">
        <v>376</v>
      </c>
      <c r="M883" t="s">
        <v>480</v>
      </c>
    </row>
    <row r="885" spans="1:13" x14ac:dyDescent="0.25">
      <c r="A885" t="s">
        <v>2330</v>
      </c>
    </row>
    <row r="886" spans="1:13" x14ac:dyDescent="0.25">
      <c r="A886" t="s">
        <v>2151</v>
      </c>
    </row>
    <row r="887" spans="1:13" x14ac:dyDescent="0.25">
      <c r="A887" t="s">
        <v>272</v>
      </c>
      <c r="B887" t="s">
        <v>273</v>
      </c>
      <c r="C887" t="s">
        <v>278</v>
      </c>
      <c r="D887" t="s">
        <v>373</v>
      </c>
      <c r="E887" t="s">
        <v>374</v>
      </c>
    </row>
    <row r="888" spans="1:13" x14ac:dyDescent="0.25">
      <c r="A888" t="s">
        <v>282</v>
      </c>
      <c r="B888" t="s">
        <v>825</v>
      </c>
      <c r="C888" t="s">
        <v>825</v>
      </c>
      <c r="D888" t="s">
        <v>362</v>
      </c>
      <c r="E888" t="s">
        <v>362</v>
      </c>
    </row>
    <row r="889" spans="1:13" x14ac:dyDescent="0.25">
      <c r="A889" t="s">
        <v>290</v>
      </c>
      <c r="B889" t="s">
        <v>361</v>
      </c>
      <c r="C889" t="s">
        <v>439</v>
      </c>
      <c r="D889" t="s">
        <v>360</v>
      </c>
      <c r="E889" t="s">
        <v>365</v>
      </c>
    </row>
    <row r="890" spans="1:13" x14ac:dyDescent="0.25">
      <c r="A890" t="s">
        <v>304</v>
      </c>
      <c r="B890" t="s">
        <v>913</v>
      </c>
      <c r="C890" t="s">
        <v>1203</v>
      </c>
      <c r="D890" t="s">
        <v>360</v>
      </c>
      <c r="E890" t="s">
        <v>365</v>
      </c>
    </row>
    <row r="892" spans="1:13" x14ac:dyDescent="0.25">
      <c r="A892" t="s">
        <v>2331</v>
      </c>
    </row>
    <row r="893" spans="1:13" x14ac:dyDescent="0.25">
      <c r="A893" t="s">
        <v>2152</v>
      </c>
    </row>
    <row r="894" spans="1:13" x14ac:dyDescent="0.25">
      <c r="A894" t="s">
        <v>371</v>
      </c>
      <c r="B894" t="s">
        <v>273</v>
      </c>
      <c r="C894" t="s">
        <v>278</v>
      </c>
      <c r="D894" t="s">
        <v>373</v>
      </c>
      <c r="E894" t="s">
        <v>374</v>
      </c>
    </row>
    <row r="895" spans="1:13" x14ac:dyDescent="0.25">
      <c r="A895" t="s">
        <v>380</v>
      </c>
      <c r="B895" t="s">
        <v>1203</v>
      </c>
      <c r="C895" t="s">
        <v>438</v>
      </c>
      <c r="D895" t="s">
        <v>360</v>
      </c>
      <c r="E895" t="s">
        <v>368</v>
      </c>
    </row>
    <row r="896" spans="1:13" x14ac:dyDescent="0.25">
      <c r="A896" t="s">
        <v>392</v>
      </c>
      <c r="B896" t="s">
        <v>369</v>
      </c>
      <c r="C896" t="s">
        <v>365</v>
      </c>
      <c r="D896" t="s">
        <v>362</v>
      </c>
      <c r="E896" t="s">
        <v>360</v>
      </c>
    </row>
    <row r="897" spans="1:5" x14ac:dyDescent="0.25">
      <c r="A897" t="s">
        <v>304</v>
      </c>
      <c r="B897" t="s">
        <v>913</v>
      </c>
      <c r="C897" t="s">
        <v>1203</v>
      </c>
      <c r="D897" t="s">
        <v>360</v>
      </c>
      <c r="E897" t="s">
        <v>365</v>
      </c>
    </row>
    <row r="899" spans="1:5" x14ac:dyDescent="0.25">
      <c r="A899" t="s">
        <v>2332</v>
      </c>
    </row>
    <row r="900" spans="1:5" x14ac:dyDescent="0.25">
      <c r="A900" t="s">
        <v>2153</v>
      </c>
    </row>
    <row r="901" spans="1:5" x14ac:dyDescent="0.25">
      <c r="A901" t="s">
        <v>313</v>
      </c>
      <c r="B901" t="s">
        <v>273</v>
      </c>
      <c r="C901" t="s">
        <v>278</v>
      </c>
      <c r="D901" t="s">
        <v>373</v>
      </c>
      <c r="E901" t="s">
        <v>374</v>
      </c>
    </row>
    <row r="902" spans="1:5" x14ac:dyDescent="0.25">
      <c r="A902" t="s">
        <v>314</v>
      </c>
      <c r="B902" t="s">
        <v>451</v>
      </c>
      <c r="C902" t="s">
        <v>825</v>
      </c>
      <c r="D902" t="s">
        <v>360</v>
      </c>
      <c r="E902" t="s">
        <v>360</v>
      </c>
    </row>
    <row r="903" spans="1:5" x14ac:dyDescent="0.25">
      <c r="A903" t="s">
        <v>321</v>
      </c>
      <c r="B903" t="s">
        <v>438</v>
      </c>
      <c r="C903" t="s">
        <v>439</v>
      </c>
      <c r="D903" t="s">
        <v>362</v>
      </c>
      <c r="E903" t="s">
        <v>368</v>
      </c>
    </row>
    <row r="904" spans="1:5" x14ac:dyDescent="0.25">
      <c r="A904" t="s">
        <v>304</v>
      </c>
      <c r="B904" t="s">
        <v>913</v>
      </c>
      <c r="C904" t="s">
        <v>1203</v>
      </c>
      <c r="D904" t="s">
        <v>360</v>
      </c>
      <c r="E904" t="s">
        <v>365</v>
      </c>
    </row>
    <row r="906" spans="1:5" x14ac:dyDescent="0.25">
      <c r="A906" t="s">
        <v>1552</v>
      </c>
    </row>
    <row r="907" spans="1:5" x14ac:dyDescent="0.25">
      <c r="A907" t="s">
        <v>2154</v>
      </c>
    </row>
    <row r="908" spans="1:5" x14ac:dyDescent="0.25">
      <c r="A908" t="s">
        <v>313</v>
      </c>
      <c r="B908" t="s">
        <v>273</v>
      </c>
      <c r="C908" t="s">
        <v>282</v>
      </c>
      <c r="D908" t="s">
        <v>290</v>
      </c>
      <c r="E908" t="s">
        <v>298</v>
      </c>
    </row>
    <row r="909" spans="1:5" x14ac:dyDescent="0.25">
      <c r="A909" t="s">
        <v>314</v>
      </c>
      <c r="B909" t="s">
        <v>475</v>
      </c>
      <c r="C909" t="s">
        <v>2257</v>
      </c>
      <c r="D909" t="s">
        <v>2333</v>
      </c>
      <c r="E909" t="s">
        <v>287</v>
      </c>
    </row>
    <row r="910" spans="1:5" x14ac:dyDescent="0.25">
      <c r="A910" t="s">
        <v>321</v>
      </c>
      <c r="B910" t="s">
        <v>935</v>
      </c>
      <c r="C910" t="s">
        <v>783</v>
      </c>
      <c r="D910" t="s">
        <v>1263</v>
      </c>
      <c r="E910" t="s">
        <v>422</v>
      </c>
    </row>
    <row r="911" spans="1:5" x14ac:dyDescent="0.25">
      <c r="A911" t="s">
        <v>304</v>
      </c>
      <c r="B911" t="s">
        <v>2168</v>
      </c>
      <c r="C911" t="s">
        <v>1269</v>
      </c>
      <c r="D911" t="s">
        <v>461</v>
      </c>
      <c r="E911" t="s">
        <v>599</v>
      </c>
    </row>
    <row r="913" spans="1:8" x14ac:dyDescent="0.25">
      <c r="A913" t="s">
        <v>1554</v>
      </c>
    </row>
    <row r="914" spans="1:8" x14ac:dyDescent="0.25">
      <c r="A914" t="s">
        <v>2155</v>
      </c>
    </row>
    <row r="915" spans="1:8" x14ac:dyDescent="0.25">
      <c r="A915" t="s">
        <v>313</v>
      </c>
      <c r="B915" t="s">
        <v>273</v>
      </c>
      <c r="C915" t="s">
        <v>1555</v>
      </c>
      <c r="D915" t="s">
        <v>1556</v>
      </c>
      <c r="E915" t="s">
        <v>1557</v>
      </c>
      <c r="F915" t="s">
        <v>1558</v>
      </c>
    </row>
    <row r="916" spans="1:8" x14ac:dyDescent="0.25">
      <c r="A916" t="s">
        <v>314</v>
      </c>
      <c r="B916" t="s">
        <v>475</v>
      </c>
      <c r="C916" t="s">
        <v>2334</v>
      </c>
      <c r="D916" t="s">
        <v>840</v>
      </c>
      <c r="E916" t="s">
        <v>450</v>
      </c>
      <c r="F916" t="s">
        <v>935</v>
      </c>
    </row>
    <row r="917" spans="1:8" x14ac:dyDescent="0.25">
      <c r="A917" t="s">
        <v>321</v>
      </c>
      <c r="B917" t="s">
        <v>935</v>
      </c>
      <c r="C917" t="s">
        <v>2335</v>
      </c>
      <c r="D917" t="s">
        <v>1538</v>
      </c>
      <c r="E917" t="s">
        <v>568</v>
      </c>
      <c r="F917" t="s">
        <v>1462</v>
      </c>
    </row>
    <row r="918" spans="1:8" x14ac:dyDescent="0.25">
      <c r="A918" t="s">
        <v>304</v>
      </c>
      <c r="B918" t="s">
        <v>2168</v>
      </c>
      <c r="C918" t="s">
        <v>2336</v>
      </c>
      <c r="D918" t="s">
        <v>840</v>
      </c>
      <c r="E918" t="s">
        <v>568</v>
      </c>
      <c r="F918" t="s">
        <v>1462</v>
      </c>
    </row>
    <row r="920" spans="1:8" x14ac:dyDescent="0.25">
      <c r="A920" t="s">
        <v>2337</v>
      </c>
    </row>
    <row r="921" spans="1:8" x14ac:dyDescent="0.25">
      <c r="A921" t="s">
        <v>2156</v>
      </c>
    </row>
    <row r="922" spans="1:8" x14ac:dyDescent="0.25">
      <c r="A922" t="s">
        <v>272</v>
      </c>
      <c r="B922" t="s">
        <v>273</v>
      </c>
      <c r="C922" t="s">
        <v>372</v>
      </c>
      <c r="D922" t="s">
        <v>543</v>
      </c>
      <c r="E922" t="s">
        <v>544</v>
      </c>
      <c r="F922" t="s">
        <v>545</v>
      </c>
      <c r="G922" t="s">
        <v>546</v>
      </c>
      <c r="H922" t="s">
        <v>547</v>
      </c>
    </row>
    <row r="923" spans="1:8" x14ac:dyDescent="0.25">
      <c r="A923" t="s">
        <v>282</v>
      </c>
      <c r="B923" t="s">
        <v>743</v>
      </c>
      <c r="C923" t="s">
        <v>467</v>
      </c>
      <c r="D923" t="s">
        <v>398</v>
      </c>
      <c r="E923" t="s">
        <v>467</v>
      </c>
      <c r="F923" t="s">
        <v>467</v>
      </c>
      <c r="G923" t="s">
        <v>653</v>
      </c>
      <c r="H923" t="s">
        <v>747</v>
      </c>
    </row>
    <row r="924" spans="1:8" x14ac:dyDescent="0.25">
      <c r="A924" t="s">
        <v>290</v>
      </c>
      <c r="B924" t="s">
        <v>1462</v>
      </c>
      <c r="C924" t="s">
        <v>287</v>
      </c>
      <c r="D924" t="s">
        <v>593</v>
      </c>
      <c r="E924" t="s">
        <v>460</v>
      </c>
      <c r="F924" t="s">
        <v>1656</v>
      </c>
      <c r="G924" t="s">
        <v>827</v>
      </c>
      <c r="H924" t="s">
        <v>2017</v>
      </c>
    </row>
    <row r="925" spans="1:8" x14ac:dyDescent="0.25">
      <c r="A925" t="s">
        <v>298</v>
      </c>
      <c r="B925" t="s">
        <v>360</v>
      </c>
      <c r="C925" t="s">
        <v>287</v>
      </c>
      <c r="D925" t="s">
        <v>287</v>
      </c>
      <c r="E925" t="s">
        <v>287</v>
      </c>
      <c r="F925" t="s">
        <v>287</v>
      </c>
      <c r="G925" t="s">
        <v>391</v>
      </c>
      <c r="H925" t="s">
        <v>287</v>
      </c>
    </row>
    <row r="926" spans="1:8" x14ac:dyDescent="0.25">
      <c r="A926" t="s">
        <v>304</v>
      </c>
      <c r="B926" t="s">
        <v>2168</v>
      </c>
      <c r="C926" t="s">
        <v>599</v>
      </c>
      <c r="D926" t="s">
        <v>593</v>
      </c>
      <c r="E926" t="s">
        <v>422</v>
      </c>
      <c r="F926" t="s">
        <v>948</v>
      </c>
      <c r="G926" t="s">
        <v>1245</v>
      </c>
      <c r="H926" t="s">
        <v>1361</v>
      </c>
    </row>
    <row r="928" spans="1:8" x14ac:dyDescent="0.25">
      <c r="A928" t="s">
        <v>2338</v>
      </c>
    </row>
    <row r="929" spans="1:8" x14ac:dyDescent="0.25">
      <c r="A929" t="s">
        <v>2157</v>
      </c>
    </row>
    <row r="930" spans="1:8" x14ac:dyDescent="0.25">
      <c r="A930" t="s">
        <v>313</v>
      </c>
      <c r="B930" t="s">
        <v>273</v>
      </c>
      <c r="C930" t="s">
        <v>372</v>
      </c>
      <c r="D930" t="s">
        <v>543</v>
      </c>
      <c r="E930" t="s">
        <v>544</v>
      </c>
      <c r="F930" t="s">
        <v>545</v>
      </c>
      <c r="G930" t="s">
        <v>546</v>
      </c>
      <c r="H930" t="s">
        <v>547</v>
      </c>
    </row>
    <row r="931" spans="1:8" x14ac:dyDescent="0.25">
      <c r="A931" t="s">
        <v>314</v>
      </c>
      <c r="B931" t="s">
        <v>475</v>
      </c>
      <c r="C931" t="s">
        <v>287</v>
      </c>
      <c r="D931" t="s">
        <v>414</v>
      </c>
      <c r="E931" t="s">
        <v>287</v>
      </c>
      <c r="F931" t="s">
        <v>325</v>
      </c>
      <c r="G931" t="s">
        <v>921</v>
      </c>
      <c r="H931" t="s">
        <v>1577</v>
      </c>
    </row>
    <row r="932" spans="1:8" x14ac:dyDescent="0.25">
      <c r="A932" t="s">
        <v>321</v>
      </c>
      <c r="B932" t="s">
        <v>935</v>
      </c>
      <c r="C932" t="s">
        <v>422</v>
      </c>
      <c r="D932" t="s">
        <v>728</v>
      </c>
      <c r="E932" t="s">
        <v>874</v>
      </c>
      <c r="F932" t="s">
        <v>1118</v>
      </c>
      <c r="G932" t="s">
        <v>681</v>
      </c>
      <c r="H932" t="s">
        <v>677</v>
      </c>
    </row>
    <row r="933" spans="1:8" x14ac:dyDescent="0.25">
      <c r="A933" t="s">
        <v>304</v>
      </c>
      <c r="B933" t="s">
        <v>2168</v>
      </c>
      <c r="C933" t="s">
        <v>599</v>
      </c>
      <c r="D933" t="s">
        <v>593</v>
      </c>
      <c r="E933" t="s">
        <v>422</v>
      </c>
      <c r="F933" t="s">
        <v>948</v>
      </c>
      <c r="G933" t="s">
        <v>1245</v>
      </c>
      <c r="H933" t="s">
        <v>1361</v>
      </c>
    </row>
    <row r="935" spans="1:8" x14ac:dyDescent="0.25">
      <c r="A935" t="s">
        <v>2339</v>
      </c>
    </row>
    <row r="936" spans="1:8" x14ac:dyDescent="0.25">
      <c r="A936" t="s">
        <v>243</v>
      </c>
    </row>
    <row r="937" spans="1:8" x14ac:dyDescent="0.25">
      <c r="A937" t="s">
        <v>736</v>
      </c>
      <c r="B937" t="s">
        <v>273</v>
      </c>
      <c r="C937" t="s">
        <v>1569</v>
      </c>
      <c r="D937" t="s">
        <v>1570</v>
      </c>
      <c r="E937" t="s">
        <v>1571</v>
      </c>
    </row>
    <row r="938" spans="1:8" x14ac:dyDescent="0.25">
      <c r="A938" t="s">
        <v>737</v>
      </c>
      <c r="B938" t="s">
        <v>749</v>
      </c>
      <c r="C938" t="s">
        <v>1572</v>
      </c>
      <c r="D938" t="s">
        <v>286</v>
      </c>
      <c r="E938" t="s">
        <v>1573</v>
      </c>
    </row>
    <row r="939" spans="1:8" x14ac:dyDescent="0.25">
      <c r="A939" t="s">
        <v>742</v>
      </c>
      <c r="B939" t="s">
        <v>840</v>
      </c>
      <c r="C939" t="s">
        <v>1574</v>
      </c>
      <c r="D939" t="s">
        <v>287</v>
      </c>
      <c r="E939" t="s">
        <v>753</v>
      </c>
    </row>
    <row r="940" spans="1:8" x14ac:dyDescent="0.25">
      <c r="A940" t="s">
        <v>304</v>
      </c>
      <c r="B940" t="s">
        <v>1575</v>
      </c>
      <c r="C940" t="s">
        <v>1272</v>
      </c>
      <c r="D940" t="s">
        <v>377</v>
      </c>
      <c r="E940" t="s">
        <v>663</v>
      </c>
    </row>
    <row r="942" spans="1:8" x14ac:dyDescent="0.25">
      <c r="A942" t="s">
        <v>2340</v>
      </c>
    </row>
    <row r="943" spans="1:8" x14ac:dyDescent="0.25">
      <c r="A943" t="s">
        <v>244</v>
      </c>
    </row>
    <row r="944" spans="1:8" x14ac:dyDescent="0.25">
      <c r="A944" t="s">
        <v>313</v>
      </c>
      <c r="B944" t="s">
        <v>273</v>
      </c>
      <c r="C944" t="s">
        <v>1569</v>
      </c>
      <c r="D944" t="s">
        <v>1570</v>
      </c>
      <c r="E944" t="s">
        <v>1571</v>
      </c>
    </row>
    <row r="945" spans="1:5" x14ac:dyDescent="0.25">
      <c r="A945" t="s">
        <v>314</v>
      </c>
      <c r="B945" t="s">
        <v>475</v>
      </c>
      <c r="C945" t="s">
        <v>1577</v>
      </c>
      <c r="D945" t="s">
        <v>325</v>
      </c>
      <c r="E945" t="s">
        <v>1012</v>
      </c>
    </row>
    <row r="946" spans="1:5" x14ac:dyDescent="0.25">
      <c r="A946" t="s">
        <v>321</v>
      </c>
      <c r="B946" t="s">
        <v>1307</v>
      </c>
      <c r="C946" t="s">
        <v>720</v>
      </c>
      <c r="D946" t="s">
        <v>1280</v>
      </c>
      <c r="E946" t="s">
        <v>720</v>
      </c>
    </row>
    <row r="947" spans="1:5" x14ac:dyDescent="0.25">
      <c r="A947" t="s">
        <v>304</v>
      </c>
      <c r="B947" t="s">
        <v>1575</v>
      </c>
      <c r="C947" t="s">
        <v>1272</v>
      </c>
      <c r="D947" t="s">
        <v>377</v>
      </c>
      <c r="E947" t="s">
        <v>663</v>
      </c>
    </row>
    <row r="949" spans="1:5" x14ac:dyDescent="0.25">
      <c r="A949" t="s">
        <v>1578</v>
      </c>
    </row>
    <row r="950" spans="1:5" x14ac:dyDescent="0.25">
      <c r="A950" t="s">
        <v>2158</v>
      </c>
    </row>
    <row r="951" spans="1:5" x14ac:dyDescent="0.25">
      <c r="A951" t="s">
        <v>272</v>
      </c>
      <c r="B951" t="s">
        <v>273</v>
      </c>
      <c r="C951" t="s">
        <v>928</v>
      </c>
      <c r="D951" t="s">
        <v>934</v>
      </c>
    </row>
    <row r="952" spans="1:5" x14ac:dyDescent="0.25">
      <c r="A952" t="s">
        <v>282</v>
      </c>
      <c r="B952" t="s">
        <v>743</v>
      </c>
      <c r="C952" t="s">
        <v>747</v>
      </c>
      <c r="D952" t="s">
        <v>2006</v>
      </c>
    </row>
    <row r="953" spans="1:5" x14ac:dyDescent="0.25">
      <c r="A953" t="s">
        <v>290</v>
      </c>
      <c r="B953" t="s">
        <v>1462</v>
      </c>
      <c r="C953" t="s">
        <v>978</v>
      </c>
      <c r="D953" t="s">
        <v>334</v>
      </c>
    </row>
    <row r="954" spans="1:5" x14ac:dyDescent="0.25">
      <c r="A954" t="s">
        <v>298</v>
      </c>
      <c r="B954" t="s">
        <v>360</v>
      </c>
      <c r="C954" t="s">
        <v>391</v>
      </c>
      <c r="D954" t="s">
        <v>287</v>
      </c>
    </row>
    <row r="955" spans="1:5" x14ac:dyDescent="0.25">
      <c r="A955" t="s">
        <v>304</v>
      </c>
      <c r="B955" t="s">
        <v>2168</v>
      </c>
      <c r="C955" t="s">
        <v>723</v>
      </c>
      <c r="D955" t="s">
        <v>1440</v>
      </c>
    </row>
    <row r="957" spans="1:5" x14ac:dyDescent="0.25">
      <c r="A957" t="s">
        <v>1583</v>
      </c>
    </row>
    <row r="958" spans="1:5" x14ac:dyDescent="0.25">
      <c r="A958" t="s">
        <v>2159</v>
      </c>
    </row>
    <row r="959" spans="1:5" x14ac:dyDescent="0.25">
      <c r="A959" t="s">
        <v>313</v>
      </c>
      <c r="B959" t="s">
        <v>273</v>
      </c>
      <c r="C959" t="s">
        <v>928</v>
      </c>
      <c r="D959" t="s">
        <v>934</v>
      </c>
    </row>
    <row r="960" spans="1:5" x14ac:dyDescent="0.25">
      <c r="A960" t="s">
        <v>314</v>
      </c>
      <c r="B960" t="s">
        <v>475</v>
      </c>
      <c r="C960" t="s">
        <v>1779</v>
      </c>
      <c r="D960" t="s">
        <v>1423</v>
      </c>
    </row>
    <row r="961" spans="1:6" x14ac:dyDescent="0.25">
      <c r="A961" t="s">
        <v>321</v>
      </c>
      <c r="B961" t="s">
        <v>935</v>
      </c>
      <c r="C961" t="s">
        <v>1669</v>
      </c>
      <c r="D961" t="s">
        <v>2341</v>
      </c>
    </row>
    <row r="962" spans="1:6" x14ac:dyDescent="0.25">
      <c r="A962" t="s">
        <v>304</v>
      </c>
      <c r="B962" t="s">
        <v>2168</v>
      </c>
      <c r="C962" t="s">
        <v>723</v>
      </c>
      <c r="D962" t="s">
        <v>1440</v>
      </c>
    </row>
    <row r="964" spans="1:6" x14ac:dyDescent="0.25">
      <c r="A964" t="s">
        <v>2342</v>
      </c>
    </row>
    <row r="965" spans="1:6" x14ac:dyDescent="0.25">
      <c r="A965" t="s">
        <v>2160</v>
      </c>
    </row>
    <row r="966" spans="1:6" x14ac:dyDescent="0.25">
      <c r="A966" t="s">
        <v>272</v>
      </c>
      <c r="B966" t="s">
        <v>273</v>
      </c>
      <c r="C966" t="s">
        <v>351</v>
      </c>
      <c r="D966" t="s">
        <v>1595</v>
      </c>
      <c r="E966" t="s">
        <v>1596</v>
      </c>
      <c r="F966" t="s">
        <v>374</v>
      </c>
    </row>
    <row r="967" spans="1:6" x14ac:dyDescent="0.25">
      <c r="A967" t="s">
        <v>282</v>
      </c>
      <c r="B967" t="s">
        <v>1494</v>
      </c>
      <c r="C967" t="s">
        <v>342</v>
      </c>
      <c r="D967" t="s">
        <v>678</v>
      </c>
      <c r="E967" t="s">
        <v>2343</v>
      </c>
      <c r="F967" t="s">
        <v>342</v>
      </c>
    </row>
    <row r="968" spans="1:6" x14ac:dyDescent="0.25">
      <c r="A968" t="s">
        <v>290</v>
      </c>
      <c r="B968" t="s">
        <v>844</v>
      </c>
      <c r="C968" t="s">
        <v>839</v>
      </c>
      <c r="D968" t="s">
        <v>1063</v>
      </c>
      <c r="E968" t="s">
        <v>943</v>
      </c>
      <c r="F968" t="s">
        <v>847</v>
      </c>
    </row>
    <row r="969" spans="1:6" x14ac:dyDescent="0.25">
      <c r="A969" t="s">
        <v>298</v>
      </c>
      <c r="B969" t="s">
        <v>360</v>
      </c>
      <c r="C969" t="s">
        <v>391</v>
      </c>
      <c r="D969" t="s">
        <v>287</v>
      </c>
      <c r="E969" t="s">
        <v>287</v>
      </c>
      <c r="F969" t="s">
        <v>287</v>
      </c>
    </row>
    <row r="970" spans="1:6" x14ac:dyDescent="0.25">
      <c r="A970" t="s">
        <v>304</v>
      </c>
      <c r="B970" t="s">
        <v>1593</v>
      </c>
      <c r="C970" t="s">
        <v>601</v>
      </c>
      <c r="D970" t="s">
        <v>758</v>
      </c>
      <c r="E970" t="s">
        <v>1822</v>
      </c>
      <c r="F970" t="s">
        <v>683</v>
      </c>
    </row>
    <row r="972" spans="1:6" x14ac:dyDescent="0.25">
      <c r="A972" t="s">
        <v>2344</v>
      </c>
    </row>
    <row r="973" spans="1:6" x14ac:dyDescent="0.25">
      <c r="A973" t="s">
        <v>2161</v>
      </c>
    </row>
    <row r="974" spans="1:6" x14ac:dyDescent="0.25">
      <c r="A974" t="s">
        <v>313</v>
      </c>
      <c r="B974" t="s">
        <v>273</v>
      </c>
      <c r="C974" t="s">
        <v>351</v>
      </c>
      <c r="D974" t="s">
        <v>1595</v>
      </c>
      <c r="E974" t="s">
        <v>1596</v>
      </c>
      <c r="F974" t="s">
        <v>374</v>
      </c>
    </row>
    <row r="975" spans="1:6" x14ac:dyDescent="0.25">
      <c r="A975" t="s">
        <v>314</v>
      </c>
      <c r="B975" t="s">
        <v>1836</v>
      </c>
      <c r="C975" t="s">
        <v>337</v>
      </c>
      <c r="D975" t="s">
        <v>1426</v>
      </c>
      <c r="E975" t="s">
        <v>616</v>
      </c>
      <c r="F975" t="s">
        <v>287</v>
      </c>
    </row>
    <row r="976" spans="1:6" x14ac:dyDescent="0.25">
      <c r="A976" t="s">
        <v>321</v>
      </c>
      <c r="B976" t="s">
        <v>1842</v>
      </c>
      <c r="C976" t="s">
        <v>1598</v>
      </c>
      <c r="D976" t="s">
        <v>1032</v>
      </c>
      <c r="E976" t="s">
        <v>519</v>
      </c>
      <c r="F976" t="s">
        <v>348</v>
      </c>
    </row>
    <row r="977" spans="1:6" x14ac:dyDescent="0.25">
      <c r="A977" t="s">
        <v>304</v>
      </c>
      <c r="B977" t="s">
        <v>1593</v>
      </c>
      <c r="C977" t="s">
        <v>601</v>
      </c>
      <c r="D977" t="s">
        <v>758</v>
      </c>
      <c r="E977" t="s">
        <v>1822</v>
      </c>
      <c r="F977" t="s">
        <v>683</v>
      </c>
    </row>
    <row r="979" spans="1:6" x14ac:dyDescent="0.25">
      <c r="A979" t="s">
        <v>2345</v>
      </c>
    </row>
    <row r="980" spans="1:6" x14ac:dyDescent="0.25">
      <c r="A980" t="s">
        <v>2162</v>
      </c>
    </row>
    <row r="981" spans="1:6" x14ac:dyDescent="0.25">
      <c r="A981" t="s">
        <v>272</v>
      </c>
      <c r="B981" t="s">
        <v>273</v>
      </c>
      <c r="C981" t="s">
        <v>737</v>
      </c>
      <c r="D981" t="s">
        <v>742</v>
      </c>
    </row>
    <row r="982" spans="1:6" x14ac:dyDescent="0.25">
      <c r="A982" t="s">
        <v>282</v>
      </c>
      <c r="B982" t="s">
        <v>743</v>
      </c>
      <c r="C982" t="s">
        <v>747</v>
      </c>
      <c r="D982" t="s">
        <v>2006</v>
      </c>
    </row>
    <row r="983" spans="1:6" x14ac:dyDescent="0.25">
      <c r="A983" t="s">
        <v>290</v>
      </c>
      <c r="B983" t="s">
        <v>1462</v>
      </c>
      <c r="C983" t="s">
        <v>1883</v>
      </c>
      <c r="D983" t="s">
        <v>1127</v>
      </c>
    </row>
    <row r="984" spans="1:6" x14ac:dyDescent="0.25">
      <c r="A984" t="s">
        <v>298</v>
      </c>
      <c r="B984" t="s">
        <v>360</v>
      </c>
      <c r="C984" t="s">
        <v>287</v>
      </c>
      <c r="D984" t="s">
        <v>391</v>
      </c>
    </row>
    <row r="985" spans="1:6" x14ac:dyDescent="0.25">
      <c r="A985" t="s">
        <v>304</v>
      </c>
      <c r="B985" t="s">
        <v>2168</v>
      </c>
      <c r="C985" t="s">
        <v>1828</v>
      </c>
      <c r="D985" t="s">
        <v>1901</v>
      </c>
    </row>
    <row r="987" spans="1:6" x14ac:dyDescent="0.25">
      <c r="A987" t="s">
        <v>2346</v>
      </c>
    </row>
    <row r="988" spans="1:6" x14ac:dyDescent="0.25">
      <c r="A988" t="s">
        <v>2163</v>
      </c>
    </row>
    <row r="989" spans="1:6" x14ac:dyDescent="0.25">
      <c r="A989" t="s">
        <v>313</v>
      </c>
      <c r="B989" t="s">
        <v>273</v>
      </c>
      <c r="C989" t="s">
        <v>737</v>
      </c>
      <c r="D989" t="s">
        <v>742</v>
      </c>
    </row>
    <row r="990" spans="1:6" x14ac:dyDescent="0.25">
      <c r="A990" t="s">
        <v>314</v>
      </c>
      <c r="B990" t="s">
        <v>475</v>
      </c>
      <c r="C990" t="s">
        <v>1577</v>
      </c>
      <c r="D990" t="s">
        <v>2230</v>
      </c>
    </row>
    <row r="991" spans="1:6" x14ac:dyDescent="0.25">
      <c r="A991" t="s">
        <v>321</v>
      </c>
      <c r="B991" t="s">
        <v>935</v>
      </c>
      <c r="C991" t="s">
        <v>1061</v>
      </c>
      <c r="D991" t="s">
        <v>987</v>
      </c>
    </row>
    <row r="992" spans="1:6" x14ac:dyDescent="0.25">
      <c r="A992" t="s">
        <v>304</v>
      </c>
      <c r="B992" t="s">
        <v>2168</v>
      </c>
      <c r="C992" t="s">
        <v>1828</v>
      </c>
      <c r="D992" t="s">
        <v>1901</v>
      </c>
    </row>
    <row r="994" spans="1:10" x14ac:dyDescent="0.25">
      <c r="A994" t="s">
        <v>2347</v>
      </c>
    </row>
    <row r="995" spans="1:10" x14ac:dyDescent="0.25">
      <c r="A995" t="s">
        <v>2164</v>
      </c>
    </row>
    <row r="996" spans="1:10" x14ac:dyDescent="0.25">
      <c r="A996" t="s">
        <v>313</v>
      </c>
      <c r="B996" t="s">
        <v>273</v>
      </c>
      <c r="C996" t="s">
        <v>1608</v>
      </c>
      <c r="D996" t="s">
        <v>1609</v>
      </c>
      <c r="E996" t="s">
        <v>1610</v>
      </c>
      <c r="F996" t="s">
        <v>372</v>
      </c>
      <c r="G996" t="s">
        <v>278</v>
      </c>
      <c r="H996" t="s">
        <v>1611</v>
      </c>
      <c r="I996" t="s">
        <v>280</v>
      </c>
      <c r="J996" t="s">
        <v>1612</v>
      </c>
    </row>
    <row r="997" spans="1:10" x14ac:dyDescent="0.25">
      <c r="A997" t="s">
        <v>314</v>
      </c>
      <c r="B997" t="s">
        <v>475</v>
      </c>
      <c r="C997" t="s">
        <v>1359</v>
      </c>
      <c r="D997" t="s">
        <v>378</v>
      </c>
      <c r="E997" t="s">
        <v>324</v>
      </c>
      <c r="F997" t="s">
        <v>287</v>
      </c>
      <c r="G997" t="s">
        <v>2230</v>
      </c>
      <c r="H997" t="s">
        <v>287</v>
      </c>
      <c r="I997" t="s">
        <v>287</v>
      </c>
      <c r="J997" t="s">
        <v>287</v>
      </c>
    </row>
    <row r="998" spans="1:10" x14ac:dyDescent="0.25">
      <c r="A998" t="s">
        <v>321</v>
      </c>
      <c r="B998" t="s">
        <v>935</v>
      </c>
      <c r="C998" t="s">
        <v>1263</v>
      </c>
      <c r="D998" t="s">
        <v>728</v>
      </c>
      <c r="E998" t="s">
        <v>570</v>
      </c>
      <c r="F998" t="s">
        <v>287</v>
      </c>
      <c r="G998" t="s">
        <v>987</v>
      </c>
      <c r="H998" t="s">
        <v>287</v>
      </c>
      <c r="I998" t="s">
        <v>287</v>
      </c>
      <c r="J998" t="s">
        <v>287</v>
      </c>
    </row>
    <row r="999" spans="1:10" x14ac:dyDescent="0.25">
      <c r="A999" t="s">
        <v>304</v>
      </c>
      <c r="B999" t="s">
        <v>2168</v>
      </c>
      <c r="C999" t="s">
        <v>1379</v>
      </c>
      <c r="D999" t="s">
        <v>816</v>
      </c>
      <c r="E999" t="s">
        <v>701</v>
      </c>
      <c r="F999" t="s">
        <v>287</v>
      </c>
      <c r="G999" t="s">
        <v>1901</v>
      </c>
      <c r="H999" t="s">
        <v>287</v>
      </c>
      <c r="I999" t="s">
        <v>287</v>
      </c>
      <c r="J999" t="s">
        <v>287</v>
      </c>
    </row>
    <row r="1001" spans="1:10" x14ac:dyDescent="0.25">
      <c r="A1001" t="s">
        <v>2348</v>
      </c>
    </row>
    <row r="1002" spans="1:10" x14ac:dyDescent="0.25">
      <c r="A1002" t="s">
        <v>256</v>
      </c>
    </row>
    <row r="1003" spans="1:10" x14ac:dyDescent="0.25">
      <c r="A1003" t="s">
        <v>272</v>
      </c>
      <c r="B1003" t="s">
        <v>273</v>
      </c>
      <c r="C1003" t="s">
        <v>372</v>
      </c>
      <c r="D1003" t="s">
        <v>357</v>
      </c>
      <c r="E1003" t="s">
        <v>280</v>
      </c>
      <c r="F1003" t="s">
        <v>1614</v>
      </c>
      <c r="G1003" t="s">
        <v>1615</v>
      </c>
      <c r="H1003" t="s">
        <v>1616</v>
      </c>
      <c r="I1003" t="s">
        <v>1320</v>
      </c>
    </row>
    <row r="1004" spans="1:10" x14ac:dyDescent="0.25">
      <c r="A1004" t="s">
        <v>282</v>
      </c>
      <c r="B1004" t="s">
        <v>743</v>
      </c>
      <c r="C1004" t="s">
        <v>287</v>
      </c>
      <c r="D1004" t="s">
        <v>287</v>
      </c>
      <c r="E1004" t="s">
        <v>287</v>
      </c>
      <c r="F1004" t="s">
        <v>745</v>
      </c>
      <c r="G1004" t="s">
        <v>1529</v>
      </c>
      <c r="H1004" t="s">
        <v>581</v>
      </c>
      <c r="I1004" t="s">
        <v>941</v>
      </c>
    </row>
    <row r="1005" spans="1:10" x14ac:dyDescent="0.25">
      <c r="A1005" t="s">
        <v>290</v>
      </c>
      <c r="B1005" t="s">
        <v>1881</v>
      </c>
      <c r="C1005" t="s">
        <v>287</v>
      </c>
      <c r="D1005" t="s">
        <v>287</v>
      </c>
      <c r="E1005" t="s">
        <v>287</v>
      </c>
      <c r="F1005" t="s">
        <v>302</v>
      </c>
      <c r="G1005" t="s">
        <v>2206</v>
      </c>
      <c r="H1005" t="s">
        <v>2349</v>
      </c>
      <c r="I1005" t="s">
        <v>2073</v>
      </c>
    </row>
    <row r="1006" spans="1:10" x14ac:dyDescent="0.25">
      <c r="A1006" t="s">
        <v>298</v>
      </c>
      <c r="B1006" t="s">
        <v>360</v>
      </c>
      <c r="C1006" t="s">
        <v>287</v>
      </c>
      <c r="D1006" t="s">
        <v>287</v>
      </c>
      <c r="E1006" t="s">
        <v>287</v>
      </c>
      <c r="F1006" t="s">
        <v>287</v>
      </c>
      <c r="G1006" t="s">
        <v>287</v>
      </c>
      <c r="H1006" t="s">
        <v>287</v>
      </c>
      <c r="I1006" t="s">
        <v>391</v>
      </c>
    </row>
    <row r="1007" spans="1:10" x14ac:dyDescent="0.25">
      <c r="A1007" t="s">
        <v>304</v>
      </c>
      <c r="B1007" t="s">
        <v>2350</v>
      </c>
      <c r="C1007" t="s">
        <v>287</v>
      </c>
      <c r="D1007" t="s">
        <v>287</v>
      </c>
      <c r="E1007" t="s">
        <v>287</v>
      </c>
      <c r="F1007" t="s">
        <v>1573</v>
      </c>
      <c r="G1007" t="s">
        <v>1794</v>
      </c>
      <c r="H1007" t="s">
        <v>1573</v>
      </c>
      <c r="I1007" t="s">
        <v>389</v>
      </c>
    </row>
    <row r="1009" spans="1:9" x14ac:dyDescent="0.25">
      <c r="A1009" t="s">
        <v>2351</v>
      </c>
    </row>
    <row r="1010" spans="1:9" x14ac:dyDescent="0.25">
      <c r="A1010" t="s">
        <v>257</v>
      </c>
    </row>
    <row r="1011" spans="1:9" x14ac:dyDescent="0.25">
      <c r="A1011" t="s">
        <v>313</v>
      </c>
      <c r="B1011" t="s">
        <v>273</v>
      </c>
      <c r="C1011" t="s">
        <v>372</v>
      </c>
      <c r="D1011" t="s">
        <v>357</v>
      </c>
      <c r="E1011" t="s">
        <v>280</v>
      </c>
      <c r="F1011" t="s">
        <v>1614</v>
      </c>
      <c r="G1011" t="s">
        <v>1615</v>
      </c>
      <c r="H1011" t="s">
        <v>1616</v>
      </c>
      <c r="I1011" t="s">
        <v>1320</v>
      </c>
    </row>
    <row r="1012" spans="1:9" x14ac:dyDescent="0.25">
      <c r="A1012" t="s">
        <v>314</v>
      </c>
      <c r="B1012" t="s">
        <v>1842</v>
      </c>
      <c r="C1012" t="s">
        <v>287</v>
      </c>
      <c r="D1012" t="s">
        <v>287</v>
      </c>
      <c r="E1012" t="s">
        <v>287</v>
      </c>
      <c r="F1012" t="s">
        <v>2349</v>
      </c>
      <c r="G1012" t="s">
        <v>941</v>
      </c>
      <c r="H1012" t="s">
        <v>581</v>
      </c>
      <c r="I1012" t="s">
        <v>2352</v>
      </c>
    </row>
    <row r="1013" spans="1:9" x14ac:dyDescent="0.25">
      <c r="A1013" t="s">
        <v>321</v>
      </c>
      <c r="B1013" t="s">
        <v>1307</v>
      </c>
      <c r="C1013" t="s">
        <v>287</v>
      </c>
      <c r="D1013" t="s">
        <v>287</v>
      </c>
      <c r="E1013" t="s">
        <v>287</v>
      </c>
      <c r="F1013" t="s">
        <v>720</v>
      </c>
      <c r="G1013" t="s">
        <v>909</v>
      </c>
      <c r="H1013" t="s">
        <v>2353</v>
      </c>
      <c r="I1013" t="s">
        <v>1661</v>
      </c>
    </row>
    <row r="1014" spans="1:9" x14ac:dyDescent="0.25">
      <c r="A1014" t="s">
        <v>304</v>
      </c>
      <c r="B1014" t="s">
        <v>2350</v>
      </c>
      <c r="C1014" t="s">
        <v>287</v>
      </c>
      <c r="D1014" t="s">
        <v>287</v>
      </c>
      <c r="E1014" t="s">
        <v>287</v>
      </c>
      <c r="F1014" t="s">
        <v>1573</v>
      </c>
      <c r="G1014" t="s">
        <v>1794</v>
      </c>
      <c r="H1014" t="s">
        <v>1573</v>
      </c>
      <c r="I1014" t="s">
        <v>389</v>
      </c>
    </row>
    <row r="1016" spans="1:9" x14ac:dyDescent="0.25">
      <c r="A1016" t="s">
        <v>2354</v>
      </c>
    </row>
    <row r="1017" spans="1:9" x14ac:dyDescent="0.25">
      <c r="A1017" t="s">
        <v>262</v>
      </c>
    </row>
    <row r="1018" spans="1:9" x14ac:dyDescent="0.25">
      <c r="A1018" t="s">
        <v>272</v>
      </c>
      <c r="B1018" t="s">
        <v>273</v>
      </c>
      <c r="C1018" t="s">
        <v>1643</v>
      </c>
      <c r="D1018" t="s">
        <v>357</v>
      </c>
      <c r="E1018" t="s">
        <v>1644</v>
      </c>
      <c r="F1018" t="s">
        <v>280</v>
      </c>
      <c r="G1018" t="s">
        <v>1645</v>
      </c>
      <c r="H1018" t="s">
        <v>1646</v>
      </c>
    </row>
    <row r="1019" spans="1:9" x14ac:dyDescent="0.25">
      <c r="A1019" t="s">
        <v>282</v>
      </c>
      <c r="B1019" t="s">
        <v>825</v>
      </c>
      <c r="C1019" t="s">
        <v>362</v>
      </c>
      <c r="D1019" t="s">
        <v>362</v>
      </c>
      <c r="E1019" t="s">
        <v>369</v>
      </c>
      <c r="F1019" t="s">
        <v>362</v>
      </c>
      <c r="G1019" t="s">
        <v>360</v>
      </c>
      <c r="H1019" t="s">
        <v>360</v>
      </c>
    </row>
    <row r="1020" spans="1:9" x14ac:dyDescent="0.25">
      <c r="A1020" t="s">
        <v>290</v>
      </c>
      <c r="B1020" t="s">
        <v>361</v>
      </c>
      <c r="C1020" t="s">
        <v>360</v>
      </c>
      <c r="D1020" t="s">
        <v>362</v>
      </c>
      <c r="E1020" t="s">
        <v>451</v>
      </c>
      <c r="F1020" t="s">
        <v>362</v>
      </c>
      <c r="G1020" t="s">
        <v>360</v>
      </c>
      <c r="H1020" t="s">
        <v>369</v>
      </c>
    </row>
    <row r="1021" spans="1:9" x14ac:dyDescent="0.25">
      <c r="A1021" t="s">
        <v>304</v>
      </c>
      <c r="B1021" t="s">
        <v>913</v>
      </c>
      <c r="C1021" t="s">
        <v>360</v>
      </c>
      <c r="D1021" t="s">
        <v>362</v>
      </c>
      <c r="E1021" t="s">
        <v>1203</v>
      </c>
      <c r="F1021" t="s">
        <v>362</v>
      </c>
      <c r="G1021" t="s">
        <v>368</v>
      </c>
      <c r="H1021" t="s">
        <v>825</v>
      </c>
    </row>
    <row r="1023" spans="1:9" x14ac:dyDescent="0.25">
      <c r="A1023" t="s">
        <v>2355</v>
      </c>
    </row>
    <row r="1024" spans="1:9" x14ac:dyDescent="0.25">
      <c r="A1024" t="s">
        <v>2165</v>
      </c>
    </row>
    <row r="1025" spans="1:13" x14ac:dyDescent="0.25">
      <c r="A1025" t="s">
        <v>313</v>
      </c>
      <c r="B1025" t="s">
        <v>273</v>
      </c>
      <c r="C1025" t="s">
        <v>1643</v>
      </c>
      <c r="D1025" t="s">
        <v>357</v>
      </c>
      <c r="E1025" t="s">
        <v>1644</v>
      </c>
      <c r="F1025" t="s">
        <v>280</v>
      </c>
      <c r="G1025" t="s">
        <v>1645</v>
      </c>
      <c r="H1025" t="s">
        <v>1646</v>
      </c>
    </row>
    <row r="1026" spans="1:13" x14ac:dyDescent="0.25">
      <c r="A1026" t="s">
        <v>314</v>
      </c>
      <c r="B1026" t="s">
        <v>451</v>
      </c>
      <c r="C1026" t="s">
        <v>362</v>
      </c>
      <c r="D1026" t="s">
        <v>362</v>
      </c>
      <c r="E1026" t="s">
        <v>439</v>
      </c>
      <c r="F1026" t="s">
        <v>362</v>
      </c>
      <c r="G1026" t="s">
        <v>362</v>
      </c>
      <c r="H1026" t="s">
        <v>365</v>
      </c>
    </row>
    <row r="1027" spans="1:13" x14ac:dyDescent="0.25">
      <c r="A1027" t="s">
        <v>321</v>
      </c>
      <c r="B1027" t="s">
        <v>438</v>
      </c>
      <c r="C1027" t="s">
        <v>360</v>
      </c>
      <c r="D1027" t="s">
        <v>362</v>
      </c>
      <c r="E1027" t="s">
        <v>825</v>
      </c>
      <c r="F1027" t="s">
        <v>362</v>
      </c>
      <c r="G1027" t="s">
        <v>368</v>
      </c>
      <c r="H1027" t="s">
        <v>368</v>
      </c>
    </row>
    <row r="1028" spans="1:13" x14ac:dyDescent="0.25">
      <c r="A1028" t="s">
        <v>304</v>
      </c>
      <c r="B1028" t="s">
        <v>913</v>
      </c>
      <c r="C1028" t="s">
        <v>360</v>
      </c>
      <c r="D1028" t="s">
        <v>362</v>
      </c>
      <c r="E1028" t="s">
        <v>1203</v>
      </c>
      <c r="F1028" t="s">
        <v>362</v>
      </c>
      <c r="G1028" t="s">
        <v>368</v>
      </c>
      <c r="H1028" t="s">
        <v>825</v>
      </c>
    </row>
    <row r="1030" spans="1:13" x14ac:dyDescent="0.25">
      <c r="A1030" t="s">
        <v>2356</v>
      </c>
    </row>
    <row r="1031" spans="1:13" x14ac:dyDescent="0.25">
      <c r="A1031" t="s">
        <v>266</v>
      </c>
    </row>
    <row r="1032" spans="1:13" x14ac:dyDescent="0.25">
      <c r="A1032" t="s">
        <v>272</v>
      </c>
      <c r="B1032" t="s">
        <v>273</v>
      </c>
      <c r="C1032" t="s">
        <v>999</v>
      </c>
      <c r="D1032" t="s">
        <v>1000</v>
      </c>
      <c r="E1032" t="s">
        <v>1001</v>
      </c>
      <c r="F1032" t="s">
        <v>1002</v>
      </c>
      <c r="G1032" t="s">
        <v>357</v>
      </c>
      <c r="H1032" t="s">
        <v>280</v>
      </c>
      <c r="I1032" t="s">
        <v>1003</v>
      </c>
      <c r="J1032" t="s">
        <v>1004</v>
      </c>
      <c r="K1032" t="s">
        <v>1005</v>
      </c>
      <c r="L1032" t="s">
        <v>1006</v>
      </c>
      <c r="M1032" t="s">
        <v>1007</v>
      </c>
    </row>
    <row r="1033" spans="1:13" x14ac:dyDescent="0.25">
      <c r="A1033" t="s">
        <v>282</v>
      </c>
      <c r="B1033" t="s">
        <v>1494</v>
      </c>
      <c r="C1033" t="s">
        <v>467</v>
      </c>
      <c r="D1033" t="s">
        <v>1592</v>
      </c>
      <c r="E1033" t="s">
        <v>583</v>
      </c>
      <c r="F1033" t="s">
        <v>1034</v>
      </c>
      <c r="G1033" t="s">
        <v>287</v>
      </c>
      <c r="H1033" t="s">
        <v>287</v>
      </c>
      <c r="I1033" t="s">
        <v>919</v>
      </c>
      <c r="J1033" t="s">
        <v>1034</v>
      </c>
      <c r="K1033" t="s">
        <v>324</v>
      </c>
      <c r="L1033" t="s">
        <v>467</v>
      </c>
      <c r="M1033" t="s">
        <v>919</v>
      </c>
    </row>
    <row r="1034" spans="1:13" x14ac:dyDescent="0.25">
      <c r="A1034" t="s">
        <v>290</v>
      </c>
      <c r="B1034" t="s">
        <v>844</v>
      </c>
      <c r="C1034" t="s">
        <v>349</v>
      </c>
      <c r="D1034" t="s">
        <v>842</v>
      </c>
      <c r="E1034" t="s">
        <v>845</v>
      </c>
      <c r="F1034" t="s">
        <v>738</v>
      </c>
      <c r="G1034" t="s">
        <v>287</v>
      </c>
      <c r="H1034" t="s">
        <v>287</v>
      </c>
      <c r="I1034" t="s">
        <v>722</v>
      </c>
      <c r="J1034" t="s">
        <v>2357</v>
      </c>
      <c r="K1034" t="s">
        <v>294</v>
      </c>
      <c r="L1034" t="s">
        <v>294</v>
      </c>
      <c r="M1034" t="s">
        <v>349</v>
      </c>
    </row>
    <row r="1035" spans="1:13" x14ac:dyDescent="0.25">
      <c r="A1035" t="s">
        <v>298</v>
      </c>
      <c r="B1035" t="s">
        <v>360</v>
      </c>
      <c r="C1035" t="s">
        <v>287</v>
      </c>
      <c r="D1035" t="s">
        <v>391</v>
      </c>
      <c r="E1035" t="s">
        <v>287</v>
      </c>
      <c r="F1035" t="s">
        <v>287</v>
      </c>
      <c r="G1035" t="s">
        <v>287</v>
      </c>
      <c r="H1035" t="s">
        <v>287</v>
      </c>
      <c r="I1035" t="s">
        <v>287</v>
      </c>
      <c r="J1035" t="s">
        <v>287</v>
      </c>
      <c r="K1035" t="s">
        <v>287</v>
      </c>
      <c r="L1035" t="s">
        <v>287</v>
      </c>
      <c r="M1035" t="s">
        <v>287</v>
      </c>
    </row>
    <row r="1036" spans="1:13" x14ac:dyDescent="0.25">
      <c r="A1036" t="s">
        <v>304</v>
      </c>
      <c r="B1036" t="s">
        <v>1593</v>
      </c>
      <c r="C1036" t="s">
        <v>308</v>
      </c>
      <c r="D1036" t="s">
        <v>2358</v>
      </c>
      <c r="E1036" t="s">
        <v>1127</v>
      </c>
      <c r="F1036" t="s">
        <v>1923</v>
      </c>
      <c r="G1036" t="s">
        <v>287</v>
      </c>
      <c r="H1036" t="s">
        <v>287</v>
      </c>
      <c r="I1036" t="s">
        <v>815</v>
      </c>
      <c r="J1036" t="s">
        <v>661</v>
      </c>
      <c r="K1036" t="s">
        <v>348</v>
      </c>
      <c r="L1036" t="s">
        <v>766</v>
      </c>
      <c r="M1036" t="s">
        <v>601</v>
      </c>
    </row>
    <row r="1038" spans="1:13" x14ac:dyDescent="0.25">
      <c r="A1038" t="s">
        <v>2359</v>
      </c>
    </row>
    <row r="1039" spans="1:13" x14ac:dyDescent="0.25">
      <c r="A1039" t="s">
        <v>267</v>
      </c>
    </row>
    <row r="1040" spans="1:13" x14ac:dyDescent="0.25">
      <c r="A1040" t="s">
        <v>313</v>
      </c>
      <c r="B1040" t="s">
        <v>273</v>
      </c>
      <c r="C1040" t="s">
        <v>999</v>
      </c>
      <c r="D1040" t="s">
        <v>1000</v>
      </c>
      <c r="E1040" t="s">
        <v>1001</v>
      </c>
      <c r="F1040" t="s">
        <v>1002</v>
      </c>
      <c r="G1040" t="s">
        <v>357</v>
      </c>
      <c r="H1040" t="s">
        <v>280</v>
      </c>
      <c r="I1040" t="s">
        <v>1003</v>
      </c>
      <c r="J1040" t="s">
        <v>1004</v>
      </c>
      <c r="K1040" t="s">
        <v>1005</v>
      </c>
      <c r="L1040" t="s">
        <v>1006</v>
      </c>
      <c r="M1040" t="s">
        <v>1007</v>
      </c>
    </row>
    <row r="1041" spans="1:13" x14ac:dyDescent="0.25">
      <c r="A1041" t="s">
        <v>314</v>
      </c>
      <c r="B1041" t="s">
        <v>1836</v>
      </c>
      <c r="C1041" t="s">
        <v>318</v>
      </c>
      <c r="D1041" t="s">
        <v>1551</v>
      </c>
      <c r="E1041" t="s">
        <v>981</v>
      </c>
      <c r="F1041" t="s">
        <v>2202</v>
      </c>
      <c r="G1041" t="s">
        <v>287</v>
      </c>
      <c r="H1041" t="s">
        <v>287</v>
      </c>
      <c r="I1041" t="s">
        <v>878</v>
      </c>
      <c r="J1041" t="s">
        <v>2202</v>
      </c>
      <c r="K1041" t="s">
        <v>878</v>
      </c>
      <c r="L1041" t="s">
        <v>318</v>
      </c>
      <c r="M1041" t="s">
        <v>337</v>
      </c>
    </row>
    <row r="1042" spans="1:13" x14ac:dyDescent="0.25">
      <c r="A1042" t="s">
        <v>321</v>
      </c>
      <c r="B1042" t="s">
        <v>1842</v>
      </c>
      <c r="C1042" t="s">
        <v>348</v>
      </c>
      <c r="D1042" t="s">
        <v>1511</v>
      </c>
      <c r="E1042" t="s">
        <v>531</v>
      </c>
      <c r="F1042" t="s">
        <v>1014</v>
      </c>
      <c r="G1042" t="s">
        <v>287</v>
      </c>
      <c r="H1042" t="s">
        <v>287</v>
      </c>
      <c r="I1042" t="s">
        <v>526</v>
      </c>
      <c r="J1042" t="s">
        <v>1087</v>
      </c>
      <c r="K1042" t="s">
        <v>539</v>
      </c>
      <c r="L1042" t="s">
        <v>766</v>
      </c>
      <c r="M1042" t="s">
        <v>1598</v>
      </c>
    </row>
    <row r="1043" spans="1:13" x14ac:dyDescent="0.25">
      <c r="A1043" t="s">
        <v>304</v>
      </c>
      <c r="B1043" t="s">
        <v>1593</v>
      </c>
      <c r="C1043" t="s">
        <v>308</v>
      </c>
      <c r="D1043" t="s">
        <v>2358</v>
      </c>
      <c r="E1043" t="s">
        <v>1127</v>
      </c>
      <c r="F1043" t="s">
        <v>1923</v>
      </c>
      <c r="G1043" t="s">
        <v>287</v>
      </c>
      <c r="H1043" t="s">
        <v>287</v>
      </c>
      <c r="I1043" t="s">
        <v>815</v>
      </c>
      <c r="J1043" t="s">
        <v>661</v>
      </c>
      <c r="K1043" t="s">
        <v>348</v>
      </c>
      <c r="L1043" t="s">
        <v>766</v>
      </c>
      <c r="M1043" t="s">
        <v>601</v>
      </c>
    </row>
    <row r="1045" spans="1:13" x14ac:dyDescent="0.25">
      <c r="A1045" t="s">
        <v>2360</v>
      </c>
    </row>
    <row r="1046" spans="1:13" x14ac:dyDescent="0.25">
      <c r="A1046" t="s">
        <v>268</v>
      </c>
    </row>
    <row r="1047" spans="1:13" x14ac:dyDescent="0.25">
      <c r="A1047" t="s">
        <v>272</v>
      </c>
      <c r="B1047" t="s">
        <v>273</v>
      </c>
      <c r="C1047" t="s">
        <v>372</v>
      </c>
      <c r="D1047" t="s">
        <v>1663</v>
      </c>
      <c r="E1047" t="s">
        <v>1664</v>
      </c>
      <c r="F1047" t="s">
        <v>1665</v>
      </c>
      <c r="G1047" t="s">
        <v>1666</v>
      </c>
      <c r="H1047" t="s">
        <v>357</v>
      </c>
      <c r="I1047" t="s">
        <v>280</v>
      </c>
      <c r="J1047" t="s">
        <v>1667</v>
      </c>
    </row>
    <row r="1048" spans="1:13" x14ac:dyDescent="0.25">
      <c r="A1048" t="s">
        <v>282</v>
      </c>
      <c r="B1048" t="s">
        <v>825</v>
      </c>
      <c r="C1048" t="s">
        <v>368</v>
      </c>
      <c r="D1048" t="s">
        <v>368</v>
      </c>
      <c r="E1048" t="s">
        <v>362</v>
      </c>
      <c r="F1048" t="s">
        <v>360</v>
      </c>
      <c r="G1048" t="s">
        <v>362</v>
      </c>
      <c r="H1048" t="s">
        <v>362</v>
      </c>
      <c r="I1048" t="s">
        <v>362</v>
      </c>
      <c r="J1048" t="s">
        <v>362</v>
      </c>
    </row>
    <row r="1049" spans="1:13" x14ac:dyDescent="0.25">
      <c r="A1049" t="s">
        <v>290</v>
      </c>
      <c r="B1049" t="s">
        <v>361</v>
      </c>
      <c r="C1049" t="s">
        <v>365</v>
      </c>
      <c r="D1049" t="s">
        <v>439</v>
      </c>
      <c r="E1049" t="s">
        <v>362</v>
      </c>
      <c r="F1049" t="s">
        <v>368</v>
      </c>
      <c r="G1049" t="s">
        <v>362</v>
      </c>
      <c r="H1049" t="s">
        <v>362</v>
      </c>
      <c r="I1049" t="s">
        <v>362</v>
      </c>
      <c r="J1049" t="s">
        <v>360</v>
      </c>
    </row>
    <row r="1050" spans="1:13" x14ac:dyDescent="0.25">
      <c r="A1050" t="s">
        <v>304</v>
      </c>
      <c r="B1050" t="s">
        <v>913</v>
      </c>
      <c r="C1050" t="s">
        <v>825</v>
      </c>
      <c r="D1050" t="s">
        <v>438</v>
      </c>
      <c r="E1050" t="s">
        <v>362</v>
      </c>
      <c r="F1050" t="s">
        <v>365</v>
      </c>
      <c r="G1050" t="s">
        <v>362</v>
      </c>
      <c r="H1050" t="s">
        <v>362</v>
      </c>
      <c r="I1050" t="s">
        <v>362</v>
      </c>
      <c r="J1050" t="s">
        <v>360</v>
      </c>
    </row>
    <row r="1052" spans="1:13" x14ac:dyDescent="0.25">
      <c r="A1052" t="s">
        <v>2361</v>
      </c>
    </row>
    <row r="1053" spans="1:13" x14ac:dyDescent="0.25">
      <c r="A1053" t="s">
        <v>2166</v>
      </c>
    </row>
    <row r="1054" spans="1:13" x14ac:dyDescent="0.25">
      <c r="A1054" t="s">
        <v>313</v>
      </c>
      <c r="B1054" t="s">
        <v>273</v>
      </c>
      <c r="C1054" t="s">
        <v>372</v>
      </c>
      <c r="D1054" t="s">
        <v>1663</v>
      </c>
      <c r="E1054" t="s">
        <v>1664</v>
      </c>
      <c r="F1054" t="s">
        <v>1665</v>
      </c>
      <c r="G1054" t="s">
        <v>1666</v>
      </c>
      <c r="H1054" t="s">
        <v>357</v>
      </c>
      <c r="I1054" t="s">
        <v>280</v>
      </c>
      <c r="J1054" t="s">
        <v>1667</v>
      </c>
    </row>
    <row r="1055" spans="1:13" x14ac:dyDescent="0.25">
      <c r="A1055" t="s">
        <v>314</v>
      </c>
      <c r="B1055" t="s">
        <v>451</v>
      </c>
      <c r="C1055" t="s">
        <v>365</v>
      </c>
      <c r="D1055" t="s">
        <v>369</v>
      </c>
      <c r="E1055" t="s">
        <v>362</v>
      </c>
      <c r="F1055" t="s">
        <v>362</v>
      </c>
      <c r="G1055" t="s">
        <v>362</v>
      </c>
      <c r="H1055" t="s">
        <v>362</v>
      </c>
      <c r="I1055" t="s">
        <v>362</v>
      </c>
      <c r="J1055" t="s">
        <v>362</v>
      </c>
    </row>
    <row r="1056" spans="1:13" x14ac:dyDescent="0.25">
      <c r="A1056" t="s">
        <v>321</v>
      </c>
      <c r="B1056" t="s">
        <v>438</v>
      </c>
      <c r="C1056" t="s">
        <v>368</v>
      </c>
      <c r="D1056" t="s">
        <v>369</v>
      </c>
      <c r="E1056" t="s">
        <v>362</v>
      </c>
      <c r="F1056" t="s">
        <v>365</v>
      </c>
      <c r="G1056" t="s">
        <v>362</v>
      </c>
      <c r="H1056" t="s">
        <v>362</v>
      </c>
      <c r="I1056" t="s">
        <v>362</v>
      </c>
      <c r="J1056" t="s">
        <v>360</v>
      </c>
    </row>
    <row r="1057" spans="1:10" x14ac:dyDescent="0.25">
      <c r="A1057" t="s">
        <v>304</v>
      </c>
      <c r="B1057" t="s">
        <v>913</v>
      </c>
      <c r="C1057" t="s">
        <v>825</v>
      </c>
      <c r="D1057" t="s">
        <v>438</v>
      </c>
      <c r="E1057" t="s">
        <v>362</v>
      </c>
      <c r="F1057" t="s">
        <v>365</v>
      </c>
      <c r="G1057" t="s">
        <v>362</v>
      </c>
      <c r="H1057" t="s">
        <v>362</v>
      </c>
      <c r="I1057" t="s">
        <v>362</v>
      </c>
      <c r="J1057" t="s">
        <v>360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03E2F-AAA3-4EEB-905F-9AC27A64079E}">
  <dimension ref="A1:F70"/>
  <sheetViews>
    <sheetView workbookViewId="0">
      <pane ySplit="1" topLeftCell="A2" activePane="bottomLeft" state="frozen"/>
      <selection pane="bottomLeft"/>
    </sheetView>
  </sheetViews>
  <sheetFormatPr defaultColWidth="8.85546875" defaultRowHeight="15" x14ac:dyDescent="0.25"/>
  <cols>
    <col min="1" max="2" width="35.85546875" style="44" customWidth="1"/>
    <col min="3" max="3" width="79.140625" style="44" bestFit="1" customWidth="1"/>
    <col min="4" max="16384" width="8.85546875" style="44"/>
  </cols>
  <sheetData>
    <row r="1" spans="1:6" ht="15.75" x14ac:dyDescent="0.25">
      <c r="A1" s="18" t="s">
        <v>2362</v>
      </c>
      <c r="B1" s="18" t="s">
        <v>2363</v>
      </c>
      <c r="C1" s="20" t="s">
        <v>2364</v>
      </c>
      <c r="F1" s="45" t="s">
        <v>2365</v>
      </c>
    </row>
    <row r="2" spans="1:6" s="46" customFormat="1" ht="105" x14ac:dyDescent="0.25">
      <c r="A2" s="46" t="s">
        <v>313</v>
      </c>
      <c r="B2" s="46" t="s">
        <v>2366</v>
      </c>
      <c r="C2" s="47" t="s">
        <v>2367</v>
      </c>
    </row>
    <row r="3" spans="1:6" ht="90" x14ac:dyDescent="0.25">
      <c r="A3" s="46" t="s">
        <v>272</v>
      </c>
      <c r="B3" s="46" t="s">
        <v>2368</v>
      </c>
      <c r="C3" s="48" t="s">
        <v>2369</v>
      </c>
      <c r="F3" s="45" t="s">
        <v>2370</v>
      </c>
    </row>
    <row r="4" spans="1:6" ht="330" x14ac:dyDescent="0.25">
      <c r="A4" s="46" t="s">
        <v>2371</v>
      </c>
      <c r="B4" s="46" t="s">
        <v>2372</v>
      </c>
      <c r="C4" s="48" t="s">
        <v>2373</v>
      </c>
      <c r="F4" s="23" t="s">
        <v>2374</v>
      </c>
    </row>
    <row r="5" spans="1:6" ht="180" x14ac:dyDescent="0.25">
      <c r="A5" s="46" t="s">
        <v>524</v>
      </c>
      <c r="B5" s="46" t="s">
        <v>2375</v>
      </c>
      <c r="C5" s="48" t="s">
        <v>2376</v>
      </c>
    </row>
    <row r="6" spans="1:6" ht="14.45" customHeight="1" x14ac:dyDescent="0.25">
      <c r="A6" s="46" t="s">
        <v>2377</v>
      </c>
      <c r="B6" s="46" t="s">
        <v>2378</v>
      </c>
      <c r="C6" s="49" t="s">
        <v>2379</v>
      </c>
    </row>
    <row r="7" spans="1:6" ht="45" x14ac:dyDescent="0.25">
      <c r="A7" s="46" t="s">
        <v>736</v>
      </c>
      <c r="B7" s="46" t="s">
        <v>2380</v>
      </c>
      <c r="C7" s="48" t="s">
        <v>2381</v>
      </c>
    </row>
    <row r="8" spans="1:6" ht="45" x14ac:dyDescent="0.25">
      <c r="A8" s="46" t="s">
        <v>401</v>
      </c>
      <c r="B8" s="47" t="s">
        <v>2382</v>
      </c>
      <c r="C8" s="48" t="s">
        <v>2383</v>
      </c>
    </row>
    <row r="9" spans="1:6" ht="45" x14ac:dyDescent="0.25">
      <c r="A9" s="46" t="s">
        <v>2384</v>
      </c>
      <c r="B9" s="46" t="s">
        <v>2385</v>
      </c>
      <c r="C9" s="48" t="s">
        <v>7330</v>
      </c>
    </row>
    <row r="10" spans="1:6" ht="60" x14ac:dyDescent="0.25">
      <c r="A10" s="46" t="s">
        <v>2386</v>
      </c>
      <c r="B10" s="46" t="s">
        <v>2387</v>
      </c>
      <c r="C10" s="50" t="s">
        <v>7331</v>
      </c>
    </row>
    <row r="11" spans="1:6" ht="45" x14ac:dyDescent="0.25">
      <c r="A11" s="46" t="s">
        <v>371</v>
      </c>
      <c r="B11" s="46" t="s">
        <v>2388</v>
      </c>
      <c r="C11" s="48" t="s">
        <v>2389</v>
      </c>
    </row>
    <row r="12" spans="1:6" ht="29.45" customHeight="1" x14ac:dyDescent="0.25">
      <c r="A12" s="46"/>
      <c r="B12" s="46"/>
      <c r="C12" s="49"/>
    </row>
    <row r="13" spans="1:6" ht="14.45" customHeight="1" x14ac:dyDescent="0.25">
      <c r="A13" s="46"/>
      <c r="B13" s="46"/>
      <c r="C13" s="49"/>
    </row>
    <row r="14" spans="1:6" ht="14.45" customHeight="1" x14ac:dyDescent="0.25">
      <c r="A14" s="46"/>
      <c r="B14" s="46"/>
      <c r="C14" s="49"/>
    </row>
    <row r="15" spans="1:6" ht="14.45" customHeight="1" x14ac:dyDescent="0.25">
      <c r="A15" s="46"/>
      <c r="B15" s="46"/>
      <c r="C15" s="49"/>
    </row>
    <row r="16" spans="1:6" ht="14.45" customHeight="1" x14ac:dyDescent="0.25">
      <c r="A16" s="46"/>
      <c r="B16" s="46"/>
      <c r="C16" s="49"/>
    </row>
    <row r="17" spans="1:3" ht="14.45" customHeight="1" x14ac:dyDescent="0.25">
      <c r="A17" s="46"/>
      <c r="B17" s="46"/>
      <c r="C17" s="49"/>
    </row>
    <row r="18" spans="1:3" ht="14.45" customHeight="1" x14ac:dyDescent="0.25">
      <c r="A18" s="46"/>
      <c r="B18" s="46"/>
      <c r="C18" s="49"/>
    </row>
    <row r="19" spans="1:3" ht="14.45" customHeight="1" x14ac:dyDescent="0.25">
      <c r="A19" s="46"/>
      <c r="B19" s="46"/>
      <c r="C19" s="49"/>
    </row>
    <row r="20" spans="1:3" ht="14.45" customHeight="1" x14ac:dyDescent="0.25">
      <c r="A20" s="46"/>
      <c r="B20" s="46"/>
      <c r="C20" s="49"/>
    </row>
    <row r="21" spans="1:3" ht="14.45" customHeight="1" x14ac:dyDescent="0.25">
      <c r="A21" s="46"/>
      <c r="B21" s="46"/>
      <c r="C21" s="49"/>
    </row>
    <row r="22" spans="1:3" ht="14.45" customHeight="1" x14ac:dyDescent="0.25">
      <c r="A22" s="46"/>
      <c r="B22" s="46"/>
      <c r="C22" s="49"/>
    </row>
    <row r="23" spans="1:3" ht="14.45" customHeight="1" x14ac:dyDescent="0.25">
      <c r="A23" s="46"/>
      <c r="B23" s="46"/>
      <c r="C23" s="49"/>
    </row>
    <row r="24" spans="1:3" ht="14.45" customHeight="1" x14ac:dyDescent="0.25">
      <c r="A24" s="46"/>
      <c r="B24" s="46"/>
      <c r="C24" s="46"/>
    </row>
    <row r="25" spans="1:3" ht="14.45" customHeight="1" x14ac:dyDescent="0.25">
      <c r="A25" s="46"/>
      <c r="B25" s="46"/>
      <c r="C25" s="46"/>
    </row>
    <row r="26" spans="1:3" ht="14.45" customHeight="1" x14ac:dyDescent="0.25">
      <c r="A26" s="46"/>
      <c r="B26" s="46"/>
      <c r="C26" s="46"/>
    </row>
    <row r="27" spans="1:3" ht="14.45" customHeight="1" x14ac:dyDescent="0.25">
      <c r="A27" s="46"/>
      <c r="B27" s="46"/>
      <c r="C27" s="46"/>
    </row>
    <row r="28" spans="1:3" ht="14.45" customHeight="1" x14ac:dyDescent="0.25">
      <c r="A28" s="46"/>
      <c r="B28" s="46"/>
      <c r="C28" s="46"/>
    </row>
    <row r="29" spans="1:3" ht="14.45" customHeight="1" x14ac:dyDescent="0.25">
      <c r="A29" s="46"/>
      <c r="B29" s="46"/>
      <c r="C29" s="46"/>
    </row>
    <row r="30" spans="1:3" ht="14.45" customHeight="1" x14ac:dyDescent="0.25">
      <c r="A30" s="46"/>
      <c r="B30" s="46"/>
      <c r="C30" s="46"/>
    </row>
    <row r="31" spans="1:3" ht="14.45" customHeight="1" x14ac:dyDescent="0.25">
      <c r="A31" s="46"/>
      <c r="B31" s="46"/>
      <c r="C31" s="46"/>
    </row>
    <row r="32" spans="1:3" ht="14.45" customHeight="1" x14ac:dyDescent="0.25">
      <c r="A32" s="46"/>
      <c r="B32" s="46"/>
      <c r="C32" s="46"/>
    </row>
    <row r="33" spans="1:3" ht="14.45" customHeight="1" x14ac:dyDescent="0.25">
      <c r="A33" s="46"/>
      <c r="B33" s="46"/>
      <c r="C33" s="46"/>
    </row>
    <row r="34" spans="1:3" ht="14.45" customHeight="1" x14ac:dyDescent="0.25">
      <c r="A34" s="46"/>
      <c r="B34" s="46"/>
      <c r="C34" s="46"/>
    </row>
    <row r="35" spans="1:3" ht="14.45" customHeight="1" x14ac:dyDescent="0.25">
      <c r="A35" s="46"/>
      <c r="B35" s="46"/>
      <c r="C35" s="46"/>
    </row>
    <row r="36" spans="1:3" ht="14.45" customHeight="1" x14ac:dyDescent="0.25">
      <c r="A36" s="46"/>
      <c r="B36" s="46"/>
      <c r="C36" s="46"/>
    </row>
    <row r="37" spans="1:3" ht="14.45" customHeight="1" x14ac:dyDescent="0.25">
      <c r="A37" s="46"/>
      <c r="B37" s="46"/>
      <c r="C37" s="46"/>
    </row>
    <row r="38" spans="1:3" ht="14.45" customHeight="1" x14ac:dyDescent="0.25">
      <c r="A38" s="46"/>
      <c r="B38" s="46"/>
      <c r="C38" s="46"/>
    </row>
    <row r="39" spans="1:3" ht="14.45" customHeight="1" x14ac:dyDescent="0.25">
      <c r="A39" s="46"/>
      <c r="B39" s="46"/>
      <c r="C39" s="46"/>
    </row>
    <row r="40" spans="1:3" ht="14.45" customHeight="1" x14ac:dyDescent="0.25">
      <c r="A40" s="46"/>
      <c r="B40" s="46"/>
      <c r="C40" s="51"/>
    </row>
    <row r="41" spans="1:3" ht="14.45" customHeight="1" x14ac:dyDescent="0.25">
      <c r="A41" s="46"/>
      <c r="B41" s="46"/>
      <c r="C41" s="51"/>
    </row>
    <row r="42" spans="1:3" ht="14.45" customHeight="1" x14ac:dyDescent="0.25">
      <c r="A42" s="46"/>
      <c r="B42" s="46"/>
      <c r="C42" s="46"/>
    </row>
    <row r="43" spans="1:3" ht="14.45" customHeight="1" x14ac:dyDescent="0.25">
      <c r="A43" s="46"/>
      <c r="B43" s="46"/>
      <c r="C43" s="46"/>
    </row>
    <row r="44" spans="1:3" ht="14.45" customHeight="1" x14ac:dyDescent="0.25">
      <c r="A44" s="46"/>
      <c r="B44" s="46"/>
      <c r="C44" s="46"/>
    </row>
    <row r="45" spans="1:3" ht="14.45" customHeight="1" x14ac:dyDescent="0.25">
      <c r="A45" s="46"/>
      <c r="B45" s="46"/>
      <c r="C45" s="46"/>
    </row>
    <row r="46" spans="1:3" ht="14.45" customHeight="1" x14ac:dyDescent="0.25">
      <c r="A46" s="46"/>
      <c r="B46" s="46"/>
      <c r="C46" s="46"/>
    </row>
    <row r="47" spans="1:3" ht="14.45" customHeight="1" x14ac:dyDescent="0.25">
      <c r="A47" s="46"/>
      <c r="B47" s="46"/>
      <c r="C47" s="46"/>
    </row>
    <row r="48" spans="1:3" ht="14.45" customHeight="1" x14ac:dyDescent="0.25">
      <c r="A48" s="46"/>
      <c r="B48" s="46"/>
      <c r="C48" s="46"/>
    </row>
    <row r="49" spans="1:3" ht="14.45" customHeight="1" x14ac:dyDescent="0.25">
      <c r="A49" s="46"/>
      <c r="B49" s="46"/>
      <c r="C49" s="47"/>
    </row>
    <row r="50" spans="1:3" ht="14.45" customHeight="1" x14ac:dyDescent="0.25">
      <c r="A50" s="46"/>
      <c r="B50" s="46"/>
      <c r="C50" s="47"/>
    </row>
    <row r="51" spans="1:3" ht="14.45" customHeight="1" x14ac:dyDescent="0.25">
      <c r="A51" s="46"/>
      <c r="B51" s="46"/>
      <c r="C51" s="47"/>
    </row>
    <row r="52" spans="1:3" ht="14.45" customHeight="1" x14ac:dyDescent="0.25">
      <c r="A52" s="46"/>
      <c r="B52" s="46"/>
      <c r="C52" s="47"/>
    </row>
    <row r="53" spans="1:3" ht="14.45" customHeight="1" x14ac:dyDescent="0.25">
      <c r="A53" s="46"/>
      <c r="B53" s="46"/>
      <c r="C53" s="47"/>
    </row>
    <row r="54" spans="1:3" ht="14.45" customHeight="1" x14ac:dyDescent="0.25">
      <c r="A54" s="46"/>
      <c r="B54" s="46"/>
      <c r="C54" s="47"/>
    </row>
    <row r="55" spans="1:3" ht="14.45" customHeight="1" x14ac:dyDescent="0.25">
      <c r="A55" s="46"/>
      <c r="B55" s="46"/>
      <c r="C55" s="47"/>
    </row>
    <row r="56" spans="1:3" ht="14.45" customHeight="1" x14ac:dyDescent="0.25">
      <c r="A56" s="46"/>
      <c r="B56" s="46"/>
      <c r="C56" s="47"/>
    </row>
    <row r="57" spans="1:3" ht="14.45" customHeight="1" x14ac:dyDescent="0.25">
      <c r="A57" s="46"/>
      <c r="B57" s="46"/>
      <c r="C57" s="47"/>
    </row>
    <row r="58" spans="1:3" ht="14.45" customHeight="1" x14ac:dyDescent="0.25">
      <c r="A58" s="46"/>
      <c r="B58" s="46"/>
      <c r="C58" s="47"/>
    </row>
    <row r="59" spans="1:3" ht="14.45" customHeight="1" x14ac:dyDescent="0.25">
      <c r="A59" s="46"/>
      <c r="B59" s="46"/>
      <c r="C59" s="47"/>
    </row>
    <row r="60" spans="1:3" ht="14.45" customHeight="1" x14ac:dyDescent="0.25">
      <c r="A60" s="46"/>
      <c r="B60" s="46"/>
      <c r="C60" s="47"/>
    </row>
    <row r="61" spans="1:3" ht="14.45" customHeight="1" x14ac:dyDescent="0.25"/>
    <row r="62" spans="1:3" ht="14.45" customHeight="1" x14ac:dyDescent="0.25"/>
    <row r="63" spans="1:3" ht="14.45" customHeight="1" x14ac:dyDescent="0.25"/>
    <row r="64" spans="1:3" ht="14.45" customHeight="1" x14ac:dyDescent="0.25"/>
    <row r="65" s="44" customFormat="1" ht="14.45" customHeight="1" x14ac:dyDescent="0.25"/>
    <row r="66" s="44" customFormat="1" ht="14.45" customHeight="1" x14ac:dyDescent="0.25"/>
    <row r="67" s="44" customFormat="1" ht="14.45" customHeight="1" x14ac:dyDescent="0.25"/>
    <row r="68" s="44" customFormat="1" ht="14.45" customHeight="1" x14ac:dyDescent="0.25"/>
    <row r="69" s="44" customFormat="1" ht="14.45" customHeight="1" x14ac:dyDescent="0.25"/>
    <row r="70" s="44" customFormat="1" ht="14.45" customHeight="1"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D2D8-8B13-41F4-B2D0-E059855FC730}">
  <dimension ref="A1:B7"/>
  <sheetViews>
    <sheetView workbookViewId="0">
      <pane ySplit="1" topLeftCell="A2" activePane="bottomLeft" state="frozen"/>
      <selection pane="bottomLeft" sqref="A1:B1"/>
    </sheetView>
  </sheetViews>
  <sheetFormatPr defaultColWidth="8.85546875" defaultRowHeight="15" x14ac:dyDescent="0.25"/>
  <cols>
    <col min="1" max="1" width="16.28515625" style="10" bestFit="1" customWidth="1"/>
    <col min="2" max="2" width="104.28515625" style="10" bestFit="1" customWidth="1"/>
    <col min="3" max="3" width="8.28515625" style="10" bestFit="1" customWidth="1"/>
    <col min="4" max="16384" width="8.85546875" style="10"/>
  </cols>
  <sheetData>
    <row r="1" spans="1:2" ht="15.75" x14ac:dyDescent="0.25">
      <c r="A1" s="42" t="s">
        <v>2390</v>
      </c>
      <c r="B1" s="43"/>
    </row>
    <row r="2" spans="1:2" x14ac:dyDescent="0.25">
      <c r="A2" s="22" t="s">
        <v>2391</v>
      </c>
      <c r="B2" s="10" t="s">
        <v>2392</v>
      </c>
    </row>
    <row r="3" spans="1:2" x14ac:dyDescent="0.25">
      <c r="A3" s="22" t="s">
        <v>2393</v>
      </c>
      <c r="B3" s="10" t="s">
        <v>2394</v>
      </c>
    </row>
    <row r="4" spans="1:2" x14ac:dyDescent="0.25">
      <c r="A4" s="22" t="s">
        <v>2395</v>
      </c>
      <c r="B4" s="10" t="s">
        <v>2396</v>
      </c>
    </row>
    <row r="5" spans="1:2" x14ac:dyDescent="0.25">
      <c r="A5" s="22" t="s">
        <v>2397</v>
      </c>
      <c r="B5" s="10" t="s">
        <v>2398</v>
      </c>
    </row>
    <row r="6" spans="1:2" x14ac:dyDescent="0.25">
      <c r="A6" s="22" t="s">
        <v>2399</v>
      </c>
      <c r="B6" s="10" t="s">
        <v>2400</v>
      </c>
    </row>
    <row r="7" spans="1:2" x14ac:dyDescent="0.25">
      <c r="A7" s="22" t="s">
        <v>2401</v>
      </c>
      <c r="B7" s="10" t="s">
        <v>2402</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0b5fe5-391f-41b6-811a-90e0518c7af2" xsi:nil="true"/>
    <lcf76f155ced4ddcb4097134ff3c332f xmlns="c228d1bd-650e-48eb-9f39-f684bd7bd25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3A2E158ED92647AF4EE09E30C26EE1" ma:contentTypeVersion="17" ma:contentTypeDescription="Crée un document." ma:contentTypeScope="" ma:versionID="433b1def3f69e594cfcccdaadf536696">
  <xsd:schema xmlns:xsd="http://www.w3.org/2001/XMLSchema" xmlns:xs="http://www.w3.org/2001/XMLSchema" xmlns:p="http://schemas.microsoft.com/office/2006/metadata/properties" xmlns:ns2="fa0b5fe5-391f-41b6-811a-90e0518c7af2" xmlns:ns3="c228d1bd-650e-48eb-9f39-f684bd7bd257" targetNamespace="http://schemas.microsoft.com/office/2006/metadata/properties" ma:root="true" ma:fieldsID="7b6be1dc81bb6a90ef677fda8f3b4e6b" ns2:_="" ns3:_="">
    <xsd:import namespace="fa0b5fe5-391f-41b6-811a-90e0518c7af2"/>
    <xsd:import namespace="c228d1bd-650e-48eb-9f39-f684bd7bd2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b5fe5-391f-41b6-811a-90e0518c7af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96dc6f5d-5d37-4265-8955-6aac29463c5b}" ma:internalName="TaxCatchAll" ma:showField="CatchAllData" ma:web="fa0b5fe5-391f-41b6-811a-90e0518c7a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28d1bd-650e-48eb-9f39-f684bd7bd2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D0E371-FF68-4909-9CB0-740F8B141B7A}">
  <ds:schemaRefs>
    <ds:schemaRef ds:uri="http://schemas.microsoft.com/office/2006/metadata/properties"/>
    <ds:schemaRef ds:uri="http://schemas.microsoft.com/office/infopath/2007/PartnerControls"/>
    <ds:schemaRef ds:uri="fa0b5fe5-391f-41b6-811a-90e0518c7af2"/>
    <ds:schemaRef ds:uri="c228d1bd-650e-48eb-9f39-f684bd7bd257"/>
  </ds:schemaRefs>
</ds:datastoreItem>
</file>

<file path=customXml/itemProps2.xml><?xml version="1.0" encoding="utf-8"?>
<ds:datastoreItem xmlns:ds="http://schemas.openxmlformats.org/officeDocument/2006/customXml" ds:itemID="{2C0885BB-B7A1-4E18-B0D2-490E17FDC8EB}"/>
</file>

<file path=customXml/itemProps3.xml><?xml version="1.0" encoding="utf-8"?>
<ds:datastoreItem xmlns:ds="http://schemas.openxmlformats.org/officeDocument/2006/customXml" ds:itemID="{07A9A394-CF9A-4DAE-8A67-399F3CE0D7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READ_ME</vt:lpstr>
      <vt:lpstr>Table_of_contents_overall</vt:lpstr>
      <vt:lpstr>Data_Analysis_overall</vt:lpstr>
      <vt:lpstr>Table_of_contents_bnf</vt:lpstr>
      <vt:lpstr>Data_Analysis_bnf</vt:lpstr>
      <vt:lpstr>Table_of_contents_non_bnf</vt:lpstr>
      <vt:lpstr>Data_Analysis_non_bnf</vt:lpstr>
      <vt:lpstr>Analysis_variables</vt:lpstr>
      <vt:lpstr>R_file_directory</vt:lpstr>
      <vt:lpstr>Deviations_from_ToR</vt:lpstr>
      <vt:lpstr>Kobo_survey</vt:lpstr>
      <vt:lpstr>Kobo_choices</vt:lpstr>
      <vt:lpstr>Sampling</vt:lpstr>
      <vt:lpstr>Clean_data_main_overall</vt:lpstr>
      <vt:lpstr>Clean_data_loop1_overall</vt:lpstr>
      <vt:lpstr>Clean_data_loop2_overall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acted</dc:creator>
  <cp:keywords/>
  <dc:description/>
  <cp:lastModifiedBy>Ana URSACHI</cp:lastModifiedBy>
  <cp:revision/>
  <dcterms:created xsi:type="dcterms:W3CDTF">2015-01-18T18:45:03Z</dcterms:created>
  <dcterms:modified xsi:type="dcterms:W3CDTF">2025-10-30T09:20:12Z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77c96b84-389d-45bc-b71c-e6b46de08ba7</vt:lpwstr>
  </property>
  <property fmtid="{D5CDD505-2E9C-101B-9397-08002B2CF9AE}" pid="3" name="ContentTypeId">
    <vt:lpwstr>0x010100193A2E158ED92647AF4EE09E30C26EE1</vt:lpwstr>
  </property>
  <property fmtid="{D5CDD505-2E9C-101B-9397-08002B2CF9AE}" pid="4" name="MediaServiceImageTags">
    <vt:lpwstr/>
  </property>
</Properties>
</file>